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/>
  <bookViews>
    <workbookView xWindow="-15" yWindow="-15" windowWidth="17775" windowHeight="10965"/>
  </bookViews>
  <sheets>
    <sheet name="Data" sheetId="4" r:id="rId1"/>
  </sheets>
  <externalReferences>
    <externalReference r:id="rId2"/>
    <externalReference r:id="rId3"/>
  </externalReferences>
  <definedNames>
    <definedName name="Beginning">[1]Rock!$B$1:$C$1</definedName>
    <definedName name="Clear">[1]Rock!#REF!</definedName>
    <definedName name="Fe3calc">[2]!Fe3calc</definedName>
    <definedName name="Fill_Down">[1]Rock!$AY$3:$HA$3</definedName>
    <definedName name="Normalized">[1]Rock!$CU$1:$DJ$1</definedName>
    <definedName name="Pearce_Plot">[1]Rock!$DK$1:$DR$3</definedName>
    <definedName name="_xlnm.Print_Area" localSheetId="0">Data!#REF!</definedName>
    <definedName name="QCValues">Data!$G$3:$Q$8</definedName>
    <definedName name="SM_Plot">[1]Rock!$FJ$1</definedName>
    <definedName name="Thompson_Plot">[1]Rock!$ED$1:$EW$1</definedName>
  </definedNames>
  <calcPr calcId="145621"/>
</workbook>
</file>

<file path=xl/calcChain.xml><?xml version="1.0" encoding="utf-8"?>
<calcChain xmlns="http://schemas.openxmlformats.org/spreadsheetml/2006/main">
  <c r="BK346" i="4" l="1"/>
  <c r="BL346" i="4"/>
  <c r="BM346" i="4"/>
  <c r="BN346" i="4"/>
  <c r="BO346" i="4"/>
  <c r="BP346" i="4"/>
  <c r="BQ346" i="4"/>
  <c r="BR346" i="4"/>
  <c r="BS346" i="4"/>
  <c r="BT346" i="4"/>
  <c r="EB346" i="4" s="1"/>
  <c r="BU346" i="4"/>
  <c r="BV346" i="4"/>
  <c r="BW346" i="4" s="1"/>
  <c r="BY346" i="4"/>
  <c r="BZ346" i="4"/>
  <c r="CA346" i="4"/>
  <c r="CB346" i="4"/>
  <c r="CC346" i="4"/>
  <c r="CD346" i="4"/>
  <c r="CE346" i="4"/>
  <c r="CF346" i="4"/>
  <c r="CG346" i="4"/>
  <c r="CH346" i="4"/>
  <c r="CI346" i="4"/>
  <c r="CJ346" i="4"/>
  <c r="CK346" i="4"/>
  <c r="CL346" i="4"/>
  <c r="CM346" i="4"/>
  <c r="CN346" i="4"/>
  <c r="CO346" i="4"/>
  <c r="CP346" i="4"/>
  <c r="GA346" i="4" s="1"/>
  <c r="CQ346" i="4"/>
  <c r="CR346" i="4"/>
  <c r="CS346" i="4"/>
  <c r="CT346" i="4"/>
  <c r="CU346" i="4"/>
  <c r="CV346" i="4"/>
  <c r="CW346" i="4"/>
  <c r="CX346" i="4"/>
  <c r="CY346" i="4"/>
  <c r="CZ346" i="4"/>
  <c r="DA346" i="4"/>
  <c r="DB346" i="4"/>
  <c r="DC346" i="4"/>
  <c r="DD346" i="4"/>
  <c r="DE346" i="4"/>
  <c r="DF346" i="4"/>
  <c r="DG346" i="4"/>
  <c r="DH346" i="4"/>
  <c r="DI346" i="4"/>
  <c r="DJ346" i="4"/>
  <c r="DK346" i="4"/>
  <c r="DL346" i="4"/>
  <c r="DM346" i="4"/>
  <c r="DN346" i="4"/>
  <c r="DO346" i="4"/>
  <c r="DP346" i="4"/>
  <c r="DQ346" i="4"/>
  <c r="DR346" i="4"/>
  <c r="DS346" i="4"/>
  <c r="DT346" i="4"/>
  <c r="DU346" i="4"/>
  <c r="DV346" i="4"/>
  <c r="DW346" i="4"/>
  <c r="DX346" i="4"/>
  <c r="DY346" i="4"/>
  <c r="DZ346" i="4"/>
  <c r="EA346" i="4"/>
  <c r="ED346" i="4"/>
  <c r="EE346" i="4"/>
  <c r="EG346" i="4"/>
  <c r="EH346" i="4"/>
  <c r="EI346" i="4"/>
  <c r="EJ346" i="4"/>
  <c r="EK346" i="4"/>
  <c r="EL346" i="4"/>
  <c r="EM346" i="4"/>
  <c r="EO346" i="4"/>
  <c r="EP346" i="4"/>
  <c r="EQ346" i="4"/>
  <c r="ER346" i="4"/>
  <c r="ES346" i="4"/>
  <c r="ET346" i="4"/>
  <c r="FA346" i="4"/>
  <c r="FB346" i="4"/>
  <c r="FC346" i="4"/>
  <c r="FD346" i="4"/>
  <c r="FE346" i="4"/>
  <c r="FF346" i="4"/>
  <c r="FG346" i="4"/>
  <c r="FH346" i="4"/>
  <c r="FI346" i="4"/>
  <c r="FJ346" i="4"/>
  <c r="FK346" i="4"/>
  <c r="FL346" i="4"/>
  <c r="FM346" i="4"/>
  <c r="FN346" i="4"/>
  <c r="FO346" i="4"/>
  <c r="FP346" i="4"/>
  <c r="FQ346" i="4"/>
  <c r="FR346" i="4"/>
  <c r="FS346" i="4"/>
  <c r="FT346" i="4"/>
  <c r="FU346" i="4"/>
  <c r="FV346" i="4"/>
  <c r="FW346" i="4"/>
  <c r="FX346" i="4"/>
  <c r="FY346" i="4"/>
  <c r="FZ346" i="4"/>
  <c r="BK347" i="4"/>
  <c r="BL347" i="4"/>
  <c r="BM347" i="4"/>
  <c r="BN347" i="4"/>
  <c r="BO347" i="4"/>
  <c r="BP347" i="4"/>
  <c r="BQ347" i="4"/>
  <c r="EE347" i="4" s="1"/>
  <c r="BR347" i="4"/>
  <c r="BS347" i="4"/>
  <c r="BT347" i="4"/>
  <c r="BU347" i="4"/>
  <c r="BV347" i="4"/>
  <c r="BW347" i="4"/>
  <c r="BY347" i="4"/>
  <c r="BZ347" i="4"/>
  <c r="CA347" i="4"/>
  <c r="CB347" i="4"/>
  <c r="CC347" i="4"/>
  <c r="CD347" i="4"/>
  <c r="CE347" i="4"/>
  <c r="CF347" i="4"/>
  <c r="CG347" i="4"/>
  <c r="CH347" i="4"/>
  <c r="CI347" i="4"/>
  <c r="CJ347" i="4"/>
  <c r="CK347" i="4"/>
  <c r="CL347" i="4"/>
  <c r="CM347" i="4"/>
  <c r="CN347" i="4"/>
  <c r="CO347" i="4"/>
  <c r="CP347" i="4"/>
  <c r="CQ347" i="4"/>
  <c r="CR347" i="4"/>
  <c r="CS347" i="4"/>
  <c r="CT347" i="4"/>
  <c r="CU347" i="4"/>
  <c r="CV347" i="4"/>
  <c r="CW347" i="4"/>
  <c r="CX347" i="4"/>
  <c r="CY347" i="4"/>
  <c r="CZ347" i="4"/>
  <c r="DA347" i="4"/>
  <c r="DB347" i="4"/>
  <c r="DC347" i="4"/>
  <c r="DD347" i="4"/>
  <c r="DE347" i="4"/>
  <c r="DF347" i="4"/>
  <c r="DG347" i="4"/>
  <c r="DH347" i="4"/>
  <c r="DI347" i="4"/>
  <c r="DJ347" i="4"/>
  <c r="DK347" i="4"/>
  <c r="DL347" i="4"/>
  <c r="DM347" i="4"/>
  <c r="DN347" i="4"/>
  <c r="DO347" i="4"/>
  <c r="DP347" i="4"/>
  <c r="DQ347" i="4"/>
  <c r="DR347" i="4"/>
  <c r="DS347" i="4"/>
  <c r="DT347" i="4"/>
  <c r="DU347" i="4"/>
  <c r="DV347" i="4"/>
  <c r="DW347" i="4"/>
  <c r="DX347" i="4"/>
  <c r="DY347" i="4"/>
  <c r="DZ347" i="4"/>
  <c r="EA347" i="4"/>
  <c r="EB347" i="4"/>
  <c r="EC347" i="4"/>
  <c r="ED347" i="4"/>
  <c r="EG347" i="4"/>
  <c r="EH347" i="4"/>
  <c r="EI347" i="4"/>
  <c r="EJ347" i="4"/>
  <c r="EK347" i="4"/>
  <c r="EL347" i="4"/>
  <c r="EM347" i="4"/>
  <c r="EN347" i="4"/>
  <c r="EO347" i="4"/>
  <c r="EP347" i="4"/>
  <c r="EQ347" i="4"/>
  <c r="ER347" i="4"/>
  <c r="ES347" i="4"/>
  <c r="ET347" i="4"/>
  <c r="EU347" i="4"/>
  <c r="EV347" i="4"/>
  <c r="EW347" i="4"/>
  <c r="EX347" i="4"/>
  <c r="EY347" i="4"/>
  <c r="EZ347" i="4"/>
  <c r="FA347" i="4"/>
  <c r="FB347" i="4"/>
  <c r="FC347" i="4"/>
  <c r="FD347" i="4"/>
  <c r="FE347" i="4"/>
  <c r="FF347" i="4"/>
  <c r="FG347" i="4"/>
  <c r="FH347" i="4"/>
  <c r="FI347" i="4"/>
  <c r="FJ347" i="4"/>
  <c r="FK347" i="4"/>
  <c r="FL347" i="4"/>
  <c r="FM347" i="4"/>
  <c r="FN347" i="4"/>
  <c r="FO347" i="4"/>
  <c r="FP347" i="4"/>
  <c r="FQ347" i="4"/>
  <c r="FR347" i="4"/>
  <c r="FS347" i="4"/>
  <c r="FT347" i="4"/>
  <c r="FU347" i="4"/>
  <c r="FV347" i="4"/>
  <c r="FW347" i="4"/>
  <c r="FX347" i="4"/>
  <c r="FY347" i="4"/>
  <c r="FZ347" i="4"/>
  <c r="GA347" i="4"/>
  <c r="GB347" i="4"/>
  <c r="GC347" i="4"/>
  <c r="GD347" i="4"/>
  <c r="BK348" i="4"/>
  <c r="BL348" i="4"/>
  <c r="BM348" i="4"/>
  <c r="BN348" i="4"/>
  <c r="BO348" i="4"/>
  <c r="EE348" i="4" s="1"/>
  <c r="BP348" i="4"/>
  <c r="BQ348" i="4"/>
  <c r="BR348" i="4"/>
  <c r="BS348" i="4"/>
  <c r="BT348" i="4"/>
  <c r="BU348" i="4"/>
  <c r="BV348" i="4"/>
  <c r="BY348" i="4" s="1"/>
  <c r="BW348" i="4"/>
  <c r="BZ348" i="4"/>
  <c r="CA348" i="4"/>
  <c r="CB348" i="4"/>
  <c r="CC348" i="4"/>
  <c r="CD348" i="4"/>
  <c r="CE348" i="4"/>
  <c r="CG348" i="4" s="1"/>
  <c r="CF348" i="4"/>
  <c r="CH348" i="4"/>
  <c r="CI348" i="4"/>
  <c r="CJ348" i="4"/>
  <c r="CK348" i="4"/>
  <c r="CL348" i="4"/>
  <c r="CM348" i="4"/>
  <c r="CN348" i="4"/>
  <c r="CO348" i="4"/>
  <c r="CP348" i="4"/>
  <c r="CQ348" i="4"/>
  <c r="CR348" i="4"/>
  <c r="CS348" i="4"/>
  <c r="CT348" i="4"/>
  <c r="CU348" i="4"/>
  <c r="CV348" i="4"/>
  <c r="CW348" i="4"/>
  <c r="CX348" i="4"/>
  <c r="CY348" i="4"/>
  <c r="CZ348" i="4"/>
  <c r="DA348" i="4"/>
  <c r="DB348" i="4"/>
  <c r="DC348" i="4"/>
  <c r="DD348" i="4"/>
  <c r="DE348" i="4"/>
  <c r="DF348" i="4"/>
  <c r="DG348" i="4"/>
  <c r="DH348" i="4"/>
  <c r="DI348" i="4"/>
  <c r="DJ348" i="4"/>
  <c r="DK348" i="4"/>
  <c r="DL348" i="4"/>
  <c r="DM348" i="4"/>
  <c r="DN348" i="4"/>
  <c r="DO348" i="4"/>
  <c r="DP348" i="4"/>
  <c r="DQ348" i="4"/>
  <c r="DR348" i="4"/>
  <c r="DS348" i="4"/>
  <c r="DT348" i="4"/>
  <c r="DU348" i="4"/>
  <c r="DV348" i="4"/>
  <c r="DW348" i="4"/>
  <c r="DX348" i="4"/>
  <c r="DY348" i="4"/>
  <c r="DZ348" i="4"/>
  <c r="EA348" i="4"/>
  <c r="EB348" i="4"/>
  <c r="EG348" i="4"/>
  <c r="EH348" i="4"/>
  <c r="EI348" i="4"/>
  <c r="EJ348" i="4"/>
  <c r="EK348" i="4"/>
  <c r="EL348" i="4"/>
  <c r="EM348" i="4"/>
  <c r="EO348" i="4"/>
  <c r="EP348" i="4"/>
  <c r="EQ348" i="4"/>
  <c r="ER348" i="4"/>
  <c r="ES348" i="4"/>
  <c r="ET348" i="4"/>
  <c r="EW348" i="4"/>
  <c r="FA348" i="4"/>
  <c r="FB348" i="4"/>
  <c r="FC348" i="4"/>
  <c r="FD348" i="4"/>
  <c r="FE348" i="4"/>
  <c r="FF348" i="4"/>
  <c r="FG348" i="4"/>
  <c r="FH348" i="4"/>
  <c r="FI348" i="4"/>
  <c r="FJ348" i="4"/>
  <c r="FK348" i="4"/>
  <c r="FL348" i="4"/>
  <c r="FM348" i="4"/>
  <c r="FN348" i="4"/>
  <c r="FO348" i="4"/>
  <c r="FQ348" i="4"/>
  <c r="FR348" i="4"/>
  <c r="FU348" i="4"/>
  <c r="FV348" i="4"/>
  <c r="FY348" i="4"/>
  <c r="GA348" i="4"/>
  <c r="GC348" i="4"/>
  <c r="BK349" i="4"/>
  <c r="FP349" i="4" s="1"/>
  <c r="BL349" i="4"/>
  <c r="BM349" i="4"/>
  <c r="BN349" i="4"/>
  <c r="BO349" i="4"/>
  <c r="EE349" i="4" s="1"/>
  <c r="BP349" i="4"/>
  <c r="BQ349" i="4"/>
  <c r="BR349" i="4"/>
  <c r="BS349" i="4"/>
  <c r="BT349" i="4"/>
  <c r="BU349" i="4"/>
  <c r="BV349" i="4"/>
  <c r="BW349" i="4"/>
  <c r="BY349" i="4"/>
  <c r="BZ349" i="4"/>
  <c r="CA349" i="4"/>
  <c r="CB349" i="4"/>
  <c r="CC349" i="4"/>
  <c r="CD349" i="4"/>
  <c r="CE349" i="4"/>
  <c r="CF349" i="4"/>
  <c r="CG349" i="4" s="1"/>
  <c r="CH349" i="4"/>
  <c r="CI349" i="4"/>
  <c r="CJ349" i="4"/>
  <c r="CK349" i="4"/>
  <c r="CL349" i="4"/>
  <c r="CM349" i="4"/>
  <c r="CN349" i="4"/>
  <c r="CO349" i="4"/>
  <c r="CP349" i="4"/>
  <c r="GA349" i="4" s="1"/>
  <c r="CQ349" i="4"/>
  <c r="CR349" i="4"/>
  <c r="CS349" i="4"/>
  <c r="CT349" i="4"/>
  <c r="CU349" i="4"/>
  <c r="CV349" i="4"/>
  <c r="CW349" i="4"/>
  <c r="CX349" i="4"/>
  <c r="CY349" i="4"/>
  <c r="CZ349" i="4"/>
  <c r="DA349" i="4"/>
  <c r="DB349" i="4"/>
  <c r="DC349" i="4"/>
  <c r="DD349" i="4"/>
  <c r="DE349" i="4"/>
  <c r="DF349" i="4"/>
  <c r="DG349" i="4"/>
  <c r="DH349" i="4"/>
  <c r="DI349" i="4"/>
  <c r="DJ349" i="4"/>
  <c r="DK349" i="4"/>
  <c r="DL349" i="4"/>
  <c r="DM349" i="4"/>
  <c r="DN349" i="4"/>
  <c r="DO349" i="4"/>
  <c r="DP349" i="4"/>
  <c r="DQ349" i="4"/>
  <c r="DR349" i="4"/>
  <c r="DS349" i="4"/>
  <c r="DT349" i="4"/>
  <c r="DU349" i="4"/>
  <c r="DV349" i="4"/>
  <c r="DW349" i="4"/>
  <c r="DX349" i="4"/>
  <c r="DY349" i="4"/>
  <c r="DZ349" i="4"/>
  <c r="EA349" i="4"/>
  <c r="EB349" i="4"/>
  <c r="EC349" i="4"/>
  <c r="ED349" i="4"/>
  <c r="EG349" i="4"/>
  <c r="EH349" i="4"/>
  <c r="EI349" i="4"/>
  <c r="EJ349" i="4"/>
  <c r="EK349" i="4"/>
  <c r="EL349" i="4"/>
  <c r="EM349" i="4"/>
  <c r="EO349" i="4"/>
  <c r="EP349" i="4"/>
  <c r="EQ349" i="4"/>
  <c r="ER349" i="4"/>
  <c r="ES349" i="4"/>
  <c r="ET349" i="4"/>
  <c r="EU349" i="4"/>
  <c r="EW349" i="4"/>
  <c r="EX349" i="4"/>
  <c r="EY349" i="4"/>
  <c r="FA349" i="4"/>
  <c r="FB349" i="4"/>
  <c r="FC349" i="4"/>
  <c r="FD349" i="4"/>
  <c r="FE349" i="4"/>
  <c r="FF349" i="4"/>
  <c r="FG349" i="4"/>
  <c r="FH349" i="4"/>
  <c r="FI349" i="4"/>
  <c r="FJ349" i="4"/>
  <c r="FK349" i="4"/>
  <c r="FL349" i="4"/>
  <c r="FM349" i="4"/>
  <c r="FN349" i="4"/>
  <c r="FO349" i="4"/>
  <c r="FQ349" i="4"/>
  <c r="FR349" i="4"/>
  <c r="FS349" i="4"/>
  <c r="FU349" i="4"/>
  <c r="FV349" i="4"/>
  <c r="FW349" i="4"/>
  <c r="FY349" i="4"/>
  <c r="FZ349" i="4"/>
  <c r="GC349" i="4"/>
  <c r="GD349" i="4"/>
  <c r="BK350" i="4"/>
  <c r="BL350" i="4"/>
  <c r="BM350" i="4"/>
  <c r="BN350" i="4"/>
  <c r="BO350" i="4"/>
  <c r="EE350" i="4" s="1"/>
  <c r="BP350" i="4"/>
  <c r="BQ350" i="4"/>
  <c r="BR350" i="4"/>
  <c r="BS350" i="4"/>
  <c r="BT350" i="4"/>
  <c r="BU350" i="4"/>
  <c r="BV350" i="4"/>
  <c r="BY350" i="4" s="1"/>
  <c r="BW350" i="4"/>
  <c r="BZ350" i="4"/>
  <c r="CA350" i="4"/>
  <c r="CB350" i="4"/>
  <c r="CC350" i="4"/>
  <c r="CD350" i="4"/>
  <c r="CE350" i="4"/>
  <c r="CG350" i="4" s="1"/>
  <c r="CF350" i="4"/>
  <c r="CH350" i="4"/>
  <c r="CI350" i="4"/>
  <c r="CJ350" i="4"/>
  <c r="CK350" i="4"/>
  <c r="CL350" i="4"/>
  <c r="CM350" i="4"/>
  <c r="CN350" i="4"/>
  <c r="CO350" i="4"/>
  <c r="CP350" i="4"/>
  <c r="CQ350" i="4"/>
  <c r="CR350" i="4"/>
  <c r="CS350" i="4"/>
  <c r="CT350" i="4"/>
  <c r="CU350" i="4"/>
  <c r="CV350" i="4"/>
  <c r="CW350" i="4"/>
  <c r="CX350" i="4"/>
  <c r="CY350" i="4"/>
  <c r="CZ350" i="4"/>
  <c r="DA350" i="4"/>
  <c r="DB350" i="4"/>
  <c r="DC350" i="4"/>
  <c r="DD350" i="4"/>
  <c r="DE350" i="4"/>
  <c r="DF350" i="4"/>
  <c r="DG350" i="4"/>
  <c r="DH350" i="4"/>
  <c r="DI350" i="4"/>
  <c r="DJ350" i="4"/>
  <c r="DK350" i="4"/>
  <c r="DL350" i="4"/>
  <c r="DM350" i="4"/>
  <c r="DN350" i="4"/>
  <c r="DO350" i="4"/>
  <c r="DP350" i="4"/>
  <c r="DQ350" i="4"/>
  <c r="DR350" i="4"/>
  <c r="DS350" i="4"/>
  <c r="DT350" i="4"/>
  <c r="DU350" i="4"/>
  <c r="DV350" i="4"/>
  <c r="DW350" i="4"/>
  <c r="DX350" i="4"/>
  <c r="DY350" i="4"/>
  <c r="DZ350" i="4"/>
  <c r="EA350" i="4"/>
  <c r="EB350" i="4"/>
  <c r="EG350" i="4"/>
  <c r="EH350" i="4"/>
  <c r="EI350" i="4"/>
  <c r="EJ350" i="4"/>
  <c r="EK350" i="4"/>
  <c r="EL350" i="4"/>
  <c r="EM350" i="4"/>
  <c r="EO350" i="4"/>
  <c r="EP350" i="4"/>
  <c r="EQ350" i="4"/>
  <c r="ER350" i="4"/>
  <c r="ES350" i="4"/>
  <c r="ET350" i="4"/>
  <c r="EW350" i="4"/>
  <c r="FA350" i="4"/>
  <c r="FB350" i="4"/>
  <c r="FC350" i="4"/>
  <c r="FD350" i="4"/>
  <c r="FE350" i="4"/>
  <c r="FF350" i="4"/>
  <c r="FG350" i="4"/>
  <c r="FH350" i="4"/>
  <c r="FI350" i="4"/>
  <c r="FJ350" i="4"/>
  <c r="FK350" i="4"/>
  <c r="FL350" i="4"/>
  <c r="FM350" i="4"/>
  <c r="FN350" i="4"/>
  <c r="FO350" i="4"/>
  <c r="FQ350" i="4"/>
  <c r="FR350" i="4"/>
  <c r="FU350" i="4"/>
  <c r="FV350" i="4"/>
  <c r="FY350" i="4"/>
  <c r="GA350" i="4"/>
  <c r="GC350" i="4"/>
  <c r="BK351" i="4"/>
  <c r="FP351" i="4" s="1"/>
  <c r="BL351" i="4"/>
  <c r="BM351" i="4"/>
  <c r="BN351" i="4"/>
  <c r="BO351" i="4"/>
  <c r="EE351" i="4" s="1"/>
  <c r="BP351" i="4"/>
  <c r="BQ351" i="4"/>
  <c r="BR351" i="4"/>
  <c r="BS351" i="4"/>
  <c r="BT351" i="4"/>
  <c r="BU351" i="4"/>
  <c r="BV351" i="4"/>
  <c r="BW351" i="4"/>
  <c r="BY351" i="4"/>
  <c r="BZ351" i="4"/>
  <c r="CA351" i="4"/>
  <c r="CB351" i="4"/>
  <c r="CC351" i="4"/>
  <c r="CD351" i="4"/>
  <c r="CE351" i="4"/>
  <c r="CF351" i="4"/>
  <c r="CG351" i="4" s="1"/>
  <c r="CH351" i="4"/>
  <c r="CI351" i="4"/>
  <c r="CJ351" i="4"/>
  <c r="CK351" i="4"/>
  <c r="CL351" i="4"/>
  <c r="CM351" i="4"/>
  <c r="CN351" i="4"/>
  <c r="CO351" i="4"/>
  <c r="CP351" i="4"/>
  <c r="GA351" i="4" s="1"/>
  <c r="CQ351" i="4"/>
  <c r="CR351" i="4"/>
  <c r="CS351" i="4"/>
  <c r="CT351" i="4"/>
  <c r="CU351" i="4"/>
  <c r="CV351" i="4"/>
  <c r="CW351" i="4"/>
  <c r="CX351" i="4"/>
  <c r="CY351" i="4"/>
  <c r="CZ351" i="4"/>
  <c r="DA351" i="4"/>
  <c r="DB351" i="4"/>
  <c r="DC351" i="4"/>
  <c r="DD351" i="4"/>
  <c r="DE351" i="4"/>
  <c r="DF351" i="4"/>
  <c r="DG351" i="4"/>
  <c r="DH351" i="4"/>
  <c r="DI351" i="4"/>
  <c r="DJ351" i="4"/>
  <c r="DK351" i="4"/>
  <c r="DL351" i="4"/>
  <c r="DM351" i="4"/>
  <c r="DN351" i="4"/>
  <c r="DO351" i="4"/>
  <c r="DP351" i="4"/>
  <c r="DQ351" i="4"/>
  <c r="DR351" i="4"/>
  <c r="DS351" i="4"/>
  <c r="DT351" i="4"/>
  <c r="DU351" i="4"/>
  <c r="DV351" i="4"/>
  <c r="DW351" i="4"/>
  <c r="DX351" i="4"/>
  <c r="DY351" i="4"/>
  <c r="DZ351" i="4"/>
  <c r="EA351" i="4"/>
  <c r="EB351" i="4"/>
  <c r="EC351" i="4"/>
  <c r="ED351" i="4"/>
  <c r="EG351" i="4"/>
  <c r="EH351" i="4"/>
  <c r="EI351" i="4"/>
  <c r="EJ351" i="4"/>
  <c r="EK351" i="4"/>
  <c r="EL351" i="4"/>
  <c r="EM351" i="4"/>
  <c r="EO351" i="4"/>
  <c r="EP351" i="4"/>
  <c r="EQ351" i="4"/>
  <c r="ER351" i="4"/>
  <c r="ES351" i="4"/>
  <c r="ET351" i="4"/>
  <c r="EU351" i="4"/>
  <c r="EW351" i="4"/>
  <c r="EX351" i="4"/>
  <c r="EY351" i="4"/>
  <c r="FA351" i="4"/>
  <c r="FB351" i="4"/>
  <c r="FC351" i="4"/>
  <c r="FD351" i="4"/>
  <c r="FE351" i="4"/>
  <c r="FF351" i="4"/>
  <c r="FG351" i="4"/>
  <c r="FH351" i="4"/>
  <c r="FI351" i="4"/>
  <c r="FJ351" i="4"/>
  <c r="FK351" i="4"/>
  <c r="FL351" i="4"/>
  <c r="FM351" i="4"/>
  <c r="FN351" i="4"/>
  <c r="FO351" i="4"/>
  <c r="FQ351" i="4"/>
  <c r="FR351" i="4"/>
  <c r="FS351" i="4"/>
  <c r="FU351" i="4"/>
  <c r="FV351" i="4"/>
  <c r="FW351" i="4"/>
  <c r="FY351" i="4"/>
  <c r="FZ351" i="4"/>
  <c r="GC351" i="4"/>
  <c r="GD351" i="4"/>
  <c r="BK352" i="4"/>
  <c r="BL352" i="4"/>
  <c r="BM352" i="4"/>
  <c r="BN352" i="4"/>
  <c r="BO352" i="4"/>
  <c r="EE352" i="4" s="1"/>
  <c r="BP352" i="4"/>
  <c r="BQ352" i="4"/>
  <c r="BR352" i="4"/>
  <c r="BS352" i="4"/>
  <c r="BT352" i="4"/>
  <c r="BU352" i="4"/>
  <c r="BV352" i="4"/>
  <c r="BY352" i="4" s="1"/>
  <c r="BW352" i="4"/>
  <c r="BZ352" i="4"/>
  <c r="CA352" i="4"/>
  <c r="CB352" i="4"/>
  <c r="CC352" i="4"/>
  <c r="CD352" i="4"/>
  <c r="CE352" i="4"/>
  <c r="CG352" i="4" s="1"/>
  <c r="CF352" i="4"/>
  <c r="CH352" i="4"/>
  <c r="CI352" i="4"/>
  <c r="CJ352" i="4"/>
  <c r="CK352" i="4"/>
  <c r="CL352" i="4"/>
  <c r="CM352" i="4"/>
  <c r="CN352" i="4"/>
  <c r="CO352" i="4"/>
  <c r="CP352" i="4"/>
  <c r="CQ352" i="4"/>
  <c r="CR352" i="4"/>
  <c r="CS352" i="4"/>
  <c r="CT352" i="4"/>
  <c r="CU352" i="4"/>
  <c r="CV352" i="4"/>
  <c r="CW352" i="4"/>
  <c r="CX352" i="4"/>
  <c r="CY352" i="4"/>
  <c r="CZ352" i="4"/>
  <c r="DA352" i="4"/>
  <c r="DB352" i="4"/>
  <c r="DC352" i="4"/>
  <c r="DD352" i="4"/>
  <c r="DE352" i="4"/>
  <c r="DF352" i="4"/>
  <c r="DG352" i="4"/>
  <c r="DH352" i="4"/>
  <c r="DI352" i="4"/>
  <c r="DJ352" i="4"/>
  <c r="DK352" i="4"/>
  <c r="DL352" i="4"/>
  <c r="DM352" i="4"/>
  <c r="DN352" i="4"/>
  <c r="DO352" i="4"/>
  <c r="DP352" i="4"/>
  <c r="DQ352" i="4"/>
  <c r="DR352" i="4"/>
  <c r="DS352" i="4"/>
  <c r="DT352" i="4"/>
  <c r="DU352" i="4"/>
  <c r="DV352" i="4"/>
  <c r="DW352" i="4"/>
  <c r="DX352" i="4"/>
  <c r="DY352" i="4"/>
  <c r="DZ352" i="4"/>
  <c r="EA352" i="4"/>
  <c r="EB352" i="4"/>
  <c r="EG352" i="4"/>
  <c r="EH352" i="4"/>
  <c r="EI352" i="4"/>
  <c r="EJ352" i="4"/>
  <c r="EK352" i="4"/>
  <c r="EL352" i="4"/>
  <c r="EM352" i="4"/>
  <c r="EO352" i="4"/>
  <c r="EP352" i="4"/>
  <c r="EQ352" i="4"/>
  <c r="ER352" i="4"/>
  <c r="ES352" i="4"/>
  <c r="ET352" i="4"/>
  <c r="EW352" i="4"/>
  <c r="FA352" i="4"/>
  <c r="FB352" i="4"/>
  <c r="FC352" i="4"/>
  <c r="FD352" i="4"/>
  <c r="FE352" i="4"/>
  <c r="FF352" i="4"/>
  <c r="FG352" i="4"/>
  <c r="FH352" i="4"/>
  <c r="FI352" i="4"/>
  <c r="FJ352" i="4"/>
  <c r="FK352" i="4"/>
  <c r="FL352" i="4"/>
  <c r="FM352" i="4"/>
  <c r="FN352" i="4"/>
  <c r="FO352" i="4"/>
  <c r="FQ352" i="4"/>
  <c r="FR352" i="4"/>
  <c r="FU352" i="4"/>
  <c r="FV352" i="4"/>
  <c r="FY352" i="4"/>
  <c r="GA352" i="4"/>
  <c r="GC352" i="4"/>
  <c r="BK353" i="4"/>
  <c r="FP353" i="4" s="1"/>
  <c r="BL353" i="4"/>
  <c r="BM353" i="4"/>
  <c r="BN353" i="4"/>
  <c r="BO353" i="4"/>
  <c r="EE353" i="4" s="1"/>
  <c r="BP353" i="4"/>
  <c r="BQ353" i="4"/>
  <c r="BR353" i="4"/>
  <c r="BS353" i="4"/>
  <c r="BT353" i="4"/>
  <c r="BU353" i="4"/>
  <c r="BV353" i="4"/>
  <c r="BW353" i="4"/>
  <c r="BY353" i="4"/>
  <c r="BZ353" i="4"/>
  <c r="CA353" i="4"/>
  <c r="CB353" i="4"/>
  <c r="CC353" i="4"/>
  <c r="CD353" i="4"/>
  <c r="CE353" i="4"/>
  <c r="CF353" i="4"/>
  <c r="CG353" i="4" s="1"/>
  <c r="CH353" i="4"/>
  <c r="CI353" i="4"/>
  <c r="CJ353" i="4"/>
  <c r="CK353" i="4"/>
  <c r="CL353" i="4"/>
  <c r="CM353" i="4"/>
  <c r="CN353" i="4"/>
  <c r="CO353" i="4"/>
  <c r="CP353" i="4"/>
  <c r="GA353" i="4" s="1"/>
  <c r="CQ353" i="4"/>
  <c r="CR353" i="4"/>
  <c r="CS353" i="4"/>
  <c r="CT353" i="4"/>
  <c r="CU353" i="4"/>
  <c r="CV353" i="4"/>
  <c r="CW353" i="4"/>
  <c r="CX353" i="4"/>
  <c r="CY353" i="4"/>
  <c r="CZ353" i="4"/>
  <c r="DA353" i="4"/>
  <c r="DB353" i="4"/>
  <c r="DC353" i="4"/>
  <c r="DD353" i="4"/>
  <c r="DE353" i="4"/>
  <c r="DF353" i="4"/>
  <c r="DG353" i="4"/>
  <c r="DH353" i="4"/>
  <c r="DI353" i="4"/>
  <c r="DJ353" i="4"/>
  <c r="DK353" i="4"/>
  <c r="DL353" i="4"/>
  <c r="DM353" i="4"/>
  <c r="DN353" i="4"/>
  <c r="DO353" i="4"/>
  <c r="DP353" i="4"/>
  <c r="DQ353" i="4"/>
  <c r="DR353" i="4"/>
  <c r="DS353" i="4"/>
  <c r="DT353" i="4"/>
  <c r="DU353" i="4"/>
  <c r="DV353" i="4"/>
  <c r="DW353" i="4"/>
  <c r="DX353" i="4"/>
  <c r="DY353" i="4"/>
  <c r="DZ353" i="4"/>
  <c r="EA353" i="4"/>
  <c r="EB353" i="4"/>
  <c r="EC353" i="4"/>
  <c r="ED353" i="4"/>
  <c r="EG353" i="4"/>
  <c r="EH353" i="4"/>
  <c r="EI353" i="4"/>
  <c r="EJ353" i="4"/>
  <c r="EK353" i="4"/>
  <c r="EL353" i="4"/>
  <c r="EM353" i="4"/>
  <c r="EO353" i="4"/>
  <c r="EP353" i="4"/>
  <c r="EQ353" i="4"/>
  <c r="ER353" i="4"/>
  <c r="ES353" i="4"/>
  <c r="ET353" i="4"/>
  <c r="EU353" i="4"/>
  <c r="EW353" i="4"/>
  <c r="EX353" i="4"/>
  <c r="EY353" i="4"/>
  <c r="FA353" i="4"/>
  <c r="FB353" i="4"/>
  <c r="FC353" i="4"/>
  <c r="FD353" i="4"/>
  <c r="FE353" i="4"/>
  <c r="FF353" i="4"/>
  <c r="FG353" i="4"/>
  <c r="FH353" i="4"/>
  <c r="FI353" i="4"/>
  <c r="FJ353" i="4"/>
  <c r="FK353" i="4"/>
  <c r="FL353" i="4"/>
  <c r="FM353" i="4"/>
  <c r="FN353" i="4"/>
  <c r="FO353" i="4"/>
  <c r="FQ353" i="4"/>
  <c r="FR353" i="4"/>
  <c r="FS353" i="4"/>
  <c r="FU353" i="4"/>
  <c r="FV353" i="4"/>
  <c r="FW353" i="4"/>
  <c r="FY353" i="4"/>
  <c r="FZ353" i="4"/>
  <c r="GC353" i="4"/>
  <c r="GD353" i="4"/>
  <c r="BK354" i="4"/>
  <c r="BL354" i="4"/>
  <c r="BM354" i="4"/>
  <c r="BN354" i="4"/>
  <c r="BO354" i="4"/>
  <c r="EE354" i="4" s="1"/>
  <c r="BP354" i="4"/>
  <c r="BQ354" i="4"/>
  <c r="BR354" i="4"/>
  <c r="BS354" i="4"/>
  <c r="BT354" i="4"/>
  <c r="BU354" i="4"/>
  <c r="BV354" i="4"/>
  <c r="BY354" i="4" s="1"/>
  <c r="BW354" i="4"/>
  <c r="BZ354" i="4"/>
  <c r="CA354" i="4"/>
  <c r="CB354" i="4"/>
  <c r="CC354" i="4"/>
  <c r="CD354" i="4"/>
  <c r="CE354" i="4"/>
  <c r="CG354" i="4" s="1"/>
  <c r="CF354" i="4"/>
  <c r="CH354" i="4"/>
  <c r="CI354" i="4"/>
  <c r="CJ354" i="4"/>
  <c r="CK354" i="4"/>
  <c r="CL354" i="4"/>
  <c r="CM354" i="4"/>
  <c r="CN354" i="4"/>
  <c r="CO354" i="4"/>
  <c r="CP354" i="4"/>
  <c r="CQ354" i="4"/>
  <c r="CR354" i="4"/>
  <c r="CS354" i="4"/>
  <c r="CT354" i="4"/>
  <c r="CU354" i="4"/>
  <c r="CV354" i="4"/>
  <c r="CW354" i="4"/>
  <c r="CX354" i="4"/>
  <c r="CY354" i="4"/>
  <c r="CZ354" i="4"/>
  <c r="DA354" i="4"/>
  <c r="DB354" i="4"/>
  <c r="DC354" i="4"/>
  <c r="DD354" i="4"/>
  <c r="DE354" i="4"/>
  <c r="DF354" i="4"/>
  <c r="DG354" i="4"/>
  <c r="DH354" i="4"/>
  <c r="DI354" i="4"/>
  <c r="DJ354" i="4"/>
  <c r="DK354" i="4"/>
  <c r="DL354" i="4"/>
  <c r="DM354" i="4"/>
  <c r="DN354" i="4"/>
  <c r="DO354" i="4"/>
  <c r="DP354" i="4"/>
  <c r="DQ354" i="4"/>
  <c r="DR354" i="4"/>
  <c r="DS354" i="4"/>
  <c r="DT354" i="4"/>
  <c r="DU354" i="4"/>
  <c r="DV354" i="4"/>
  <c r="DW354" i="4"/>
  <c r="DX354" i="4"/>
  <c r="DY354" i="4"/>
  <c r="DZ354" i="4"/>
  <c r="EA354" i="4"/>
  <c r="EB354" i="4"/>
  <c r="EG354" i="4"/>
  <c r="EH354" i="4"/>
  <c r="EI354" i="4"/>
  <c r="EJ354" i="4"/>
  <c r="EK354" i="4"/>
  <c r="EL354" i="4"/>
  <c r="EM354" i="4"/>
  <c r="EO354" i="4"/>
  <c r="EP354" i="4"/>
  <c r="EQ354" i="4"/>
  <c r="ER354" i="4"/>
  <c r="ES354" i="4"/>
  <c r="ET354" i="4"/>
  <c r="EW354" i="4"/>
  <c r="FA354" i="4"/>
  <c r="FB354" i="4"/>
  <c r="FC354" i="4"/>
  <c r="FD354" i="4"/>
  <c r="FE354" i="4"/>
  <c r="FF354" i="4"/>
  <c r="FG354" i="4"/>
  <c r="FH354" i="4"/>
  <c r="FI354" i="4"/>
  <c r="FJ354" i="4"/>
  <c r="FK354" i="4"/>
  <c r="FL354" i="4"/>
  <c r="FM354" i="4"/>
  <c r="FN354" i="4"/>
  <c r="FO354" i="4"/>
  <c r="FQ354" i="4"/>
  <c r="FR354" i="4"/>
  <c r="FU354" i="4"/>
  <c r="FV354" i="4"/>
  <c r="FY354" i="4"/>
  <c r="GA354" i="4"/>
  <c r="GC354" i="4"/>
  <c r="BK355" i="4"/>
  <c r="FP355" i="4" s="1"/>
  <c r="BL355" i="4"/>
  <c r="BM355" i="4"/>
  <c r="BN355" i="4"/>
  <c r="BO355" i="4"/>
  <c r="EE355" i="4" s="1"/>
  <c r="BP355" i="4"/>
  <c r="BQ355" i="4"/>
  <c r="BR355" i="4"/>
  <c r="BS355" i="4"/>
  <c r="BT355" i="4"/>
  <c r="BU355" i="4"/>
  <c r="BV355" i="4"/>
  <c r="BW355" i="4"/>
  <c r="BY355" i="4"/>
  <c r="BZ355" i="4"/>
  <c r="CA355" i="4"/>
  <c r="CB355" i="4"/>
  <c r="CC355" i="4"/>
  <c r="CD355" i="4"/>
  <c r="CE355" i="4"/>
  <c r="CF355" i="4"/>
  <c r="CG355" i="4" s="1"/>
  <c r="CH355" i="4"/>
  <c r="CI355" i="4"/>
  <c r="CJ355" i="4"/>
  <c r="CK355" i="4"/>
  <c r="CL355" i="4"/>
  <c r="CM355" i="4"/>
  <c r="CN355" i="4"/>
  <c r="CO355" i="4"/>
  <c r="CP355" i="4"/>
  <c r="GA355" i="4" s="1"/>
  <c r="CQ355" i="4"/>
  <c r="CR355" i="4"/>
  <c r="CS355" i="4"/>
  <c r="CT355" i="4"/>
  <c r="CU355" i="4"/>
  <c r="CV355" i="4"/>
  <c r="CW355" i="4"/>
  <c r="CX355" i="4"/>
  <c r="CY355" i="4"/>
  <c r="CZ355" i="4"/>
  <c r="DA355" i="4"/>
  <c r="DB355" i="4"/>
  <c r="DC355" i="4"/>
  <c r="DD355" i="4"/>
  <c r="DE355" i="4"/>
  <c r="DF355" i="4"/>
  <c r="DG355" i="4"/>
  <c r="DH355" i="4"/>
  <c r="DI355" i="4"/>
  <c r="DJ355" i="4"/>
  <c r="DK355" i="4"/>
  <c r="DL355" i="4"/>
  <c r="DM355" i="4"/>
  <c r="DN355" i="4"/>
  <c r="DO355" i="4"/>
  <c r="DP355" i="4"/>
  <c r="DQ355" i="4"/>
  <c r="DR355" i="4"/>
  <c r="DS355" i="4"/>
  <c r="DT355" i="4"/>
  <c r="DU355" i="4"/>
  <c r="DV355" i="4"/>
  <c r="DW355" i="4"/>
  <c r="DX355" i="4"/>
  <c r="DY355" i="4"/>
  <c r="DZ355" i="4"/>
  <c r="EA355" i="4"/>
  <c r="EB355" i="4"/>
  <c r="EC355" i="4"/>
  <c r="EF355" i="4" s="1"/>
  <c r="ED355" i="4"/>
  <c r="EG355" i="4"/>
  <c r="EH355" i="4"/>
  <c r="EI355" i="4"/>
  <c r="EJ355" i="4"/>
  <c r="EK355" i="4"/>
  <c r="EL355" i="4"/>
  <c r="EM355" i="4"/>
  <c r="EO355" i="4"/>
  <c r="EP355" i="4"/>
  <c r="EQ355" i="4"/>
  <c r="ER355" i="4"/>
  <c r="ES355" i="4"/>
  <c r="ET355" i="4"/>
  <c r="EU355" i="4"/>
  <c r="EW355" i="4"/>
  <c r="EX355" i="4"/>
  <c r="EY355" i="4"/>
  <c r="FA355" i="4"/>
  <c r="FB355" i="4"/>
  <c r="FC355" i="4"/>
  <c r="FD355" i="4"/>
  <c r="FE355" i="4"/>
  <c r="FF355" i="4"/>
  <c r="FG355" i="4"/>
  <c r="FH355" i="4"/>
  <c r="FI355" i="4"/>
  <c r="FJ355" i="4"/>
  <c r="FK355" i="4"/>
  <c r="FL355" i="4"/>
  <c r="FM355" i="4"/>
  <c r="FN355" i="4"/>
  <c r="FO355" i="4"/>
  <c r="FQ355" i="4"/>
  <c r="FR355" i="4"/>
  <c r="FS355" i="4"/>
  <c r="FU355" i="4"/>
  <c r="FV355" i="4"/>
  <c r="FW355" i="4"/>
  <c r="FY355" i="4"/>
  <c r="FZ355" i="4"/>
  <c r="GC355" i="4"/>
  <c r="GD355" i="4"/>
  <c r="BK356" i="4"/>
  <c r="FZ356" i="4" s="1"/>
  <c r="BL356" i="4"/>
  <c r="BM356" i="4"/>
  <c r="BN356" i="4"/>
  <c r="BO356" i="4"/>
  <c r="BP356" i="4"/>
  <c r="BQ356" i="4"/>
  <c r="EE356" i="4" s="1"/>
  <c r="BR356" i="4"/>
  <c r="BS356" i="4"/>
  <c r="EC356" i="4" s="1"/>
  <c r="BT356" i="4"/>
  <c r="BU356" i="4"/>
  <c r="BV356" i="4"/>
  <c r="BW356" i="4"/>
  <c r="EW356" i="4" s="1"/>
  <c r="BZ356" i="4"/>
  <c r="CA356" i="4"/>
  <c r="CB356" i="4"/>
  <c r="CC356" i="4"/>
  <c r="CD356" i="4"/>
  <c r="CE356" i="4"/>
  <c r="CG356" i="4" s="1"/>
  <c r="CF356" i="4"/>
  <c r="CH356" i="4"/>
  <c r="CI356" i="4"/>
  <c r="CJ356" i="4"/>
  <c r="CK356" i="4"/>
  <c r="CL356" i="4"/>
  <c r="CM356" i="4"/>
  <c r="CN356" i="4"/>
  <c r="CO356" i="4"/>
  <c r="CP356" i="4"/>
  <c r="GA356" i="4" s="1"/>
  <c r="CQ356" i="4"/>
  <c r="CR356" i="4"/>
  <c r="CS356" i="4"/>
  <c r="CT356" i="4"/>
  <c r="CU356" i="4"/>
  <c r="CV356" i="4"/>
  <c r="CW356" i="4"/>
  <c r="CX356" i="4"/>
  <c r="CY356" i="4"/>
  <c r="CZ356" i="4"/>
  <c r="DA356" i="4"/>
  <c r="DB356" i="4"/>
  <c r="DC356" i="4"/>
  <c r="DD356" i="4"/>
  <c r="DE356" i="4"/>
  <c r="DF356" i="4"/>
  <c r="DG356" i="4"/>
  <c r="DH356" i="4"/>
  <c r="DI356" i="4"/>
  <c r="DJ356" i="4"/>
  <c r="DK356" i="4"/>
  <c r="DL356" i="4"/>
  <c r="DM356" i="4"/>
  <c r="DN356" i="4"/>
  <c r="DO356" i="4"/>
  <c r="DP356" i="4"/>
  <c r="DQ356" i="4"/>
  <c r="DR356" i="4"/>
  <c r="DS356" i="4"/>
  <c r="DT356" i="4"/>
  <c r="DU356" i="4"/>
  <c r="DV356" i="4"/>
  <c r="DW356" i="4"/>
  <c r="DX356" i="4"/>
  <c r="DY356" i="4"/>
  <c r="DZ356" i="4"/>
  <c r="EA356" i="4"/>
  <c r="EB356" i="4"/>
  <c r="EG356" i="4"/>
  <c r="EH356" i="4"/>
  <c r="EI356" i="4"/>
  <c r="EJ356" i="4"/>
  <c r="EK356" i="4"/>
  <c r="EL356" i="4"/>
  <c r="EM356" i="4"/>
  <c r="EN356" i="4"/>
  <c r="EO356" i="4"/>
  <c r="EP356" i="4"/>
  <c r="EQ356" i="4"/>
  <c r="ER356" i="4"/>
  <c r="ES356" i="4"/>
  <c r="ET356" i="4"/>
  <c r="EV356" i="4"/>
  <c r="EY356" i="4"/>
  <c r="FA356" i="4"/>
  <c r="FB356" i="4"/>
  <c r="FC356" i="4"/>
  <c r="FD356" i="4"/>
  <c r="FE356" i="4"/>
  <c r="FF356" i="4"/>
  <c r="FG356" i="4"/>
  <c r="FH356" i="4"/>
  <c r="FI356" i="4"/>
  <c r="FJ356" i="4"/>
  <c r="FK356" i="4"/>
  <c r="FL356" i="4"/>
  <c r="FM356" i="4"/>
  <c r="FN356" i="4"/>
  <c r="FO356" i="4"/>
  <c r="FQ356" i="4"/>
  <c r="FR356" i="4"/>
  <c r="FS356" i="4"/>
  <c r="FU356" i="4"/>
  <c r="FV356" i="4"/>
  <c r="FW356" i="4"/>
  <c r="FY356" i="4"/>
  <c r="GB356" i="4"/>
  <c r="BK357" i="4"/>
  <c r="FS357" i="4" s="1"/>
  <c r="BL357" i="4"/>
  <c r="BM357" i="4"/>
  <c r="BN357" i="4"/>
  <c r="BO357" i="4"/>
  <c r="BP357" i="4"/>
  <c r="BQ357" i="4"/>
  <c r="BR357" i="4"/>
  <c r="BS357" i="4"/>
  <c r="EC357" i="4" s="1"/>
  <c r="BT357" i="4"/>
  <c r="BU357" i="4"/>
  <c r="BV357" i="4"/>
  <c r="BW357" i="4"/>
  <c r="EW357" i="4" s="1"/>
  <c r="BY357" i="4"/>
  <c r="BZ357" i="4"/>
  <c r="CA357" i="4"/>
  <c r="CB357" i="4"/>
  <c r="CC357" i="4"/>
  <c r="CD357" i="4"/>
  <c r="CE357" i="4"/>
  <c r="CF357" i="4"/>
  <c r="CG357" i="4" s="1"/>
  <c r="CH357" i="4"/>
  <c r="CI357" i="4"/>
  <c r="CJ357" i="4"/>
  <c r="CK357" i="4"/>
  <c r="CL357" i="4"/>
  <c r="CM357" i="4"/>
  <c r="CN357" i="4"/>
  <c r="CO357" i="4"/>
  <c r="CP357" i="4"/>
  <c r="GA357" i="4" s="1"/>
  <c r="CQ357" i="4"/>
  <c r="CR357" i="4"/>
  <c r="CS357" i="4"/>
  <c r="CT357" i="4"/>
  <c r="CU357" i="4"/>
  <c r="CV357" i="4"/>
  <c r="CW357" i="4"/>
  <c r="CX357" i="4"/>
  <c r="CY357" i="4"/>
  <c r="CZ357" i="4"/>
  <c r="DA357" i="4"/>
  <c r="DB357" i="4"/>
  <c r="DC357" i="4"/>
  <c r="DD357" i="4"/>
  <c r="DE357" i="4"/>
  <c r="DF357" i="4"/>
  <c r="DG357" i="4"/>
  <c r="DH357" i="4"/>
  <c r="DI357" i="4"/>
  <c r="DJ357" i="4"/>
  <c r="DK357" i="4"/>
  <c r="DL357" i="4"/>
  <c r="DM357" i="4"/>
  <c r="DN357" i="4"/>
  <c r="DO357" i="4"/>
  <c r="DP357" i="4"/>
  <c r="DQ357" i="4"/>
  <c r="DR357" i="4"/>
  <c r="DS357" i="4"/>
  <c r="DT357" i="4"/>
  <c r="DU357" i="4"/>
  <c r="DV357" i="4"/>
  <c r="DW357" i="4"/>
  <c r="DX357" i="4"/>
  <c r="DY357" i="4"/>
  <c r="DZ357" i="4"/>
  <c r="EA357" i="4"/>
  <c r="EB357" i="4"/>
  <c r="ED357" i="4"/>
  <c r="EG357" i="4"/>
  <c r="EH357" i="4"/>
  <c r="EI357" i="4"/>
  <c r="EJ357" i="4"/>
  <c r="EK357" i="4"/>
  <c r="EL357" i="4"/>
  <c r="EM357" i="4"/>
  <c r="EO357" i="4"/>
  <c r="EP357" i="4"/>
  <c r="EQ357" i="4"/>
  <c r="ER357" i="4"/>
  <c r="ES357" i="4"/>
  <c r="ET357" i="4"/>
  <c r="EU357" i="4"/>
  <c r="EX357" i="4"/>
  <c r="FA357" i="4"/>
  <c r="FB357" i="4"/>
  <c r="FC357" i="4"/>
  <c r="FD357" i="4"/>
  <c r="FE357" i="4"/>
  <c r="FF357" i="4"/>
  <c r="FG357" i="4"/>
  <c r="FH357" i="4"/>
  <c r="FI357" i="4"/>
  <c r="FJ357" i="4"/>
  <c r="FK357" i="4"/>
  <c r="FL357" i="4"/>
  <c r="FM357" i="4"/>
  <c r="FN357" i="4"/>
  <c r="FO357" i="4"/>
  <c r="FQ357" i="4"/>
  <c r="FR357" i="4"/>
  <c r="FU357" i="4"/>
  <c r="FV357" i="4"/>
  <c r="FW357" i="4"/>
  <c r="FZ357" i="4"/>
  <c r="GC357" i="4"/>
  <c r="BK358" i="4"/>
  <c r="FY358" i="4" s="1"/>
  <c r="BL358" i="4"/>
  <c r="BM358" i="4"/>
  <c r="BN358" i="4"/>
  <c r="BO358" i="4"/>
  <c r="BP358" i="4"/>
  <c r="BQ358" i="4"/>
  <c r="BR358" i="4"/>
  <c r="BS358" i="4"/>
  <c r="BT358" i="4"/>
  <c r="BU358" i="4"/>
  <c r="BV358" i="4"/>
  <c r="BW358" i="4"/>
  <c r="EV358" i="4" s="1"/>
  <c r="BZ358" i="4"/>
  <c r="CA358" i="4"/>
  <c r="CB358" i="4"/>
  <c r="CC358" i="4"/>
  <c r="CD358" i="4"/>
  <c r="CE358" i="4"/>
  <c r="CG358" i="4" s="1"/>
  <c r="CF358" i="4"/>
  <c r="CH358" i="4"/>
  <c r="CI358" i="4"/>
  <c r="CJ358" i="4"/>
  <c r="CK358" i="4"/>
  <c r="CL358" i="4"/>
  <c r="CM358" i="4"/>
  <c r="CN358" i="4"/>
  <c r="CO358" i="4"/>
  <c r="CP358" i="4"/>
  <c r="GA358" i="4" s="1"/>
  <c r="CQ358" i="4"/>
  <c r="CR358" i="4"/>
  <c r="CS358" i="4"/>
  <c r="CT358" i="4"/>
  <c r="CU358" i="4"/>
  <c r="CV358" i="4"/>
  <c r="CW358" i="4"/>
  <c r="CX358" i="4"/>
  <c r="CY358" i="4"/>
  <c r="CZ358" i="4"/>
  <c r="DA358" i="4"/>
  <c r="DB358" i="4"/>
  <c r="DC358" i="4"/>
  <c r="DD358" i="4"/>
  <c r="DE358" i="4"/>
  <c r="DF358" i="4"/>
  <c r="DG358" i="4"/>
  <c r="DH358" i="4"/>
  <c r="DI358" i="4"/>
  <c r="DJ358" i="4"/>
  <c r="DK358" i="4"/>
  <c r="DL358" i="4"/>
  <c r="DM358" i="4"/>
  <c r="DN358" i="4"/>
  <c r="DO358" i="4"/>
  <c r="DP358" i="4"/>
  <c r="DQ358" i="4"/>
  <c r="DR358" i="4"/>
  <c r="DS358" i="4"/>
  <c r="DT358" i="4"/>
  <c r="DU358" i="4"/>
  <c r="DV358" i="4"/>
  <c r="DW358" i="4"/>
  <c r="DX358" i="4"/>
  <c r="DY358" i="4"/>
  <c r="DZ358" i="4"/>
  <c r="EA358" i="4"/>
  <c r="EE358" i="4"/>
  <c r="EG358" i="4"/>
  <c r="EH358" i="4"/>
  <c r="EI358" i="4"/>
  <c r="EJ358" i="4"/>
  <c r="EK358" i="4"/>
  <c r="EL358" i="4"/>
  <c r="EM358" i="4"/>
  <c r="EN358" i="4"/>
  <c r="EO358" i="4"/>
  <c r="EP358" i="4"/>
  <c r="EQ358" i="4"/>
  <c r="ER358" i="4"/>
  <c r="ES358" i="4"/>
  <c r="ET358" i="4"/>
  <c r="FA358" i="4"/>
  <c r="FB358" i="4"/>
  <c r="FC358" i="4"/>
  <c r="FD358" i="4"/>
  <c r="FE358" i="4"/>
  <c r="FF358" i="4"/>
  <c r="FG358" i="4"/>
  <c r="FH358" i="4"/>
  <c r="FI358" i="4"/>
  <c r="FJ358" i="4"/>
  <c r="FK358" i="4"/>
  <c r="FL358" i="4"/>
  <c r="FM358" i="4"/>
  <c r="FN358" i="4"/>
  <c r="FO358" i="4"/>
  <c r="FQ358" i="4"/>
  <c r="FR358" i="4"/>
  <c r="FU358" i="4"/>
  <c r="FV358" i="4"/>
  <c r="FV345" i="4"/>
  <c r="FU345" i="4"/>
  <c r="FR345" i="4"/>
  <c r="FQ345" i="4"/>
  <c r="FO345" i="4"/>
  <c r="FN345" i="4"/>
  <c r="FM345" i="4"/>
  <c r="FL345" i="4"/>
  <c r="FK345" i="4"/>
  <c r="FJ345" i="4"/>
  <c r="FI345" i="4"/>
  <c r="FH345" i="4"/>
  <c r="FG345" i="4"/>
  <c r="FF345" i="4"/>
  <c r="FE345" i="4"/>
  <c r="FD345" i="4"/>
  <c r="FC345" i="4"/>
  <c r="FB345" i="4"/>
  <c r="FA345" i="4"/>
  <c r="ET345" i="4"/>
  <c r="ES345" i="4"/>
  <c r="ER345" i="4"/>
  <c r="EQ345" i="4"/>
  <c r="EP345" i="4"/>
  <c r="EO345" i="4"/>
  <c r="EM345" i="4"/>
  <c r="EL345" i="4"/>
  <c r="EK345" i="4"/>
  <c r="EJ345" i="4"/>
  <c r="EI345" i="4"/>
  <c r="EH345" i="4"/>
  <c r="EG345" i="4"/>
  <c r="EA345" i="4"/>
  <c r="DZ345" i="4"/>
  <c r="DY345" i="4"/>
  <c r="DX345" i="4"/>
  <c r="DW345" i="4"/>
  <c r="DV345" i="4"/>
  <c r="DU345" i="4"/>
  <c r="DT345" i="4"/>
  <c r="DS345" i="4"/>
  <c r="DR345" i="4"/>
  <c r="DQ345" i="4"/>
  <c r="DP345" i="4"/>
  <c r="DO345" i="4"/>
  <c r="DN345" i="4"/>
  <c r="DM345" i="4"/>
  <c r="DL345" i="4"/>
  <c r="DK345" i="4"/>
  <c r="DJ345" i="4"/>
  <c r="DI345" i="4"/>
  <c r="DH345" i="4"/>
  <c r="DG345" i="4"/>
  <c r="DF345" i="4"/>
  <c r="DE345" i="4"/>
  <c r="DD345" i="4"/>
  <c r="DC345" i="4"/>
  <c r="DB345" i="4"/>
  <c r="DA345" i="4"/>
  <c r="CZ345" i="4"/>
  <c r="CY345" i="4"/>
  <c r="CX345" i="4"/>
  <c r="CW345" i="4"/>
  <c r="CV345" i="4"/>
  <c r="CU345" i="4"/>
  <c r="CT345" i="4"/>
  <c r="CS345" i="4"/>
  <c r="CR345" i="4"/>
  <c r="CQ345" i="4"/>
  <c r="GA345" i="4" s="1"/>
  <c r="CP345" i="4"/>
  <c r="CO345" i="4"/>
  <c r="CN345" i="4"/>
  <c r="CM345" i="4"/>
  <c r="CL345" i="4"/>
  <c r="CK345" i="4"/>
  <c r="CJ345" i="4"/>
  <c r="CI345" i="4"/>
  <c r="CH345" i="4"/>
  <c r="CF345" i="4"/>
  <c r="CE345" i="4"/>
  <c r="CD345" i="4"/>
  <c r="CC345" i="4"/>
  <c r="CB345" i="4"/>
  <c r="CA345" i="4"/>
  <c r="BZ345" i="4"/>
  <c r="BY345" i="4"/>
  <c r="BW345" i="4"/>
  <c r="GC345" i="4" s="1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FY345" i="4" s="1"/>
  <c r="BK227" i="4"/>
  <c r="BL227" i="4"/>
  <c r="BM227" i="4"/>
  <c r="BN227" i="4"/>
  <c r="BO227" i="4"/>
  <c r="BP227" i="4"/>
  <c r="BQ227" i="4"/>
  <c r="EE227" i="4" s="1"/>
  <c r="BR227" i="4"/>
  <c r="BS227" i="4"/>
  <c r="BT227" i="4"/>
  <c r="ED227" i="4" s="1"/>
  <c r="BU227" i="4"/>
  <c r="BV227" i="4"/>
  <c r="BW227" i="4" s="1"/>
  <c r="BZ227" i="4"/>
  <c r="CA227" i="4"/>
  <c r="CB227" i="4"/>
  <c r="CC227" i="4"/>
  <c r="CD227" i="4"/>
  <c r="CE227" i="4"/>
  <c r="CF227" i="4"/>
  <c r="CH227" i="4"/>
  <c r="CI227" i="4"/>
  <c r="CJ227" i="4"/>
  <c r="CK227" i="4"/>
  <c r="CL227" i="4"/>
  <c r="CM227" i="4"/>
  <c r="CN227" i="4"/>
  <c r="CO227" i="4"/>
  <c r="CP227" i="4"/>
  <c r="GA227" i="4" s="1"/>
  <c r="CQ227" i="4"/>
  <c r="CR227" i="4"/>
  <c r="CS227" i="4"/>
  <c r="CT227" i="4"/>
  <c r="CU227" i="4"/>
  <c r="CV227" i="4"/>
  <c r="CW227" i="4"/>
  <c r="CX227" i="4"/>
  <c r="CY227" i="4"/>
  <c r="CZ227" i="4"/>
  <c r="DA227" i="4"/>
  <c r="DB227" i="4"/>
  <c r="DC227" i="4"/>
  <c r="DD227" i="4"/>
  <c r="DE227" i="4"/>
  <c r="DF227" i="4"/>
  <c r="DG227" i="4"/>
  <c r="DH227" i="4"/>
  <c r="DI227" i="4"/>
  <c r="DJ227" i="4"/>
  <c r="DK227" i="4"/>
  <c r="DL227" i="4"/>
  <c r="DM227" i="4"/>
  <c r="DN227" i="4"/>
  <c r="DO227" i="4"/>
  <c r="DP227" i="4"/>
  <c r="DQ227" i="4"/>
  <c r="DR227" i="4"/>
  <c r="DS227" i="4"/>
  <c r="DT227" i="4"/>
  <c r="DU227" i="4"/>
  <c r="DV227" i="4"/>
  <c r="DW227" i="4"/>
  <c r="DX227" i="4"/>
  <c r="DY227" i="4"/>
  <c r="DZ227" i="4"/>
  <c r="EA227" i="4"/>
  <c r="EB227" i="4"/>
  <c r="EG227" i="4"/>
  <c r="EH227" i="4"/>
  <c r="EI227" i="4"/>
  <c r="EJ227" i="4"/>
  <c r="EK227" i="4"/>
  <c r="EL227" i="4"/>
  <c r="EM227" i="4"/>
  <c r="EO227" i="4"/>
  <c r="EP227" i="4"/>
  <c r="EQ227" i="4"/>
  <c r="ER227" i="4"/>
  <c r="ES227" i="4"/>
  <c r="ET227" i="4"/>
  <c r="FA227" i="4"/>
  <c r="FB227" i="4"/>
  <c r="FC227" i="4"/>
  <c r="FD227" i="4"/>
  <c r="FE227" i="4"/>
  <c r="FF227" i="4"/>
  <c r="FG227" i="4"/>
  <c r="FH227" i="4"/>
  <c r="FI227" i="4"/>
  <c r="FJ227" i="4"/>
  <c r="FK227" i="4"/>
  <c r="FL227" i="4"/>
  <c r="FM227" i="4"/>
  <c r="FN227" i="4"/>
  <c r="FO227" i="4"/>
  <c r="FP227" i="4"/>
  <c r="FQ227" i="4"/>
  <c r="FR227" i="4"/>
  <c r="FS227" i="4"/>
  <c r="FT227" i="4"/>
  <c r="FU227" i="4"/>
  <c r="FV227" i="4"/>
  <c r="FW227" i="4"/>
  <c r="FX227" i="4"/>
  <c r="FY227" i="4"/>
  <c r="FZ227" i="4"/>
  <c r="BK228" i="4"/>
  <c r="BL228" i="4"/>
  <c r="BM228" i="4"/>
  <c r="BN228" i="4"/>
  <c r="BO228" i="4"/>
  <c r="EE228" i="4" s="1"/>
  <c r="BP228" i="4"/>
  <c r="BQ228" i="4"/>
  <c r="BR228" i="4"/>
  <c r="BS228" i="4"/>
  <c r="BT228" i="4"/>
  <c r="BU228" i="4"/>
  <c r="BV228" i="4"/>
  <c r="BW228" i="4" s="1"/>
  <c r="BZ228" i="4"/>
  <c r="CA228" i="4"/>
  <c r="CB228" i="4"/>
  <c r="CC228" i="4"/>
  <c r="CD228" i="4"/>
  <c r="CE228" i="4"/>
  <c r="CF228" i="4"/>
  <c r="CH228" i="4"/>
  <c r="CI228" i="4"/>
  <c r="CJ228" i="4"/>
  <c r="CK228" i="4"/>
  <c r="CL228" i="4"/>
  <c r="CM228" i="4"/>
  <c r="CN228" i="4"/>
  <c r="CO228" i="4"/>
  <c r="CP228" i="4"/>
  <c r="CQ228" i="4"/>
  <c r="CR228" i="4"/>
  <c r="CS228" i="4"/>
  <c r="CT228" i="4"/>
  <c r="CU228" i="4"/>
  <c r="CV228" i="4"/>
  <c r="CW228" i="4"/>
  <c r="CX228" i="4"/>
  <c r="CY228" i="4"/>
  <c r="CZ228" i="4"/>
  <c r="DA228" i="4"/>
  <c r="DB228" i="4"/>
  <c r="DC228" i="4"/>
  <c r="DD228" i="4"/>
  <c r="DE228" i="4"/>
  <c r="DF228" i="4"/>
  <c r="DG228" i="4"/>
  <c r="DH228" i="4"/>
  <c r="DI228" i="4"/>
  <c r="DJ228" i="4"/>
  <c r="DK228" i="4"/>
  <c r="DL228" i="4"/>
  <c r="DM228" i="4"/>
  <c r="DN228" i="4"/>
  <c r="DO228" i="4"/>
  <c r="DP228" i="4"/>
  <c r="DQ228" i="4"/>
  <c r="DR228" i="4"/>
  <c r="DS228" i="4"/>
  <c r="DT228" i="4"/>
  <c r="DU228" i="4"/>
  <c r="DV228" i="4"/>
  <c r="DW228" i="4"/>
  <c r="DX228" i="4"/>
  <c r="DY228" i="4"/>
  <c r="DZ228" i="4"/>
  <c r="EA228" i="4"/>
  <c r="EG228" i="4"/>
  <c r="EH228" i="4"/>
  <c r="EI228" i="4"/>
  <c r="EJ228" i="4"/>
  <c r="EK228" i="4"/>
  <c r="EL228" i="4"/>
  <c r="EM228" i="4"/>
  <c r="EO228" i="4"/>
  <c r="EP228" i="4"/>
  <c r="EQ228" i="4"/>
  <c r="ER228" i="4"/>
  <c r="ES228" i="4"/>
  <c r="ET228" i="4"/>
  <c r="FA228" i="4"/>
  <c r="FB228" i="4"/>
  <c r="FC228" i="4"/>
  <c r="FD228" i="4"/>
  <c r="FE228" i="4"/>
  <c r="FF228" i="4"/>
  <c r="FG228" i="4"/>
  <c r="FH228" i="4"/>
  <c r="FI228" i="4"/>
  <c r="FJ228" i="4"/>
  <c r="FK228" i="4"/>
  <c r="FL228" i="4"/>
  <c r="FM228" i="4"/>
  <c r="FN228" i="4"/>
  <c r="FO228" i="4"/>
  <c r="FQ228" i="4"/>
  <c r="FR228" i="4"/>
  <c r="FU228" i="4"/>
  <c r="FV228" i="4"/>
  <c r="GA228" i="4"/>
  <c r="BK229" i="4"/>
  <c r="BL229" i="4"/>
  <c r="BM229" i="4"/>
  <c r="BN229" i="4"/>
  <c r="BO229" i="4"/>
  <c r="BP229" i="4"/>
  <c r="BQ229" i="4"/>
  <c r="BR229" i="4"/>
  <c r="EB229" i="4" s="1"/>
  <c r="BS229" i="4"/>
  <c r="BT229" i="4"/>
  <c r="BU229" i="4"/>
  <c r="BV229" i="4"/>
  <c r="BW229" i="4" s="1"/>
  <c r="BZ229" i="4"/>
  <c r="CA229" i="4"/>
  <c r="CB229" i="4"/>
  <c r="CC229" i="4"/>
  <c r="CD229" i="4"/>
  <c r="CE229" i="4"/>
  <c r="CF229" i="4"/>
  <c r="CH229" i="4"/>
  <c r="CI229" i="4"/>
  <c r="CJ229" i="4"/>
  <c r="CK229" i="4"/>
  <c r="CL229" i="4"/>
  <c r="CM229" i="4"/>
  <c r="CN229" i="4"/>
  <c r="CO229" i="4"/>
  <c r="CP229" i="4"/>
  <c r="GA229" i="4" s="1"/>
  <c r="CQ229" i="4"/>
  <c r="CR229" i="4"/>
  <c r="CS229" i="4"/>
  <c r="CT229" i="4"/>
  <c r="CU229" i="4"/>
  <c r="CV229" i="4"/>
  <c r="CW229" i="4"/>
  <c r="CX229" i="4"/>
  <c r="CY229" i="4"/>
  <c r="CZ229" i="4"/>
  <c r="DA229" i="4"/>
  <c r="DB229" i="4"/>
  <c r="DC229" i="4"/>
  <c r="DD229" i="4"/>
  <c r="DE229" i="4"/>
  <c r="DF229" i="4"/>
  <c r="DG229" i="4"/>
  <c r="DH229" i="4"/>
  <c r="DI229" i="4"/>
  <c r="DJ229" i="4"/>
  <c r="DK229" i="4"/>
  <c r="DL229" i="4"/>
  <c r="DM229" i="4"/>
  <c r="DN229" i="4"/>
  <c r="DO229" i="4"/>
  <c r="DP229" i="4"/>
  <c r="DQ229" i="4"/>
  <c r="DR229" i="4"/>
  <c r="DS229" i="4"/>
  <c r="DT229" i="4"/>
  <c r="DU229" i="4"/>
  <c r="DV229" i="4"/>
  <c r="DW229" i="4"/>
  <c r="DX229" i="4"/>
  <c r="DY229" i="4"/>
  <c r="DZ229" i="4"/>
  <c r="EA229" i="4"/>
  <c r="EE229" i="4"/>
  <c r="EG229" i="4"/>
  <c r="EH229" i="4"/>
  <c r="EI229" i="4"/>
  <c r="EJ229" i="4"/>
  <c r="EK229" i="4"/>
  <c r="EL229" i="4"/>
  <c r="EM229" i="4"/>
  <c r="EO229" i="4"/>
  <c r="EP229" i="4"/>
  <c r="EQ229" i="4"/>
  <c r="ER229" i="4"/>
  <c r="ES229" i="4"/>
  <c r="ET229" i="4"/>
  <c r="FA229" i="4"/>
  <c r="FB229" i="4"/>
  <c r="FC229" i="4"/>
  <c r="FD229" i="4"/>
  <c r="FE229" i="4"/>
  <c r="FF229" i="4"/>
  <c r="FG229" i="4"/>
  <c r="FH229" i="4"/>
  <c r="FI229" i="4"/>
  <c r="FJ229" i="4"/>
  <c r="FK229" i="4"/>
  <c r="FL229" i="4"/>
  <c r="FM229" i="4"/>
  <c r="FN229" i="4"/>
  <c r="FO229" i="4"/>
  <c r="FP229" i="4"/>
  <c r="FQ229" i="4"/>
  <c r="FR229" i="4"/>
  <c r="FS229" i="4"/>
  <c r="FT229" i="4"/>
  <c r="FU229" i="4"/>
  <c r="FV229" i="4"/>
  <c r="FW229" i="4"/>
  <c r="FX229" i="4"/>
  <c r="FY229" i="4"/>
  <c r="FZ229" i="4"/>
  <c r="BK230" i="4"/>
  <c r="FP230" i="4" s="1"/>
  <c r="BL230" i="4"/>
  <c r="BM230" i="4"/>
  <c r="BN230" i="4"/>
  <c r="BO230" i="4"/>
  <c r="BP230" i="4"/>
  <c r="BQ230" i="4"/>
  <c r="BR230" i="4"/>
  <c r="BS230" i="4"/>
  <c r="BT230" i="4"/>
  <c r="ED230" i="4" s="1"/>
  <c r="BU230" i="4"/>
  <c r="BV230" i="4"/>
  <c r="BW230" i="4" s="1"/>
  <c r="BZ230" i="4"/>
  <c r="CA230" i="4"/>
  <c r="CB230" i="4"/>
  <c r="CC230" i="4"/>
  <c r="CD230" i="4"/>
  <c r="CE230" i="4"/>
  <c r="CF230" i="4"/>
  <c r="CH230" i="4"/>
  <c r="CI230" i="4"/>
  <c r="CJ230" i="4"/>
  <c r="CK230" i="4"/>
  <c r="CL230" i="4"/>
  <c r="CM230" i="4"/>
  <c r="CN230" i="4"/>
  <c r="CO230" i="4"/>
  <c r="CP230" i="4"/>
  <c r="CQ230" i="4"/>
  <c r="CR230" i="4"/>
  <c r="CS230" i="4"/>
  <c r="CT230" i="4"/>
  <c r="CU230" i="4"/>
  <c r="CV230" i="4"/>
  <c r="CW230" i="4"/>
  <c r="CX230" i="4"/>
  <c r="CY230" i="4"/>
  <c r="CZ230" i="4"/>
  <c r="DA230" i="4"/>
  <c r="DB230" i="4"/>
  <c r="DC230" i="4"/>
  <c r="DD230" i="4"/>
  <c r="DE230" i="4"/>
  <c r="DF230" i="4"/>
  <c r="DG230" i="4"/>
  <c r="DH230" i="4"/>
  <c r="DI230" i="4"/>
  <c r="DJ230" i="4"/>
  <c r="DK230" i="4"/>
  <c r="DL230" i="4"/>
  <c r="DM230" i="4"/>
  <c r="DN230" i="4"/>
  <c r="DO230" i="4"/>
  <c r="DP230" i="4"/>
  <c r="DQ230" i="4"/>
  <c r="DR230" i="4"/>
  <c r="DS230" i="4"/>
  <c r="DT230" i="4"/>
  <c r="DU230" i="4"/>
  <c r="DV230" i="4"/>
  <c r="DW230" i="4"/>
  <c r="DX230" i="4"/>
  <c r="DY230" i="4"/>
  <c r="DZ230" i="4"/>
  <c r="EA230" i="4"/>
  <c r="EB230" i="4"/>
  <c r="EE230" i="4"/>
  <c r="EG230" i="4"/>
  <c r="EH230" i="4"/>
  <c r="EI230" i="4"/>
  <c r="EJ230" i="4"/>
  <c r="EK230" i="4"/>
  <c r="EL230" i="4"/>
  <c r="EM230" i="4"/>
  <c r="EO230" i="4"/>
  <c r="EP230" i="4"/>
  <c r="EQ230" i="4"/>
  <c r="ER230" i="4"/>
  <c r="ES230" i="4"/>
  <c r="ET230" i="4"/>
  <c r="FA230" i="4"/>
  <c r="FB230" i="4"/>
  <c r="FC230" i="4"/>
  <c r="FD230" i="4"/>
  <c r="FE230" i="4"/>
  <c r="FF230" i="4"/>
  <c r="FG230" i="4"/>
  <c r="FH230" i="4"/>
  <c r="FI230" i="4"/>
  <c r="FJ230" i="4"/>
  <c r="FK230" i="4"/>
  <c r="FL230" i="4"/>
  <c r="FM230" i="4"/>
  <c r="FN230" i="4"/>
  <c r="FO230" i="4"/>
  <c r="FQ230" i="4"/>
  <c r="FR230" i="4"/>
  <c r="FS230" i="4"/>
  <c r="FU230" i="4"/>
  <c r="FV230" i="4"/>
  <c r="FW230" i="4"/>
  <c r="FY230" i="4"/>
  <c r="FZ230" i="4"/>
  <c r="GA230" i="4"/>
  <c r="BK231" i="4"/>
  <c r="BL231" i="4"/>
  <c r="EC231" i="4" s="1"/>
  <c r="EF231" i="4" s="1"/>
  <c r="BM231" i="4"/>
  <c r="BN231" i="4"/>
  <c r="BO231" i="4"/>
  <c r="BP231" i="4"/>
  <c r="BQ231" i="4"/>
  <c r="EE231" i="4" s="1"/>
  <c r="BR231" i="4"/>
  <c r="EB231" i="4" s="1"/>
  <c r="BS231" i="4"/>
  <c r="BT231" i="4"/>
  <c r="BU231" i="4"/>
  <c r="BV231" i="4"/>
  <c r="BW231" i="4" s="1"/>
  <c r="BZ231" i="4"/>
  <c r="CA231" i="4"/>
  <c r="CB231" i="4"/>
  <c r="CC231" i="4"/>
  <c r="CD231" i="4"/>
  <c r="CE231" i="4"/>
  <c r="CF231" i="4"/>
  <c r="CH231" i="4"/>
  <c r="CI231" i="4"/>
  <c r="CJ231" i="4"/>
  <c r="CK231" i="4"/>
  <c r="CL231" i="4"/>
  <c r="CM231" i="4"/>
  <c r="CN231" i="4"/>
  <c r="CO231" i="4"/>
  <c r="CP231" i="4"/>
  <c r="GA231" i="4" s="1"/>
  <c r="CQ231" i="4"/>
  <c r="CR231" i="4"/>
  <c r="CS231" i="4"/>
  <c r="CT231" i="4"/>
  <c r="CU231" i="4"/>
  <c r="CV231" i="4"/>
  <c r="CW231" i="4"/>
  <c r="CX231" i="4"/>
  <c r="CY231" i="4"/>
  <c r="CZ231" i="4"/>
  <c r="DA231" i="4"/>
  <c r="DB231" i="4"/>
  <c r="DC231" i="4"/>
  <c r="DD231" i="4"/>
  <c r="DE231" i="4"/>
  <c r="DF231" i="4"/>
  <c r="DG231" i="4"/>
  <c r="DH231" i="4"/>
  <c r="DI231" i="4"/>
  <c r="DJ231" i="4"/>
  <c r="DK231" i="4"/>
  <c r="DL231" i="4"/>
  <c r="DM231" i="4"/>
  <c r="DN231" i="4"/>
  <c r="DO231" i="4"/>
  <c r="DP231" i="4"/>
  <c r="DQ231" i="4"/>
  <c r="DR231" i="4"/>
  <c r="DS231" i="4"/>
  <c r="DT231" i="4"/>
  <c r="DU231" i="4"/>
  <c r="DV231" i="4"/>
  <c r="DW231" i="4"/>
  <c r="DX231" i="4"/>
  <c r="DY231" i="4"/>
  <c r="DZ231" i="4"/>
  <c r="EA231" i="4"/>
  <c r="ED231" i="4"/>
  <c r="EG231" i="4"/>
  <c r="EH231" i="4"/>
  <c r="EI231" i="4"/>
  <c r="EJ231" i="4"/>
  <c r="EK231" i="4"/>
  <c r="EL231" i="4"/>
  <c r="EM231" i="4"/>
  <c r="EO231" i="4"/>
  <c r="EP231" i="4"/>
  <c r="EQ231" i="4"/>
  <c r="ER231" i="4"/>
  <c r="ES231" i="4"/>
  <c r="ET231" i="4"/>
  <c r="FA231" i="4"/>
  <c r="FB231" i="4"/>
  <c r="FC231" i="4"/>
  <c r="FD231" i="4"/>
  <c r="FE231" i="4"/>
  <c r="FF231" i="4"/>
  <c r="FG231" i="4"/>
  <c r="FH231" i="4"/>
  <c r="FI231" i="4"/>
  <c r="FJ231" i="4"/>
  <c r="FK231" i="4"/>
  <c r="FL231" i="4"/>
  <c r="FM231" i="4"/>
  <c r="FN231" i="4"/>
  <c r="FO231" i="4"/>
  <c r="FP231" i="4"/>
  <c r="FQ231" i="4"/>
  <c r="FR231" i="4"/>
  <c r="FS231" i="4"/>
  <c r="FT231" i="4"/>
  <c r="FU231" i="4"/>
  <c r="FV231" i="4"/>
  <c r="FW231" i="4"/>
  <c r="FX231" i="4"/>
  <c r="FY231" i="4"/>
  <c r="FZ231" i="4"/>
  <c r="BK232" i="4"/>
  <c r="FS232" i="4" s="1"/>
  <c r="BL232" i="4"/>
  <c r="BM232" i="4"/>
  <c r="BN232" i="4"/>
  <c r="ED232" i="4" s="1"/>
  <c r="BO232" i="4"/>
  <c r="BP232" i="4"/>
  <c r="BQ232" i="4"/>
  <c r="BR232" i="4"/>
  <c r="BS232" i="4"/>
  <c r="BT232" i="4"/>
  <c r="EB232" i="4" s="1"/>
  <c r="BU232" i="4"/>
  <c r="BV232" i="4"/>
  <c r="BY232" i="4"/>
  <c r="BZ232" i="4"/>
  <c r="CA232" i="4"/>
  <c r="CB232" i="4"/>
  <c r="CC232" i="4"/>
  <c r="CD232" i="4"/>
  <c r="CE232" i="4"/>
  <c r="CF232" i="4"/>
  <c r="CG232" i="4"/>
  <c r="CH232" i="4"/>
  <c r="CI232" i="4"/>
  <c r="CJ232" i="4"/>
  <c r="CK232" i="4"/>
  <c r="CL232" i="4"/>
  <c r="CM232" i="4"/>
  <c r="CN232" i="4"/>
  <c r="CO232" i="4"/>
  <c r="CP232" i="4"/>
  <c r="CQ232" i="4"/>
  <c r="GA232" i="4" s="1"/>
  <c r="CR232" i="4"/>
  <c r="CS232" i="4"/>
  <c r="CT232" i="4"/>
  <c r="CU232" i="4"/>
  <c r="CV232" i="4"/>
  <c r="CW232" i="4"/>
  <c r="CX232" i="4"/>
  <c r="CY232" i="4"/>
  <c r="CZ232" i="4"/>
  <c r="DA232" i="4"/>
  <c r="DB232" i="4"/>
  <c r="DC232" i="4"/>
  <c r="DD232" i="4"/>
  <c r="DE232" i="4"/>
  <c r="DF232" i="4"/>
  <c r="DG232" i="4"/>
  <c r="DH232" i="4"/>
  <c r="DI232" i="4"/>
  <c r="DJ232" i="4"/>
  <c r="DK232" i="4"/>
  <c r="DL232" i="4"/>
  <c r="DM232" i="4"/>
  <c r="DN232" i="4"/>
  <c r="DO232" i="4"/>
  <c r="DP232" i="4"/>
  <c r="DQ232" i="4"/>
  <c r="DR232" i="4"/>
  <c r="DS232" i="4"/>
  <c r="DT232" i="4"/>
  <c r="DU232" i="4"/>
  <c r="DV232" i="4"/>
  <c r="DW232" i="4"/>
  <c r="DX232" i="4"/>
  <c r="DY232" i="4"/>
  <c r="DZ232" i="4"/>
  <c r="EA232" i="4"/>
  <c r="EC232" i="4"/>
  <c r="EF232" i="4" s="1"/>
  <c r="EE232" i="4"/>
  <c r="EG232" i="4"/>
  <c r="EH232" i="4"/>
  <c r="EI232" i="4"/>
  <c r="EJ232" i="4"/>
  <c r="EK232" i="4"/>
  <c r="EL232" i="4"/>
  <c r="EM232" i="4"/>
  <c r="EO232" i="4"/>
  <c r="EP232" i="4"/>
  <c r="EQ232" i="4"/>
  <c r="ER232" i="4"/>
  <c r="ES232" i="4"/>
  <c r="ET232" i="4"/>
  <c r="FA232" i="4"/>
  <c r="FB232" i="4"/>
  <c r="FC232" i="4"/>
  <c r="FD232" i="4"/>
  <c r="FE232" i="4"/>
  <c r="FF232" i="4"/>
  <c r="FG232" i="4"/>
  <c r="FH232" i="4"/>
  <c r="FI232" i="4"/>
  <c r="FJ232" i="4"/>
  <c r="FK232" i="4"/>
  <c r="FL232" i="4"/>
  <c r="FM232" i="4"/>
  <c r="FN232" i="4"/>
  <c r="FO232" i="4"/>
  <c r="FP232" i="4"/>
  <c r="FQ232" i="4"/>
  <c r="FR232" i="4"/>
  <c r="FT232" i="4"/>
  <c r="FU232" i="4"/>
  <c r="FV232" i="4"/>
  <c r="FX232" i="4"/>
  <c r="FY232" i="4"/>
  <c r="FZ232" i="4"/>
  <c r="BK233" i="4"/>
  <c r="BL233" i="4"/>
  <c r="BM233" i="4"/>
  <c r="BN233" i="4"/>
  <c r="BO233" i="4"/>
  <c r="BP233" i="4"/>
  <c r="BQ233" i="4"/>
  <c r="BR233" i="4"/>
  <c r="EC233" i="4" s="1"/>
  <c r="EF233" i="4" s="1"/>
  <c r="BS233" i="4"/>
  <c r="BT233" i="4"/>
  <c r="BU233" i="4"/>
  <c r="BV233" i="4"/>
  <c r="BZ233" i="4"/>
  <c r="CA233" i="4"/>
  <c r="CB233" i="4"/>
  <c r="CC233" i="4"/>
  <c r="CD233" i="4"/>
  <c r="CE233" i="4"/>
  <c r="CG233" i="4" s="1"/>
  <c r="CF233" i="4"/>
  <c r="CH233" i="4"/>
  <c r="CI233" i="4"/>
  <c r="CJ233" i="4"/>
  <c r="CK233" i="4"/>
  <c r="CL233" i="4"/>
  <c r="CM233" i="4"/>
  <c r="CN233" i="4"/>
  <c r="CO233" i="4"/>
  <c r="CP233" i="4"/>
  <c r="CQ233" i="4"/>
  <c r="GA233" i="4" s="1"/>
  <c r="CR233" i="4"/>
  <c r="CS233" i="4"/>
  <c r="CT233" i="4"/>
  <c r="CU233" i="4"/>
  <c r="CV233" i="4"/>
  <c r="CW233" i="4"/>
  <c r="CX233" i="4"/>
  <c r="CY233" i="4"/>
  <c r="CZ233" i="4"/>
  <c r="DA233" i="4"/>
  <c r="DB233" i="4"/>
  <c r="DC233" i="4"/>
  <c r="DD233" i="4"/>
  <c r="DE233" i="4"/>
  <c r="DF233" i="4"/>
  <c r="DG233" i="4"/>
  <c r="DH233" i="4"/>
  <c r="DI233" i="4"/>
  <c r="DJ233" i="4"/>
  <c r="DK233" i="4"/>
  <c r="DL233" i="4"/>
  <c r="DM233" i="4"/>
  <c r="DN233" i="4"/>
  <c r="DO233" i="4"/>
  <c r="DP233" i="4"/>
  <c r="DQ233" i="4"/>
  <c r="DR233" i="4"/>
  <c r="DS233" i="4"/>
  <c r="DT233" i="4"/>
  <c r="DU233" i="4"/>
  <c r="DV233" i="4"/>
  <c r="DW233" i="4"/>
  <c r="DX233" i="4"/>
  <c r="DY233" i="4"/>
  <c r="DZ233" i="4"/>
  <c r="EA233" i="4"/>
  <c r="EE233" i="4"/>
  <c r="EG233" i="4"/>
  <c r="EH233" i="4"/>
  <c r="EI233" i="4"/>
  <c r="EJ233" i="4"/>
  <c r="EK233" i="4"/>
  <c r="EL233" i="4"/>
  <c r="EM233" i="4"/>
  <c r="EO233" i="4"/>
  <c r="EP233" i="4"/>
  <c r="EQ233" i="4"/>
  <c r="ER233" i="4"/>
  <c r="ES233" i="4"/>
  <c r="ET233" i="4"/>
  <c r="FA233" i="4"/>
  <c r="FB233" i="4"/>
  <c r="FC233" i="4"/>
  <c r="FD233" i="4"/>
  <c r="FE233" i="4"/>
  <c r="FF233" i="4"/>
  <c r="FG233" i="4"/>
  <c r="FH233" i="4"/>
  <c r="FI233" i="4"/>
  <c r="FJ233" i="4"/>
  <c r="FK233" i="4"/>
  <c r="FL233" i="4"/>
  <c r="FM233" i="4"/>
  <c r="FN233" i="4"/>
  <c r="FO233" i="4"/>
  <c r="FP233" i="4"/>
  <c r="FQ233" i="4"/>
  <c r="FR233" i="4"/>
  <c r="FS233" i="4"/>
  <c r="FT233" i="4"/>
  <c r="FU233" i="4"/>
  <c r="FV233" i="4"/>
  <c r="FW233" i="4"/>
  <c r="FX233" i="4"/>
  <c r="FY233" i="4"/>
  <c r="FZ233" i="4"/>
  <c r="BK234" i="4"/>
  <c r="FS234" i="4" s="1"/>
  <c r="BL234" i="4"/>
  <c r="BM234" i="4"/>
  <c r="BN234" i="4"/>
  <c r="ED234" i="4" s="1"/>
  <c r="BO234" i="4"/>
  <c r="BP234" i="4"/>
  <c r="BQ234" i="4"/>
  <c r="BR234" i="4"/>
  <c r="BS234" i="4"/>
  <c r="BT234" i="4"/>
  <c r="EB234" i="4" s="1"/>
  <c r="BU234" i="4"/>
  <c r="BV234" i="4"/>
  <c r="BY234" i="4"/>
  <c r="BZ234" i="4"/>
  <c r="CA234" i="4"/>
  <c r="CB234" i="4"/>
  <c r="CC234" i="4"/>
  <c r="CD234" i="4"/>
  <c r="CE234" i="4"/>
  <c r="CG234" i="4" s="1"/>
  <c r="CF234" i="4"/>
  <c r="CH234" i="4"/>
  <c r="CI234" i="4"/>
  <c r="CJ234" i="4"/>
  <c r="CK234" i="4"/>
  <c r="CL234" i="4"/>
  <c r="CM234" i="4"/>
  <c r="CN234" i="4"/>
  <c r="CO234" i="4"/>
  <c r="CP234" i="4"/>
  <c r="CQ234" i="4"/>
  <c r="GA234" i="4" s="1"/>
  <c r="CR234" i="4"/>
  <c r="CS234" i="4"/>
  <c r="CT234" i="4"/>
  <c r="CU234" i="4"/>
  <c r="CV234" i="4"/>
  <c r="CW234" i="4"/>
  <c r="CX234" i="4"/>
  <c r="CY234" i="4"/>
  <c r="CZ234" i="4"/>
  <c r="DA234" i="4"/>
  <c r="DB234" i="4"/>
  <c r="DC234" i="4"/>
  <c r="DD234" i="4"/>
  <c r="DE234" i="4"/>
  <c r="DF234" i="4"/>
  <c r="DG234" i="4"/>
  <c r="DH234" i="4"/>
  <c r="DI234" i="4"/>
  <c r="DJ234" i="4"/>
  <c r="DK234" i="4"/>
  <c r="DL234" i="4"/>
  <c r="DM234" i="4"/>
  <c r="DN234" i="4"/>
  <c r="DO234" i="4"/>
  <c r="DP234" i="4"/>
  <c r="DQ234" i="4"/>
  <c r="DR234" i="4"/>
  <c r="DS234" i="4"/>
  <c r="DT234" i="4"/>
  <c r="DU234" i="4"/>
  <c r="DV234" i="4"/>
  <c r="DW234" i="4"/>
  <c r="DX234" i="4"/>
  <c r="DY234" i="4"/>
  <c r="DZ234" i="4"/>
  <c r="EA234" i="4"/>
  <c r="EC234" i="4"/>
  <c r="EF234" i="4" s="1"/>
  <c r="EE234" i="4"/>
  <c r="EG234" i="4"/>
  <c r="EH234" i="4"/>
  <c r="EI234" i="4"/>
  <c r="EJ234" i="4"/>
  <c r="EK234" i="4"/>
  <c r="EL234" i="4"/>
  <c r="EM234" i="4"/>
  <c r="EO234" i="4"/>
  <c r="EP234" i="4"/>
  <c r="EQ234" i="4"/>
  <c r="ER234" i="4"/>
  <c r="ES234" i="4"/>
  <c r="ET234" i="4"/>
  <c r="FA234" i="4"/>
  <c r="FB234" i="4"/>
  <c r="FC234" i="4"/>
  <c r="FD234" i="4"/>
  <c r="FE234" i="4"/>
  <c r="FF234" i="4"/>
  <c r="FG234" i="4"/>
  <c r="FH234" i="4"/>
  <c r="FI234" i="4"/>
  <c r="FJ234" i="4"/>
  <c r="FK234" i="4"/>
  <c r="FL234" i="4"/>
  <c r="FM234" i="4"/>
  <c r="FN234" i="4"/>
  <c r="FO234" i="4"/>
  <c r="FP234" i="4"/>
  <c r="FQ234" i="4"/>
  <c r="FR234" i="4"/>
  <c r="FT234" i="4"/>
  <c r="FU234" i="4"/>
  <c r="FV234" i="4"/>
  <c r="FX234" i="4"/>
  <c r="FY234" i="4"/>
  <c r="FZ234" i="4"/>
  <c r="BK235" i="4"/>
  <c r="BL235" i="4"/>
  <c r="BM235" i="4"/>
  <c r="BN235" i="4"/>
  <c r="BO235" i="4"/>
  <c r="BP235" i="4"/>
  <c r="BQ235" i="4"/>
  <c r="BR235" i="4"/>
  <c r="BS235" i="4"/>
  <c r="BT235" i="4"/>
  <c r="BU235" i="4"/>
  <c r="BV235" i="4"/>
  <c r="BY235" i="4" s="1"/>
  <c r="BZ235" i="4"/>
  <c r="CA235" i="4"/>
  <c r="CB235" i="4"/>
  <c r="CC235" i="4"/>
  <c r="CD235" i="4"/>
  <c r="CE235" i="4"/>
  <c r="CG235" i="4" s="1"/>
  <c r="CF235" i="4"/>
  <c r="CH235" i="4"/>
  <c r="CI235" i="4"/>
  <c r="CJ235" i="4"/>
  <c r="CK235" i="4"/>
  <c r="CL235" i="4"/>
  <c r="CM235" i="4"/>
  <c r="CN235" i="4"/>
  <c r="CO235" i="4"/>
  <c r="CP235" i="4"/>
  <c r="CQ235" i="4"/>
  <c r="GA235" i="4" s="1"/>
  <c r="CR235" i="4"/>
  <c r="CS235" i="4"/>
  <c r="CT235" i="4"/>
  <c r="CU235" i="4"/>
  <c r="CV235" i="4"/>
  <c r="CW235" i="4"/>
  <c r="CX235" i="4"/>
  <c r="CY235" i="4"/>
  <c r="CZ235" i="4"/>
  <c r="DA235" i="4"/>
  <c r="DB235" i="4"/>
  <c r="DC235" i="4"/>
  <c r="DD235" i="4"/>
  <c r="DE235" i="4"/>
  <c r="DF235" i="4"/>
  <c r="DG235" i="4"/>
  <c r="DH235" i="4"/>
  <c r="DI235" i="4"/>
  <c r="DJ235" i="4"/>
  <c r="DK235" i="4"/>
  <c r="DL235" i="4"/>
  <c r="DM235" i="4"/>
  <c r="DN235" i="4"/>
  <c r="DO235" i="4"/>
  <c r="DP235" i="4"/>
  <c r="DQ235" i="4"/>
  <c r="DR235" i="4"/>
  <c r="DS235" i="4"/>
  <c r="DT235" i="4"/>
  <c r="DU235" i="4"/>
  <c r="DV235" i="4"/>
  <c r="DW235" i="4"/>
  <c r="DX235" i="4"/>
  <c r="DY235" i="4"/>
  <c r="DZ235" i="4"/>
  <c r="EA235" i="4"/>
  <c r="EC235" i="4"/>
  <c r="EF235" i="4" s="1"/>
  <c r="EE235" i="4"/>
  <c r="EG235" i="4"/>
  <c r="EH235" i="4"/>
  <c r="EI235" i="4"/>
  <c r="EJ235" i="4"/>
  <c r="EK235" i="4"/>
  <c r="EL235" i="4"/>
  <c r="EM235" i="4"/>
  <c r="EO235" i="4"/>
  <c r="EP235" i="4"/>
  <c r="EQ235" i="4"/>
  <c r="ER235" i="4"/>
  <c r="ES235" i="4"/>
  <c r="ET235" i="4"/>
  <c r="FA235" i="4"/>
  <c r="FB235" i="4"/>
  <c r="FC235" i="4"/>
  <c r="FD235" i="4"/>
  <c r="FE235" i="4"/>
  <c r="FF235" i="4"/>
  <c r="FG235" i="4"/>
  <c r="FH235" i="4"/>
  <c r="FI235" i="4"/>
  <c r="FJ235" i="4"/>
  <c r="FK235" i="4"/>
  <c r="FL235" i="4"/>
  <c r="FM235" i="4"/>
  <c r="FN235" i="4"/>
  <c r="FO235" i="4"/>
  <c r="FP235" i="4"/>
  <c r="FQ235" i="4"/>
  <c r="FR235" i="4"/>
  <c r="FS235" i="4"/>
  <c r="FT235" i="4"/>
  <c r="FU235" i="4"/>
  <c r="FV235" i="4"/>
  <c r="FW235" i="4"/>
  <c r="FX235" i="4"/>
  <c r="FY235" i="4"/>
  <c r="FZ235" i="4"/>
  <c r="BK236" i="4"/>
  <c r="FS236" i="4" s="1"/>
  <c r="BL236" i="4"/>
  <c r="EC236" i="4" s="1"/>
  <c r="EF236" i="4" s="1"/>
  <c r="BM236" i="4"/>
  <c r="BN236" i="4"/>
  <c r="BO236" i="4"/>
  <c r="BP236" i="4"/>
  <c r="BQ236" i="4"/>
  <c r="BR236" i="4"/>
  <c r="BS236" i="4"/>
  <c r="BT236" i="4"/>
  <c r="EB236" i="4" s="1"/>
  <c r="BU236" i="4"/>
  <c r="BV236" i="4"/>
  <c r="BY236" i="4"/>
  <c r="BZ236" i="4"/>
  <c r="CA236" i="4"/>
  <c r="CB236" i="4"/>
  <c r="CC236" i="4"/>
  <c r="CD236" i="4"/>
  <c r="CE236" i="4"/>
  <c r="CF236" i="4"/>
  <c r="CG236" i="4"/>
  <c r="CH236" i="4"/>
  <c r="CI236" i="4"/>
  <c r="CJ236" i="4"/>
  <c r="CK236" i="4"/>
  <c r="CL236" i="4"/>
  <c r="CM236" i="4"/>
  <c r="CN236" i="4"/>
  <c r="CO236" i="4"/>
  <c r="CP236" i="4"/>
  <c r="CQ236" i="4"/>
  <c r="GA236" i="4" s="1"/>
  <c r="CR236" i="4"/>
  <c r="CS236" i="4"/>
  <c r="CT236" i="4"/>
  <c r="CU236" i="4"/>
  <c r="CV236" i="4"/>
  <c r="CW236" i="4"/>
  <c r="CX236" i="4"/>
  <c r="CY236" i="4"/>
  <c r="CZ236" i="4"/>
  <c r="DA236" i="4"/>
  <c r="DB236" i="4"/>
  <c r="DC236" i="4"/>
  <c r="DD236" i="4"/>
  <c r="DE236" i="4"/>
  <c r="DF236" i="4"/>
  <c r="DG236" i="4"/>
  <c r="DH236" i="4"/>
  <c r="DI236" i="4"/>
  <c r="DJ236" i="4"/>
  <c r="DK236" i="4"/>
  <c r="DL236" i="4"/>
  <c r="DM236" i="4"/>
  <c r="DN236" i="4"/>
  <c r="DO236" i="4"/>
  <c r="DP236" i="4"/>
  <c r="DQ236" i="4"/>
  <c r="DR236" i="4"/>
  <c r="DS236" i="4"/>
  <c r="DT236" i="4"/>
  <c r="DU236" i="4"/>
  <c r="DV236" i="4"/>
  <c r="DW236" i="4"/>
  <c r="DX236" i="4"/>
  <c r="DY236" i="4"/>
  <c r="DZ236" i="4"/>
  <c r="EA236" i="4"/>
  <c r="EE236" i="4"/>
  <c r="EG236" i="4"/>
  <c r="EH236" i="4"/>
  <c r="EI236" i="4"/>
  <c r="EJ236" i="4"/>
  <c r="EK236" i="4"/>
  <c r="EL236" i="4"/>
  <c r="EM236" i="4"/>
  <c r="EO236" i="4"/>
  <c r="EP236" i="4"/>
  <c r="EQ236" i="4"/>
  <c r="ER236" i="4"/>
  <c r="ES236" i="4"/>
  <c r="ET236" i="4"/>
  <c r="FA236" i="4"/>
  <c r="FB236" i="4"/>
  <c r="FC236" i="4"/>
  <c r="FD236" i="4"/>
  <c r="FE236" i="4"/>
  <c r="FF236" i="4"/>
  <c r="FG236" i="4"/>
  <c r="FH236" i="4"/>
  <c r="FI236" i="4"/>
  <c r="FJ236" i="4"/>
  <c r="FK236" i="4"/>
  <c r="FL236" i="4"/>
  <c r="FM236" i="4"/>
  <c r="FN236" i="4"/>
  <c r="FO236" i="4"/>
  <c r="FP236" i="4"/>
  <c r="FQ236" i="4"/>
  <c r="FR236" i="4"/>
  <c r="FT236" i="4"/>
  <c r="FU236" i="4"/>
  <c r="FV236" i="4"/>
  <c r="FX236" i="4"/>
  <c r="FY236" i="4"/>
  <c r="FZ236" i="4"/>
  <c r="BK237" i="4"/>
  <c r="BL237" i="4"/>
  <c r="EC237" i="4" s="1"/>
  <c r="BM237" i="4"/>
  <c r="BN237" i="4"/>
  <c r="BO237" i="4"/>
  <c r="BP237" i="4"/>
  <c r="BQ237" i="4"/>
  <c r="BR237" i="4"/>
  <c r="BS237" i="4"/>
  <c r="BT237" i="4"/>
  <c r="EB237" i="4" s="1"/>
  <c r="BU237" i="4"/>
  <c r="BV237" i="4"/>
  <c r="BY237" i="4"/>
  <c r="BZ237" i="4"/>
  <c r="CA237" i="4"/>
  <c r="CB237" i="4"/>
  <c r="CC237" i="4"/>
  <c r="CD237" i="4"/>
  <c r="CE237" i="4"/>
  <c r="CF237" i="4"/>
  <c r="CG237" i="4"/>
  <c r="CH237" i="4"/>
  <c r="CI237" i="4"/>
  <c r="CJ237" i="4"/>
  <c r="CK237" i="4"/>
  <c r="CL237" i="4"/>
  <c r="CM237" i="4"/>
  <c r="CN237" i="4"/>
  <c r="CO237" i="4"/>
  <c r="CP237" i="4"/>
  <c r="CQ237" i="4"/>
  <c r="GA237" i="4" s="1"/>
  <c r="CR237" i="4"/>
  <c r="CS237" i="4"/>
  <c r="CT237" i="4"/>
  <c r="CU237" i="4"/>
  <c r="CV237" i="4"/>
  <c r="CW237" i="4"/>
  <c r="CX237" i="4"/>
  <c r="CY237" i="4"/>
  <c r="CZ237" i="4"/>
  <c r="DA237" i="4"/>
  <c r="DB237" i="4"/>
  <c r="DC237" i="4"/>
  <c r="DD237" i="4"/>
  <c r="DE237" i="4"/>
  <c r="DF237" i="4"/>
  <c r="DG237" i="4"/>
  <c r="DH237" i="4"/>
  <c r="DI237" i="4"/>
  <c r="DJ237" i="4"/>
  <c r="DK237" i="4"/>
  <c r="DL237" i="4"/>
  <c r="DM237" i="4"/>
  <c r="DN237" i="4"/>
  <c r="DO237" i="4"/>
  <c r="DP237" i="4"/>
  <c r="DQ237" i="4"/>
  <c r="DR237" i="4"/>
  <c r="DS237" i="4"/>
  <c r="DT237" i="4"/>
  <c r="DU237" i="4"/>
  <c r="DV237" i="4"/>
  <c r="DW237" i="4"/>
  <c r="DX237" i="4"/>
  <c r="DY237" i="4"/>
  <c r="DZ237" i="4"/>
  <c r="EA237" i="4"/>
  <c r="EE237" i="4"/>
  <c r="EG237" i="4"/>
  <c r="EH237" i="4"/>
  <c r="EI237" i="4"/>
  <c r="EJ237" i="4"/>
  <c r="EK237" i="4"/>
  <c r="EL237" i="4"/>
  <c r="EM237" i="4"/>
  <c r="EO237" i="4"/>
  <c r="EP237" i="4"/>
  <c r="EQ237" i="4"/>
  <c r="ER237" i="4"/>
  <c r="ES237" i="4"/>
  <c r="ET237" i="4"/>
  <c r="FA237" i="4"/>
  <c r="FB237" i="4"/>
  <c r="FC237" i="4"/>
  <c r="FD237" i="4"/>
  <c r="FE237" i="4"/>
  <c r="FF237" i="4"/>
  <c r="FG237" i="4"/>
  <c r="FH237" i="4"/>
  <c r="FI237" i="4"/>
  <c r="FJ237" i="4"/>
  <c r="FK237" i="4"/>
  <c r="FL237" i="4"/>
  <c r="FM237" i="4"/>
  <c r="FN237" i="4"/>
  <c r="FO237" i="4"/>
  <c r="FP237" i="4"/>
  <c r="FQ237" i="4"/>
  <c r="FR237" i="4"/>
  <c r="FS237" i="4"/>
  <c r="FT237" i="4"/>
  <c r="FU237" i="4"/>
  <c r="FV237" i="4"/>
  <c r="FW237" i="4"/>
  <c r="FX237" i="4"/>
  <c r="FY237" i="4"/>
  <c r="FZ237" i="4"/>
  <c r="BK238" i="4"/>
  <c r="FS238" i="4" s="1"/>
  <c r="BL238" i="4"/>
  <c r="BM238" i="4"/>
  <c r="BN238" i="4"/>
  <c r="BO238" i="4"/>
  <c r="BP238" i="4"/>
  <c r="BQ238" i="4"/>
  <c r="BR238" i="4"/>
  <c r="BS238" i="4"/>
  <c r="BT238" i="4"/>
  <c r="BU238" i="4"/>
  <c r="BV238" i="4"/>
  <c r="BY238" i="4" s="1"/>
  <c r="BZ238" i="4"/>
  <c r="CA238" i="4"/>
  <c r="CB238" i="4"/>
  <c r="CC238" i="4"/>
  <c r="CD238" i="4"/>
  <c r="CE238" i="4"/>
  <c r="CG238" i="4" s="1"/>
  <c r="CF238" i="4"/>
  <c r="CH238" i="4"/>
  <c r="CI238" i="4"/>
  <c r="CJ238" i="4"/>
  <c r="CK238" i="4"/>
  <c r="CL238" i="4"/>
  <c r="CM238" i="4"/>
  <c r="CN238" i="4"/>
  <c r="CO238" i="4"/>
  <c r="CP238" i="4"/>
  <c r="CQ238" i="4"/>
  <c r="GA238" i="4" s="1"/>
  <c r="CR238" i="4"/>
  <c r="CS238" i="4"/>
  <c r="CT238" i="4"/>
  <c r="CU238" i="4"/>
  <c r="CV238" i="4"/>
  <c r="CW238" i="4"/>
  <c r="CX238" i="4"/>
  <c r="CY238" i="4"/>
  <c r="CZ238" i="4"/>
  <c r="DA238" i="4"/>
  <c r="DB238" i="4"/>
  <c r="DC238" i="4"/>
  <c r="DD238" i="4"/>
  <c r="DE238" i="4"/>
  <c r="DF238" i="4"/>
  <c r="DG238" i="4"/>
  <c r="DH238" i="4"/>
  <c r="DI238" i="4"/>
  <c r="DJ238" i="4"/>
  <c r="DK238" i="4"/>
  <c r="DL238" i="4"/>
  <c r="DM238" i="4"/>
  <c r="DN238" i="4"/>
  <c r="DO238" i="4"/>
  <c r="DP238" i="4"/>
  <c r="DQ238" i="4"/>
  <c r="DR238" i="4"/>
  <c r="DS238" i="4"/>
  <c r="DT238" i="4"/>
  <c r="DU238" i="4"/>
  <c r="DV238" i="4"/>
  <c r="DW238" i="4"/>
  <c r="DX238" i="4"/>
  <c r="DY238" i="4"/>
  <c r="DZ238" i="4"/>
  <c r="EA238" i="4"/>
  <c r="EC238" i="4"/>
  <c r="EE238" i="4"/>
  <c r="EG238" i="4"/>
  <c r="EH238" i="4"/>
  <c r="EI238" i="4"/>
  <c r="EJ238" i="4"/>
  <c r="EK238" i="4"/>
  <c r="EL238" i="4"/>
  <c r="EM238" i="4"/>
  <c r="EO238" i="4"/>
  <c r="EP238" i="4"/>
  <c r="EQ238" i="4"/>
  <c r="ER238" i="4"/>
  <c r="ES238" i="4"/>
  <c r="ET238" i="4"/>
  <c r="FA238" i="4"/>
  <c r="FB238" i="4"/>
  <c r="FC238" i="4"/>
  <c r="FD238" i="4"/>
  <c r="FE238" i="4"/>
  <c r="FF238" i="4"/>
  <c r="FG238" i="4"/>
  <c r="FH238" i="4"/>
  <c r="FI238" i="4"/>
  <c r="FJ238" i="4"/>
  <c r="FK238" i="4"/>
  <c r="FL238" i="4"/>
  <c r="FM238" i="4"/>
  <c r="FN238" i="4"/>
  <c r="FO238" i="4"/>
  <c r="FP238" i="4"/>
  <c r="FQ238" i="4"/>
  <c r="FR238" i="4"/>
  <c r="FT238" i="4"/>
  <c r="FU238" i="4"/>
  <c r="FV238" i="4"/>
  <c r="FX238" i="4"/>
  <c r="FY238" i="4"/>
  <c r="FZ238" i="4"/>
  <c r="BK239" i="4"/>
  <c r="BL239" i="4"/>
  <c r="BM239" i="4"/>
  <c r="BN239" i="4"/>
  <c r="BO239" i="4"/>
  <c r="BP239" i="4"/>
  <c r="BQ239" i="4"/>
  <c r="BR239" i="4"/>
  <c r="BS239" i="4"/>
  <c r="BT239" i="4"/>
  <c r="BU239" i="4"/>
  <c r="BV239" i="4"/>
  <c r="BY239" i="4"/>
  <c r="BZ239" i="4"/>
  <c r="CA239" i="4"/>
  <c r="CB239" i="4"/>
  <c r="CC239" i="4"/>
  <c r="CD239" i="4"/>
  <c r="CE239" i="4"/>
  <c r="CG239" i="4" s="1"/>
  <c r="CF239" i="4"/>
  <c r="CH239" i="4"/>
  <c r="CI239" i="4"/>
  <c r="CJ239" i="4"/>
  <c r="CK239" i="4"/>
  <c r="CL239" i="4"/>
  <c r="CM239" i="4"/>
  <c r="CN239" i="4"/>
  <c r="CO239" i="4"/>
  <c r="CP239" i="4"/>
  <c r="CQ239" i="4"/>
  <c r="GA239" i="4" s="1"/>
  <c r="CR239" i="4"/>
  <c r="CS239" i="4"/>
  <c r="CT239" i="4"/>
  <c r="CU239" i="4"/>
  <c r="CV239" i="4"/>
  <c r="CW239" i="4"/>
  <c r="CX239" i="4"/>
  <c r="CY239" i="4"/>
  <c r="CZ239" i="4"/>
  <c r="DA239" i="4"/>
  <c r="DB239" i="4"/>
  <c r="DC239" i="4"/>
  <c r="DD239" i="4"/>
  <c r="DE239" i="4"/>
  <c r="DF239" i="4"/>
  <c r="DG239" i="4"/>
  <c r="DH239" i="4"/>
  <c r="DI239" i="4"/>
  <c r="DJ239" i="4"/>
  <c r="DK239" i="4"/>
  <c r="DL239" i="4"/>
  <c r="DM239" i="4"/>
  <c r="DN239" i="4"/>
  <c r="DO239" i="4"/>
  <c r="DP239" i="4"/>
  <c r="DQ239" i="4"/>
  <c r="DR239" i="4"/>
  <c r="DS239" i="4"/>
  <c r="DT239" i="4"/>
  <c r="DU239" i="4"/>
  <c r="DV239" i="4"/>
  <c r="DW239" i="4"/>
  <c r="DX239" i="4"/>
  <c r="DY239" i="4"/>
  <c r="DZ239" i="4"/>
  <c r="EA239" i="4"/>
  <c r="EC239" i="4"/>
  <c r="EE239" i="4"/>
  <c r="EG239" i="4"/>
  <c r="EH239" i="4"/>
  <c r="EI239" i="4"/>
  <c r="EJ239" i="4"/>
  <c r="EK239" i="4"/>
  <c r="EL239" i="4"/>
  <c r="EM239" i="4"/>
  <c r="EO239" i="4"/>
  <c r="EP239" i="4"/>
  <c r="EQ239" i="4"/>
  <c r="ER239" i="4"/>
  <c r="ES239" i="4"/>
  <c r="ET239" i="4"/>
  <c r="FA239" i="4"/>
  <c r="FB239" i="4"/>
  <c r="FC239" i="4"/>
  <c r="FD239" i="4"/>
  <c r="FE239" i="4"/>
  <c r="FF239" i="4"/>
  <c r="FG239" i="4"/>
  <c r="FH239" i="4"/>
  <c r="FI239" i="4"/>
  <c r="FJ239" i="4"/>
  <c r="FK239" i="4"/>
  <c r="FL239" i="4"/>
  <c r="FM239" i="4"/>
  <c r="FN239" i="4"/>
  <c r="FO239" i="4"/>
  <c r="FP239" i="4"/>
  <c r="FQ239" i="4"/>
  <c r="FR239" i="4"/>
  <c r="FS239" i="4"/>
  <c r="FT239" i="4"/>
  <c r="FU239" i="4"/>
  <c r="FV239" i="4"/>
  <c r="FW239" i="4"/>
  <c r="FX239" i="4"/>
  <c r="FY239" i="4"/>
  <c r="FZ239" i="4"/>
  <c r="BK240" i="4"/>
  <c r="FX240" i="4" s="1"/>
  <c r="BL240" i="4"/>
  <c r="BM240" i="4"/>
  <c r="BN240" i="4"/>
  <c r="BO240" i="4"/>
  <c r="EE240" i="4" s="1"/>
  <c r="BP240" i="4"/>
  <c r="BQ240" i="4"/>
  <c r="BR240" i="4"/>
  <c r="EC240" i="4" s="1"/>
  <c r="EF240" i="4" s="1"/>
  <c r="BS240" i="4"/>
  <c r="BT240" i="4"/>
  <c r="BU240" i="4"/>
  <c r="BV240" i="4"/>
  <c r="BZ240" i="4"/>
  <c r="CA240" i="4"/>
  <c r="CB240" i="4"/>
  <c r="CC240" i="4"/>
  <c r="CD240" i="4"/>
  <c r="CE240" i="4"/>
  <c r="CG240" i="4" s="1"/>
  <c r="CF240" i="4"/>
  <c r="CH240" i="4"/>
  <c r="CI240" i="4"/>
  <c r="CJ240" i="4"/>
  <c r="CK240" i="4"/>
  <c r="CL240" i="4"/>
  <c r="CM240" i="4"/>
  <c r="CN240" i="4"/>
  <c r="CO240" i="4"/>
  <c r="CP240" i="4"/>
  <c r="CQ240" i="4"/>
  <c r="GA240" i="4" s="1"/>
  <c r="CR240" i="4"/>
  <c r="CS240" i="4"/>
  <c r="CT240" i="4"/>
  <c r="CU240" i="4"/>
  <c r="CV240" i="4"/>
  <c r="CW240" i="4"/>
  <c r="CX240" i="4"/>
  <c r="CY240" i="4"/>
  <c r="CZ240" i="4"/>
  <c r="DA240" i="4"/>
  <c r="DB240" i="4"/>
  <c r="DC240" i="4"/>
  <c r="DD240" i="4"/>
  <c r="DE240" i="4"/>
  <c r="DF240" i="4"/>
  <c r="DG240" i="4"/>
  <c r="DH240" i="4"/>
  <c r="DI240" i="4"/>
  <c r="DJ240" i="4"/>
  <c r="DK240" i="4"/>
  <c r="DL240" i="4"/>
  <c r="DM240" i="4"/>
  <c r="DN240" i="4"/>
  <c r="DO240" i="4"/>
  <c r="DP240" i="4"/>
  <c r="DQ240" i="4"/>
  <c r="DR240" i="4"/>
  <c r="DS240" i="4"/>
  <c r="DT240" i="4"/>
  <c r="DU240" i="4"/>
  <c r="DV240" i="4"/>
  <c r="DW240" i="4"/>
  <c r="DX240" i="4"/>
  <c r="DY240" i="4"/>
  <c r="DZ240" i="4"/>
  <c r="EA240" i="4"/>
  <c r="EG240" i="4"/>
  <c r="EH240" i="4"/>
  <c r="EI240" i="4"/>
  <c r="EJ240" i="4"/>
  <c r="EK240" i="4"/>
  <c r="EL240" i="4"/>
  <c r="EM240" i="4"/>
  <c r="EO240" i="4"/>
  <c r="EP240" i="4"/>
  <c r="EQ240" i="4"/>
  <c r="ER240" i="4"/>
  <c r="ES240" i="4"/>
  <c r="ET240" i="4"/>
  <c r="FA240" i="4"/>
  <c r="FB240" i="4"/>
  <c r="FC240" i="4"/>
  <c r="FD240" i="4"/>
  <c r="FE240" i="4"/>
  <c r="FF240" i="4"/>
  <c r="FG240" i="4"/>
  <c r="FH240" i="4"/>
  <c r="FI240" i="4"/>
  <c r="FJ240" i="4"/>
  <c r="FK240" i="4"/>
  <c r="FL240" i="4"/>
  <c r="FM240" i="4"/>
  <c r="FN240" i="4"/>
  <c r="FO240" i="4"/>
  <c r="FP240" i="4"/>
  <c r="FQ240" i="4"/>
  <c r="FR240" i="4"/>
  <c r="FT240" i="4"/>
  <c r="FU240" i="4"/>
  <c r="FV240" i="4"/>
  <c r="FY240" i="4"/>
  <c r="FZ240" i="4"/>
  <c r="BK241" i="4"/>
  <c r="BL241" i="4"/>
  <c r="BM241" i="4"/>
  <c r="BN241" i="4"/>
  <c r="BO241" i="4"/>
  <c r="BP241" i="4"/>
  <c r="BQ241" i="4"/>
  <c r="BR241" i="4"/>
  <c r="BS241" i="4"/>
  <c r="BT241" i="4"/>
  <c r="BU241" i="4"/>
  <c r="BV241" i="4"/>
  <c r="BZ241" i="4"/>
  <c r="CA241" i="4"/>
  <c r="CB241" i="4"/>
  <c r="CC241" i="4"/>
  <c r="CD241" i="4"/>
  <c r="CE241" i="4"/>
  <c r="CF241" i="4"/>
  <c r="CG241" i="4"/>
  <c r="CH241" i="4"/>
  <c r="CI241" i="4"/>
  <c r="CJ241" i="4"/>
  <c r="CK241" i="4"/>
  <c r="CL241" i="4"/>
  <c r="CM241" i="4"/>
  <c r="CN241" i="4"/>
  <c r="CO241" i="4"/>
  <c r="CP241" i="4"/>
  <c r="CQ241" i="4"/>
  <c r="CR241" i="4"/>
  <c r="CS241" i="4"/>
  <c r="CT241" i="4"/>
  <c r="CU241" i="4"/>
  <c r="CV241" i="4"/>
  <c r="CW241" i="4"/>
  <c r="CX241" i="4"/>
  <c r="CY241" i="4"/>
  <c r="CZ241" i="4"/>
  <c r="DA241" i="4"/>
  <c r="DB241" i="4"/>
  <c r="DC241" i="4"/>
  <c r="DD241" i="4"/>
  <c r="DE241" i="4"/>
  <c r="DF241" i="4"/>
  <c r="DG241" i="4"/>
  <c r="DH241" i="4"/>
  <c r="DI241" i="4"/>
  <c r="DJ241" i="4"/>
  <c r="DK241" i="4"/>
  <c r="DL241" i="4"/>
  <c r="DM241" i="4"/>
  <c r="DN241" i="4"/>
  <c r="DO241" i="4"/>
  <c r="DP241" i="4"/>
  <c r="DQ241" i="4"/>
  <c r="DR241" i="4"/>
  <c r="DS241" i="4"/>
  <c r="DT241" i="4"/>
  <c r="DU241" i="4"/>
  <c r="DV241" i="4"/>
  <c r="DW241" i="4"/>
  <c r="DX241" i="4"/>
  <c r="DY241" i="4"/>
  <c r="DZ241" i="4"/>
  <c r="EA241" i="4"/>
  <c r="EC241" i="4"/>
  <c r="EF241" i="4" s="1"/>
  <c r="EE241" i="4"/>
  <c r="EG241" i="4"/>
  <c r="EH241" i="4"/>
  <c r="EI241" i="4"/>
  <c r="EJ241" i="4"/>
  <c r="EK241" i="4"/>
  <c r="EL241" i="4"/>
  <c r="EM241" i="4"/>
  <c r="EO241" i="4"/>
  <c r="EP241" i="4"/>
  <c r="EQ241" i="4"/>
  <c r="ER241" i="4"/>
  <c r="ES241" i="4"/>
  <c r="ET241" i="4"/>
  <c r="FA241" i="4"/>
  <c r="FB241" i="4"/>
  <c r="FC241" i="4"/>
  <c r="FD241" i="4"/>
  <c r="FE241" i="4"/>
  <c r="FF241" i="4"/>
  <c r="FG241" i="4"/>
  <c r="FH241" i="4"/>
  <c r="FI241" i="4"/>
  <c r="FJ241" i="4"/>
  <c r="FK241" i="4"/>
  <c r="FL241" i="4"/>
  <c r="FM241" i="4"/>
  <c r="FN241" i="4"/>
  <c r="FO241" i="4"/>
  <c r="FP241" i="4"/>
  <c r="FQ241" i="4"/>
  <c r="FR241" i="4"/>
  <c r="FS241" i="4"/>
  <c r="FT241" i="4"/>
  <c r="FU241" i="4"/>
  <c r="FV241" i="4"/>
  <c r="FW241" i="4"/>
  <c r="FX241" i="4"/>
  <c r="FY241" i="4"/>
  <c r="FZ241" i="4"/>
  <c r="GA241" i="4"/>
  <c r="BK242" i="4"/>
  <c r="BL242" i="4"/>
  <c r="BM242" i="4"/>
  <c r="BN242" i="4"/>
  <c r="BO242" i="4"/>
  <c r="BP242" i="4"/>
  <c r="BQ242" i="4"/>
  <c r="BR242" i="4"/>
  <c r="BS242" i="4"/>
  <c r="BT242" i="4"/>
  <c r="EB242" i="4" s="1"/>
  <c r="BU242" i="4"/>
  <c r="BV242" i="4"/>
  <c r="BW242" i="4" s="1"/>
  <c r="BY242" i="4"/>
  <c r="BZ242" i="4"/>
  <c r="CA242" i="4"/>
  <c r="CB242" i="4"/>
  <c r="CC242" i="4"/>
  <c r="CD242" i="4"/>
  <c r="CE242" i="4"/>
  <c r="CF242" i="4"/>
  <c r="CG242" i="4"/>
  <c r="CH242" i="4"/>
  <c r="CI242" i="4"/>
  <c r="CJ242" i="4"/>
  <c r="CK242" i="4"/>
  <c r="CL242" i="4"/>
  <c r="CM242" i="4"/>
  <c r="CN242" i="4"/>
  <c r="CO242" i="4"/>
  <c r="CP242" i="4"/>
  <c r="CQ242" i="4"/>
  <c r="GA242" i="4" s="1"/>
  <c r="CR242" i="4"/>
  <c r="CS242" i="4"/>
  <c r="CT242" i="4"/>
  <c r="CU242" i="4"/>
  <c r="CV242" i="4"/>
  <c r="CW242" i="4"/>
  <c r="CX242" i="4"/>
  <c r="CY242" i="4"/>
  <c r="CZ242" i="4"/>
  <c r="DA242" i="4"/>
  <c r="DB242" i="4"/>
  <c r="DC242" i="4"/>
  <c r="DD242" i="4"/>
  <c r="DE242" i="4"/>
  <c r="DF242" i="4"/>
  <c r="DG242" i="4"/>
  <c r="DH242" i="4"/>
  <c r="DI242" i="4"/>
  <c r="DJ242" i="4"/>
  <c r="DK242" i="4"/>
  <c r="DL242" i="4"/>
  <c r="DM242" i="4"/>
  <c r="DN242" i="4"/>
  <c r="DO242" i="4"/>
  <c r="DP242" i="4"/>
  <c r="DQ242" i="4"/>
  <c r="DR242" i="4"/>
  <c r="DS242" i="4"/>
  <c r="DT242" i="4"/>
  <c r="DU242" i="4"/>
  <c r="DV242" i="4"/>
  <c r="DW242" i="4"/>
  <c r="DX242" i="4"/>
  <c r="DY242" i="4"/>
  <c r="DZ242" i="4"/>
  <c r="EA242" i="4"/>
  <c r="EC242" i="4"/>
  <c r="EF242" i="4" s="1"/>
  <c r="EE242" i="4"/>
  <c r="EG242" i="4"/>
  <c r="EH242" i="4"/>
  <c r="EI242" i="4"/>
  <c r="EJ242" i="4"/>
  <c r="EK242" i="4"/>
  <c r="EL242" i="4"/>
  <c r="EM242" i="4"/>
  <c r="EO242" i="4"/>
  <c r="EP242" i="4"/>
  <c r="EQ242" i="4"/>
  <c r="ER242" i="4"/>
  <c r="ES242" i="4"/>
  <c r="ET242" i="4"/>
  <c r="FA242" i="4"/>
  <c r="FB242" i="4"/>
  <c r="FC242" i="4"/>
  <c r="FD242" i="4"/>
  <c r="FE242" i="4"/>
  <c r="FF242" i="4"/>
  <c r="FG242" i="4"/>
  <c r="FH242" i="4"/>
  <c r="FI242" i="4"/>
  <c r="FJ242" i="4"/>
  <c r="FK242" i="4"/>
  <c r="FL242" i="4"/>
  <c r="FM242" i="4"/>
  <c r="FN242" i="4"/>
  <c r="FO242" i="4"/>
  <c r="FP242" i="4"/>
  <c r="FQ242" i="4"/>
  <c r="FR242" i="4"/>
  <c r="FT242" i="4"/>
  <c r="FU242" i="4"/>
  <c r="FV242" i="4"/>
  <c r="FX242" i="4"/>
  <c r="FY242" i="4"/>
  <c r="FZ242" i="4"/>
  <c r="GB242" i="4"/>
  <c r="BK243" i="4"/>
  <c r="BL243" i="4"/>
  <c r="BM243" i="4"/>
  <c r="BN243" i="4"/>
  <c r="ED243" i="4" s="1"/>
  <c r="BO243" i="4"/>
  <c r="BP243" i="4"/>
  <c r="BQ243" i="4"/>
  <c r="BR243" i="4"/>
  <c r="BS243" i="4"/>
  <c r="BT243" i="4"/>
  <c r="EB243" i="4" s="1"/>
  <c r="BU243" i="4"/>
  <c r="BV243" i="4"/>
  <c r="BW243" i="4" s="1"/>
  <c r="EU243" i="4" s="1"/>
  <c r="BZ243" i="4"/>
  <c r="CA243" i="4"/>
  <c r="CB243" i="4"/>
  <c r="CC243" i="4"/>
  <c r="CD243" i="4"/>
  <c r="CE243" i="4"/>
  <c r="CG243" i="4" s="1"/>
  <c r="CF243" i="4"/>
  <c r="CH243" i="4"/>
  <c r="CI243" i="4"/>
  <c r="CJ243" i="4"/>
  <c r="CK243" i="4"/>
  <c r="CL243" i="4"/>
  <c r="CM243" i="4"/>
  <c r="CN243" i="4"/>
  <c r="CO243" i="4"/>
  <c r="CP243" i="4"/>
  <c r="GA243" i="4" s="1"/>
  <c r="CQ243" i="4"/>
  <c r="CR243" i="4"/>
  <c r="CS243" i="4"/>
  <c r="CT243" i="4"/>
  <c r="CU243" i="4"/>
  <c r="CV243" i="4"/>
  <c r="CW243" i="4"/>
  <c r="CX243" i="4"/>
  <c r="CY243" i="4"/>
  <c r="CZ243" i="4"/>
  <c r="DA243" i="4"/>
  <c r="DB243" i="4"/>
  <c r="DC243" i="4"/>
  <c r="DD243" i="4"/>
  <c r="DE243" i="4"/>
  <c r="DF243" i="4"/>
  <c r="DG243" i="4"/>
  <c r="DH243" i="4"/>
  <c r="DI243" i="4"/>
  <c r="DJ243" i="4"/>
  <c r="DK243" i="4"/>
  <c r="DL243" i="4"/>
  <c r="DM243" i="4"/>
  <c r="DN243" i="4"/>
  <c r="DO243" i="4"/>
  <c r="DP243" i="4"/>
  <c r="DQ243" i="4"/>
  <c r="DR243" i="4"/>
  <c r="DS243" i="4"/>
  <c r="DT243" i="4"/>
  <c r="DU243" i="4"/>
  <c r="DV243" i="4"/>
  <c r="DW243" i="4"/>
  <c r="DX243" i="4"/>
  <c r="DY243" i="4"/>
  <c r="DZ243" i="4"/>
  <c r="EA243" i="4"/>
  <c r="EE243" i="4"/>
  <c r="EG243" i="4"/>
  <c r="EH243" i="4"/>
  <c r="EI243" i="4"/>
  <c r="EJ243" i="4"/>
  <c r="EK243" i="4"/>
  <c r="EL243" i="4"/>
  <c r="EM243" i="4"/>
  <c r="EN243" i="4"/>
  <c r="EO243" i="4"/>
  <c r="EP243" i="4"/>
  <c r="EQ243" i="4"/>
  <c r="ER243" i="4"/>
  <c r="ES243" i="4"/>
  <c r="ET243" i="4"/>
  <c r="EV243" i="4"/>
  <c r="EY243" i="4"/>
  <c r="FA243" i="4"/>
  <c r="FB243" i="4"/>
  <c r="FC243" i="4"/>
  <c r="FD243" i="4"/>
  <c r="FE243" i="4"/>
  <c r="FF243" i="4"/>
  <c r="FG243" i="4"/>
  <c r="FH243" i="4"/>
  <c r="FI243" i="4"/>
  <c r="FJ243" i="4"/>
  <c r="FK243" i="4"/>
  <c r="FL243" i="4"/>
  <c r="FM243" i="4"/>
  <c r="FN243" i="4"/>
  <c r="FO243" i="4"/>
  <c r="FP243" i="4"/>
  <c r="FQ243" i="4"/>
  <c r="FR243" i="4"/>
  <c r="FS243" i="4"/>
  <c r="FT243" i="4"/>
  <c r="FU243" i="4"/>
  <c r="FV243" i="4"/>
  <c r="FW243" i="4"/>
  <c r="FX243" i="4"/>
  <c r="FY243" i="4"/>
  <c r="FZ243" i="4"/>
  <c r="GC243" i="4"/>
  <c r="BK244" i="4"/>
  <c r="FZ244" i="4" s="1"/>
  <c r="BL244" i="4"/>
  <c r="BM244" i="4"/>
  <c r="BN244" i="4"/>
  <c r="BO244" i="4"/>
  <c r="BP244" i="4"/>
  <c r="BQ244" i="4"/>
  <c r="BR244" i="4"/>
  <c r="BS244" i="4"/>
  <c r="EC244" i="4" s="1"/>
  <c r="BT244" i="4"/>
  <c r="BU244" i="4"/>
  <c r="BV244" i="4"/>
  <c r="BY244" i="4" s="1"/>
  <c r="BW244" i="4"/>
  <c r="GD244" i="4" s="1"/>
  <c r="BZ244" i="4"/>
  <c r="CA244" i="4"/>
  <c r="CB244" i="4"/>
  <c r="CC244" i="4"/>
  <c r="CD244" i="4"/>
  <c r="CE244" i="4"/>
  <c r="CG244" i="4" s="1"/>
  <c r="CF244" i="4"/>
  <c r="CH244" i="4"/>
  <c r="CI244" i="4"/>
  <c r="CJ244" i="4"/>
  <c r="CK244" i="4"/>
  <c r="CL244" i="4"/>
  <c r="CM244" i="4"/>
  <c r="CN244" i="4"/>
  <c r="CO244" i="4"/>
  <c r="CP244" i="4"/>
  <c r="GA244" i="4" s="1"/>
  <c r="CQ244" i="4"/>
  <c r="CR244" i="4"/>
  <c r="CS244" i="4"/>
  <c r="CT244" i="4"/>
  <c r="CU244" i="4"/>
  <c r="CV244" i="4"/>
  <c r="CW244" i="4"/>
  <c r="CX244" i="4"/>
  <c r="CY244" i="4"/>
  <c r="CZ244" i="4"/>
  <c r="DA244" i="4"/>
  <c r="DB244" i="4"/>
  <c r="DC244" i="4"/>
  <c r="DD244" i="4"/>
  <c r="DE244" i="4"/>
  <c r="DF244" i="4"/>
  <c r="DG244" i="4"/>
  <c r="DH244" i="4"/>
  <c r="DI244" i="4"/>
  <c r="DJ244" i="4"/>
  <c r="DK244" i="4"/>
  <c r="DL244" i="4"/>
  <c r="DM244" i="4"/>
  <c r="DN244" i="4"/>
  <c r="DO244" i="4"/>
  <c r="DP244" i="4"/>
  <c r="DQ244" i="4"/>
  <c r="DR244" i="4"/>
  <c r="DS244" i="4"/>
  <c r="DT244" i="4"/>
  <c r="DU244" i="4"/>
  <c r="DV244" i="4"/>
  <c r="DW244" i="4"/>
  <c r="DX244" i="4"/>
  <c r="DY244" i="4"/>
  <c r="DZ244" i="4"/>
  <c r="EA244" i="4"/>
  <c r="EB244" i="4"/>
  <c r="ED244" i="4"/>
  <c r="EG244" i="4"/>
  <c r="EH244" i="4"/>
  <c r="EI244" i="4"/>
  <c r="EJ244" i="4"/>
  <c r="EK244" i="4"/>
  <c r="EL244" i="4"/>
  <c r="EM244" i="4"/>
  <c r="EO244" i="4"/>
  <c r="EP244" i="4"/>
  <c r="EQ244" i="4"/>
  <c r="ER244" i="4"/>
  <c r="ES244" i="4"/>
  <c r="ET244" i="4"/>
  <c r="EU244" i="4"/>
  <c r="EW244" i="4"/>
  <c r="EY244" i="4"/>
  <c r="FA244" i="4"/>
  <c r="FB244" i="4"/>
  <c r="FC244" i="4"/>
  <c r="FD244" i="4"/>
  <c r="FE244" i="4"/>
  <c r="FF244" i="4"/>
  <c r="FG244" i="4"/>
  <c r="FH244" i="4"/>
  <c r="FI244" i="4"/>
  <c r="FJ244" i="4"/>
  <c r="FK244" i="4"/>
  <c r="FL244" i="4"/>
  <c r="FM244" i="4"/>
  <c r="FN244" i="4"/>
  <c r="FO244" i="4"/>
  <c r="FP244" i="4"/>
  <c r="FQ244" i="4"/>
  <c r="FR244" i="4"/>
  <c r="FS244" i="4"/>
  <c r="FT244" i="4"/>
  <c r="FU244" i="4"/>
  <c r="FV244" i="4"/>
  <c r="FW244" i="4"/>
  <c r="FX244" i="4"/>
  <c r="FY244" i="4"/>
  <c r="GB244" i="4"/>
  <c r="GC244" i="4"/>
  <c r="BK245" i="4"/>
  <c r="FY245" i="4" s="1"/>
  <c r="BL245" i="4"/>
  <c r="BM245" i="4"/>
  <c r="BN245" i="4"/>
  <c r="BO245" i="4"/>
  <c r="EE245" i="4" s="1"/>
  <c r="BP245" i="4"/>
  <c r="BQ245" i="4"/>
  <c r="BR245" i="4"/>
  <c r="BS245" i="4"/>
  <c r="BT245" i="4"/>
  <c r="BU245" i="4"/>
  <c r="BV245" i="4"/>
  <c r="BW245" i="4"/>
  <c r="EW245" i="4" s="1"/>
  <c r="BY245" i="4"/>
  <c r="BZ245" i="4"/>
  <c r="CA245" i="4"/>
  <c r="CB245" i="4"/>
  <c r="CC245" i="4"/>
  <c r="CD245" i="4"/>
  <c r="CE245" i="4"/>
  <c r="CF245" i="4"/>
  <c r="CG245" i="4" s="1"/>
  <c r="CH245" i="4"/>
  <c r="CI245" i="4"/>
  <c r="CJ245" i="4"/>
  <c r="CK245" i="4"/>
  <c r="CL245" i="4"/>
  <c r="CM245" i="4"/>
  <c r="CN245" i="4"/>
  <c r="CO245" i="4"/>
  <c r="CP245" i="4"/>
  <c r="CQ245" i="4"/>
  <c r="CR245" i="4"/>
  <c r="CS245" i="4"/>
  <c r="CT245" i="4"/>
  <c r="CU245" i="4"/>
  <c r="CV245" i="4"/>
  <c r="CW245" i="4"/>
  <c r="CX245" i="4"/>
  <c r="CY245" i="4"/>
  <c r="CZ245" i="4"/>
  <c r="DA245" i="4"/>
  <c r="DB245" i="4"/>
  <c r="DC245" i="4"/>
  <c r="DD245" i="4"/>
  <c r="DE245" i="4"/>
  <c r="DF245" i="4"/>
  <c r="DG245" i="4"/>
  <c r="DH245" i="4"/>
  <c r="DI245" i="4"/>
  <c r="DJ245" i="4"/>
  <c r="DK245" i="4"/>
  <c r="DL245" i="4"/>
  <c r="DM245" i="4"/>
  <c r="DN245" i="4"/>
  <c r="DO245" i="4"/>
  <c r="DP245" i="4"/>
  <c r="DQ245" i="4"/>
  <c r="DR245" i="4"/>
  <c r="DS245" i="4"/>
  <c r="DT245" i="4"/>
  <c r="DU245" i="4"/>
  <c r="DV245" i="4"/>
  <c r="DW245" i="4"/>
  <c r="DX245" i="4"/>
  <c r="DY245" i="4"/>
  <c r="DZ245" i="4"/>
  <c r="EA245" i="4"/>
  <c r="EG245" i="4"/>
  <c r="EH245" i="4"/>
  <c r="EI245" i="4"/>
  <c r="EJ245" i="4"/>
  <c r="EK245" i="4"/>
  <c r="EL245" i="4"/>
  <c r="EM245" i="4"/>
  <c r="EO245" i="4"/>
  <c r="EP245" i="4"/>
  <c r="EQ245" i="4"/>
  <c r="ER245" i="4"/>
  <c r="ES245" i="4"/>
  <c r="ET245" i="4"/>
  <c r="FA245" i="4"/>
  <c r="FB245" i="4"/>
  <c r="FC245" i="4"/>
  <c r="FD245" i="4"/>
  <c r="FE245" i="4"/>
  <c r="FF245" i="4"/>
  <c r="FG245" i="4"/>
  <c r="FH245" i="4"/>
  <c r="FI245" i="4"/>
  <c r="FJ245" i="4"/>
  <c r="FK245" i="4"/>
  <c r="FL245" i="4"/>
  <c r="FM245" i="4"/>
  <c r="FN245" i="4"/>
  <c r="FO245" i="4"/>
  <c r="FQ245" i="4"/>
  <c r="FR245" i="4"/>
  <c r="FU245" i="4"/>
  <c r="FV245" i="4"/>
  <c r="GA245" i="4"/>
  <c r="BK246" i="4"/>
  <c r="FZ246" i="4" s="1"/>
  <c r="BL246" i="4"/>
  <c r="BM246" i="4"/>
  <c r="BN246" i="4"/>
  <c r="BO246" i="4"/>
  <c r="BP246" i="4"/>
  <c r="BQ246" i="4"/>
  <c r="EE246" i="4" s="1"/>
  <c r="BR246" i="4"/>
  <c r="BS246" i="4"/>
  <c r="EC246" i="4" s="1"/>
  <c r="BT246" i="4"/>
  <c r="BU246" i="4"/>
  <c r="BV246" i="4"/>
  <c r="BY246" i="4" s="1"/>
  <c r="BW246" i="4"/>
  <c r="GD246" i="4" s="1"/>
  <c r="BZ246" i="4"/>
  <c r="CA246" i="4"/>
  <c r="CB246" i="4"/>
  <c r="CC246" i="4"/>
  <c r="CD246" i="4"/>
  <c r="CE246" i="4"/>
  <c r="CG246" i="4" s="1"/>
  <c r="CF246" i="4"/>
  <c r="CH246" i="4"/>
  <c r="CI246" i="4"/>
  <c r="CJ246" i="4"/>
  <c r="CK246" i="4"/>
  <c r="CL246" i="4"/>
  <c r="CM246" i="4"/>
  <c r="CN246" i="4"/>
  <c r="CO246" i="4"/>
  <c r="CP246" i="4"/>
  <c r="CQ246" i="4"/>
  <c r="CR246" i="4"/>
  <c r="CS246" i="4"/>
  <c r="CT246" i="4"/>
  <c r="CU246" i="4"/>
  <c r="CV246" i="4"/>
  <c r="CW246" i="4"/>
  <c r="CX246" i="4"/>
  <c r="CY246" i="4"/>
  <c r="CZ246" i="4"/>
  <c r="DA246" i="4"/>
  <c r="DB246" i="4"/>
  <c r="DC246" i="4"/>
  <c r="DD246" i="4"/>
  <c r="DE246" i="4"/>
  <c r="DF246" i="4"/>
  <c r="DG246" i="4"/>
  <c r="DH246" i="4"/>
  <c r="DI246" i="4"/>
  <c r="DJ246" i="4"/>
  <c r="DK246" i="4"/>
  <c r="DL246" i="4"/>
  <c r="DM246" i="4"/>
  <c r="DN246" i="4"/>
  <c r="DO246" i="4"/>
  <c r="DP246" i="4"/>
  <c r="DQ246" i="4"/>
  <c r="DR246" i="4"/>
  <c r="DS246" i="4"/>
  <c r="DT246" i="4"/>
  <c r="DU246" i="4"/>
  <c r="DV246" i="4"/>
  <c r="DW246" i="4"/>
  <c r="DX246" i="4"/>
  <c r="DY246" i="4"/>
  <c r="DZ246" i="4"/>
  <c r="EA246" i="4"/>
  <c r="EB246" i="4"/>
  <c r="ED246" i="4"/>
  <c r="EG246" i="4"/>
  <c r="EH246" i="4"/>
  <c r="EI246" i="4"/>
  <c r="EJ246" i="4"/>
  <c r="EK246" i="4"/>
  <c r="EL246" i="4"/>
  <c r="EM246" i="4"/>
  <c r="EN246" i="4"/>
  <c r="EO246" i="4"/>
  <c r="EP246" i="4"/>
  <c r="EQ246" i="4"/>
  <c r="ER246" i="4"/>
  <c r="ES246" i="4"/>
  <c r="ET246" i="4"/>
  <c r="EU246" i="4"/>
  <c r="EV246" i="4"/>
  <c r="EW246" i="4"/>
  <c r="EY246" i="4"/>
  <c r="EZ246" i="4"/>
  <c r="FA246" i="4"/>
  <c r="FB246" i="4"/>
  <c r="FC246" i="4"/>
  <c r="FD246" i="4"/>
  <c r="FE246" i="4"/>
  <c r="FF246" i="4"/>
  <c r="FG246" i="4"/>
  <c r="FH246" i="4"/>
  <c r="FI246" i="4"/>
  <c r="FJ246" i="4"/>
  <c r="FK246" i="4"/>
  <c r="FL246" i="4"/>
  <c r="FM246" i="4"/>
  <c r="FN246" i="4"/>
  <c r="FO246" i="4"/>
  <c r="FP246" i="4"/>
  <c r="FQ246" i="4"/>
  <c r="FR246" i="4"/>
  <c r="FS246" i="4"/>
  <c r="FT246" i="4"/>
  <c r="FU246" i="4"/>
  <c r="FV246" i="4"/>
  <c r="FW246" i="4"/>
  <c r="FX246" i="4"/>
  <c r="FY246" i="4"/>
  <c r="GA246" i="4"/>
  <c r="GB246" i="4"/>
  <c r="GC246" i="4"/>
  <c r="BK247" i="4"/>
  <c r="BL247" i="4"/>
  <c r="BM247" i="4"/>
  <c r="BN247" i="4"/>
  <c r="BO247" i="4"/>
  <c r="EE247" i="4" s="1"/>
  <c r="BP247" i="4"/>
  <c r="BQ247" i="4"/>
  <c r="BR247" i="4"/>
  <c r="BS247" i="4"/>
  <c r="BT247" i="4"/>
  <c r="BU247" i="4"/>
  <c r="BV247" i="4"/>
  <c r="BW247" i="4"/>
  <c r="BY247" i="4"/>
  <c r="BZ247" i="4"/>
  <c r="CA247" i="4"/>
  <c r="CB247" i="4"/>
  <c r="CC247" i="4"/>
  <c r="CD247" i="4"/>
  <c r="CE247" i="4"/>
  <c r="CF247" i="4"/>
  <c r="CG247" i="4" s="1"/>
  <c r="CH247" i="4"/>
  <c r="CI247" i="4"/>
  <c r="CJ247" i="4"/>
  <c r="CK247" i="4"/>
  <c r="CL247" i="4"/>
  <c r="CM247" i="4"/>
  <c r="CN247" i="4"/>
  <c r="CO247" i="4"/>
  <c r="CP247" i="4"/>
  <c r="CQ247" i="4"/>
  <c r="CR247" i="4"/>
  <c r="CS247" i="4"/>
  <c r="CT247" i="4"/>
  <c r="CU247" i="4"/>
  <c r="CV247" i="4"/>
  <c r="CW247" i="4"/>
  <c r="CX247" i="4"/>
  <c r="CY247" i="4"/>
  <c r="CZ247" i="4"/>
  <c r="DA247" i="4"/>
  <c r="DB247" i="4"/>
  <c r="DC247" i="4"/>
  <c r="DD247" i="4"/>
  <c r="DE247" i="4"/>
  <c r="DF247" i="4"/>
  <c r="DG247" i="4"/>
  <c r="DH247" i="4"/>
  <c r="DI247" i="4"/>
  <c r="DJ247" i="4"/>
  <c r="DK247" i="4"/>
  <c r="DL247" i="4"/>
  <c r="DM247" i="4"/>
  <c r="DN247" i="4"/>
  <c r="DO247" i="4"/>
  <c r="DP247" i="4"/>
  <c r="DQ247" i="4"/>
  <c r="DR247" i="4"/>
  <c r="DS247" i="4"/>
  <c r="DT247" i="4"/>
  <c r="DU247" i="4"/>
  <c r="DV247" i="4"/>
  <c r="DW247" i="4"/>
  <c r="DX247" i="4"/>
  <c r="DY247" i="4"/>
  <c r="DZ247" i="4"/>
  <c r="EA247" i="4"/>
  <c r="EB247" i="4"/>
  <c r="EG247" i="4"/>
  <c r="EH247" i="4"/>
  <c r="EI247" i="4"/>
  <c r="EJ247" i="4"/>
  <c r="EK247" i="4"/>
  <c r="EL247" i="4"/>
  <c r="EM247" i="4"/>
  <c r="EO247" i="4"/>
  <c r="EP247" i="4"/>
  <c r="EQ247" i="4"/>
  <c r="ER247" i="4"/>
  <c r="ES247" i="4"/>
  <c r="ET247" i="4"/>
  <c r="EW247" i="4"/>
  <c r="FA247" i="4"/>
  <c r="FB247" i="4"/>
  <c r="FC247" i="4"/>
  <c r="FD247" i="4"/>
  <c r="FE247" i="4"/>
  <c r="FF247" i="4"/>
  <c r="FG247" i="4"/>
  <c r="FH247" i="4"/>
  <c r="FI247" i="4"/>
  <c r="FJ247" i="4"/>
  <c r="FK247" i="4"/>
  <c r="FL247" i="4"/>
  <c r="FM247" i="4"/>
  <c r="FN247" i="4"/>
  <c r="FO247" i="4"/>
  <c r="FQ247" i="4"/>
  <c r="FR247" i="4"/>
  <c r="FU247" i="4"/>
  <c r="FV247" i="4"/>
  <c r="FY247" i="4"/>
  <c r="GA247" i="4"/>
  <c r="GC247" i="4"/>
  <c r="BK248" i="4"/>
  <c r="FP248" i="4" s="1"/>
  <c r="BL248" i="4"/>
  <c r="BM248" i="4"/>
  <c r="BN248" i="4"/>
  <c r="BO248" i="4"/>
  <c r="EE248" i="4" s="1"/>
  <c r="BP248" i="4"/>
  <c r="BQ248" i="4"/>
  <c r="BR248" i="4"/>
  <c r="BS248" i="4"/>
  <c r="EC248" i="4" s="1"/>
  <c r="EF248" i="4" s="1"/>
  <c r="BT248" i="4"/>
  <c r="BU248" i="4"/>
  <c r="BV248" i="4"/>
  <c r="BY248" i="4" s="1"/>
  <c r="BW248" i="4"/>
  <c r="GD248" i="4" s="1"/>
  <c r="BZ248" i="4"/>
  <c r="CA248" i="4"/>
  <c r="CB248" i="4"/>
  <c r="CC248" i="4"/>
  <c r="CD248" i="4"/>
  <c r="CE248" i="4"/>
  <c r="CG248" i="4" s="1"/>
  <c r="CF248" i="4"/>
  <c r="CH248" i="4"/>
  <c r="CI248" i="4"/>
  <c r="CJ248" i="4"/>
  <c r="CK248" i="4"/>
  <c r="CL248" i="4"/>
  <c r="CM248" i="4"/>
  <c r="CN248" i="4"/>
  <c r="CO248" i="4"/>
  <c r="CP248" i="4"/>
  <c r="GA248" i="4" s="1"/>
  <c r="CQ248" i="4"/>
  <c r="CR248" i="4"/>
  <c r="CS248" i="4"/>
  <c r="CT248" i="4"/>
  <c r="CU248" i="4"/>
  <c r="CV248" i="4"/>
  <c r="CW248" i="4"/>
  <c r="CX248" i="4"/>
  <c r="CY248" i="4"/>
  <c r="CZ248" i="4"/>
  <c r="DA248" i="4"/>
  <c r="DB248" i="4"/>
  <c r="DC248" i="4"/>
  <c r="DD248" i="4"/>
  <c r="DE248" i="4"/>
  <c r="DF248" i="4"/>
  <c r="DG248" i="4"/>
  <c r="DH248" i="4"/>
  <c r="DI248" i="4"/>
  <c r="DJ248" i="4"/>
  <c r="DK248" i="4"/>
  <c r="DL248" i="4"/>
  <c r="DM248" i="4"/>
  <c r="DN248" i="4"/>
  <c r="DO248" i="4"/>
  <c r="DP248" i="4"/>
  <c r="DQ248" i="4"/>
  <c r="DR248" i="4"/>
  <c r="DS248" i="4"/>
  <c r="DT248" i="4"/>
  <c r="DU248" i="4"/>
  <c r="DV248" i="4"/>
  <c r="DW248" i="4"/>
  <c r="DX248" i="4"/>
  <c r="DY248" i="4"/>
  <c r="DZ248" i="4"/>
  <c r="EA248" i="4"/>
  <c r="EB248" i="4"/>
  <c r="ED248" i="4"/>
  <c r="EG248" i="4"/>
  <c r="EH248" i="4"/>
  <c r="EI248" i="4"/>
  <c r="EJ248" i="4"/>
  <c r="EK248" i="4"/>
  <c r="EL248" i="4"/>
  <c r="EM248" i="4"/>
  <c r="EO248" i="4"/>
  <c r="EP248" i="4"/>
  <c r="EQ248" i="4"/>
  <c r="ER248" i="4"/>
  <c r="ES248" i="4"/>
  <c r="ET248" i="4"/>
  <c r="EU248" i="4"/>
  <c r="EW248" i="4"/>
  <c r="EY248" i="4"/>
  <c r="FA248" i="4"/>
  <c r="FB248" i="4"/>
  <c r="FC248" i="4"/>
  <c r="FD248" i="4"/>
  <c r="FE248" i="4"/>
  <c r="FF248" i="4"/>
  <c r="FG248" i="4"/>
  <c r="FH248" i="4"/>
  <c r="FI248" i="4"/>
  <c r="FJ248" i="4"/>
  <c r="FK248" i="4"/>
  <c r="FL248" i="4"/>
  <c r="FM248" i="4"/>
  <c r="FN248" i="4"/>
  <c r="FO248" i="4"/>
  <c r="FQ248" i="4"/>
  <c r="FR248" i="4"/>
  <c r="FS248" i="4"/>
  <c r="FU248" i="4"/>
  <c r="FV248" i="4"/>
  <c r="FW248" i="4"/>
  <c r="FY248" i="4"/>
  <c r="GC248" i="4"/>
  <c r="BK249" i="4"/>
  <c r="BL249" i="4"/>
  <c r="BM249" i="4"/>
  <c r="BN249" i="4"/>
  <c r="BO249" i="4"/>
  <c r="EE249" i="4" s="1"/>
  <c r="BP249" i="4"/>
  <c r="BQ249" i="4"/>
  <c r="BR249" i="4"/>
  <c r="BS249" i="4"/>
  <c r="BT249" i="4"/>
  <c r="BU249" i="4"/>
  <c r="BV249" i="4"/>
  <c r="BW249" i="4"/>
  <c r="BY249" i="4"/>
  <c r="BZ249" i="4"/>
  <c r="CA249" i="4"/>
  <c r="CB249" i="4"/>
  <c r="CC249" i="4"/>
  <c r="CD249" i="4"/>
  <c r="CE249" i="4"/>
  <c r="CF249" i="4"/>
  <c r="CG249" i="4" s="1"/>
  <c r="CH249" i="4"/>
  <c r="CI249" i="4"/>
  <c r="CJ249" i="4"/>
  <c r="CK249" i="4"/>
  <c r="CL249" i="4"/>
  <c r="CM249" i="4"/>
  <c r="CN249" i="4"/>
  <c r="CO249" i="4"/>
  <c r="CP249" i="4"/>
  <c r="CQ249" i="4"/>
  <c r="CR249" i="4"/>
  <c r="CS249" i="4"/>
  <c r="CT249" i="4"/>
  <c r="CU249" i="4"/>
  <c r="CV249" i="4"/>
  <c r="CW249" i="4"/>
  <c r="CX249" i="4"/>
  <c r="CY249" i="4"/>
  <c r="CZ249" i="4"/>
  <c r="DA249" i="4"/>
  <c r="DB249" i="4"/>
  <c r="DC249" i="4"/>
  <c r="DD249" i="4"/>
  <c r="DE249" i="4"/>
  <c r="DF249" i="4"/>
  <c r="DG249" i="4"/>
  <c r="DH249" i="4"/>
  <c r="DI249" i="4"/>
  <c r="DJ249" i="4"/>
  <c r="DK249" i="4"/>
  <c r="DL249" i="4"/>
  <c r="DM249" i="4"/>
  <c r="DN249" i="4"/>
  <c r="DO249" i="4"/>
  <c r="DP249" i="4"/>
  <c r="DQ249" i="4"/>
  <c r="DR249" i="4"/>
  <c r="DS249" i="4"/>
  <c r="DT249" i="4"/>
  <c r="DU249" i="4"/>
  <c r="DV249" i="4"/>
  <c r="DW249" i="4"/>
  <c r="DX249" i="4"/>
  <c r="DY249" i="4"/>
  <c r="DZ249" i="4"/>
  <c r="EA249" i="4"/>
  <c r="EB249" i="4"/>
  <c r="EG249" i="4"/>
  <c r="EH249" i="4"/>
  <c r="EI249" i="4"/>
  <c r="EJ249" i="4"/>
  <c r="EK249" i="4"/>
  <c r="EL249" i="4"/>
  <c r="EM249" i="4"/>
  <c r="EO249" i="4"/>
  <c r="EP249" i="4"/>
  <c r="EQ249" i="4"/>
  <c r="ER249" i="4"/>
  <c r="ES249" i="4"/>
  <c r="ET249" i="4"/>
  <c r="EW249" i="4"/>
  <c r="FA249" i="4"/>
  <c r="FB249" i="4"/>
  <c r="FC249" i="4"/>
  <c r="FD249" i="4"/>
  <c r="FE249" i="4"/>
  <c r="FF249" i="4"/>
  <c r="FG249" i="4"/>
  <c r="FH249" i="4"/>
  <c r="FI249" i="4"/>
  <c r="FJ249" i="4"/>
  <c r="FK249" i="4"/>
  <c r="FL249" i="4"/>
  <c r="FM249" i="4"/>
  <c r="FN249" i="4"/>
  <c r="FO249" i="4"/>
  <c r="FQ249" i="4"/>
  <c r="FR249" i="4"/>
  <c r="FU249" i="4"/>
  <c r="FV249" i="4"/>
  <c r="FY249" i="4"/>
  <c r="GA249" i="4"/>
  <c r="GC249" i="4"/>
  <c r="BK250" i="4"/>
  <c r="FP250" i="4" s="1"/>
  <c r="BL250" i="4"/>
  <c r="BM250" i="4"/>
  <c r="BN250" i="4"/>
  <c r="BO250" i="4"/>
  <c r="EE250" i="4" s="1"/>
  <c r="BP250" i="4"/>
  <c r="BQ250" i="4"/>
  <c r="BR250" i="4"/>
  <c r="BS250" i="4"/>
  <c r="EC250" i="4" s="1"/>
  <c r="EF250" i="4" s="1"/>
  <c r="BT250" i="4"/>
  <c r="BU250" i="4"/>
  <c r="BV250" i="4"/>
  <c r="BY250" i="4" s="1"/>
  <c r="BW250" i="4"/>
  <c r="GD250" i="4" s="1"/>
  <c r="BZ250" i="4"/>
  <c r="CA250" i="4"/>
  <c r="CB250" i="4"/>
  <c r="CC250" i="4"/>
  <c r="CD250" i="4"/>
  <c r="CE250" i="4"/>
  <c r="CG250" i="4" s="1"/>
  <c r="CF250" i="4"/>
  <c r="CH250" i="4"/>
  <c r="CI250" i="4"/>
  <c r="CJ250" i="4"/>
  <c r="CK250" i="4"/>
  <c r="CL250" i="4"/>
  <c r="CM250" i="4"/>
  <c r="CN250" i="4"/>
  <c r="CO250" i="4"/>
  <c r="CP250" i="4"/>
  <c r="GA250" i="4" s="1"/>
  <c r="CQ250" i="4"/>
  <c r="CR250" i="4"/>
  <c r="CS250" i="4"/>
  <c r="CT250" i="4"/>
  <c r="CU250" i="4"/>
  <c r="CV250" i="4"/>
  <c r="CW250" i="4"/>
  <c r="CX250" i="4"/>
  <c r="CY250" i="4"/>
  <c r="CZ250" i="4"/>
  <c r="DA250" i="4"/>
  <c r="DB250" i="4"/>
  <c r="DC250" i="4"/>
  <c r="DD250" i="4"/>
  <c r="DE250" i="4"/>
  <c r="DF250" i="4"/>
  <c r="DG250" i="4"/>
  <c r="DH250" i="4"/>
  <c r="DI250" i="4"/>
  <c r="DJ250" i="4"/>
  <c r="DK250" i="4"/>
  <c r="DL250" i="4"/>
  <c r="DM250" i="4"/>
  <c r="DN250" i="4"/>
  <c r="DO250" i="4"/>
  <c r="DP250" i="4"/>
  <c r="DQ250" i="4"/>
  <c r="DR250" i="4"/>
  <c r="DS250" i="4"/>
  <c r="DT250" i="4"/>
  <c r="DU250" i="4"/>
  <c r="DV250" i="4"/>
  <c r="DW250" i="4"/>
  <c r="DX250" i="4"/>
  <c r="DY250" i="4"/>
  <c r="DZ250" i="4"/>
  <c r="EA250" i="4"/>
  <c r="EB250" i="4"/>
  <c r="ED250" i="4"/>
  <c r="EG250" i="4"/>
  <c r="EH250" i="4"/>
  <c r="EI250" i="4"/>
  <c r="EJ250" i="4"/>
  <c r="EK250" i="4"/>
  <c r="EL250" i="4"/>
  <c r="EM250" i="4"/>
  <c r="EO250" i="4"/>
  <c r="EP250" i="4"/>
  <c r="EQ250" i="4"/>
  <c r="ER250" i="4"/>
  <c r="ES250" i="4"/>
  <c r="ET250" i="4"/>
  <c r="EU250" i="4"/>
  <c r="EW250" i="4"/>
  <c r="EY250" i="4"/>
  <c r="FA250" i="4"/>
  <c r="FB250" i="4"/>
  <c r="FC250" i="4"/>
  <c r="FD250" i="4"/>
  <c r="FE250" i="4"/>
  <c r="FF250" i="4"/>
  <c r="FG250" i="4"/>
  <c r="FH250" i="4"/>
  <c r="FI250" i="4"/>
  <c r="FJ250" i="4"/>
  <c r="FK250" i="4"/>
  <c r="FL250" i="4"/>
  <c r="FM250" i="4"/>
  <c r="FN250" i="4"/>
  <c r="FO250" i="4"/>
  <c r="FQ250" i="4"/>
  <c r="FR250" i="4"/>
  <c r="FS250" i="4"/>
  <c r="FU250" i="4"/>
  <c r="FV250" i="4"/>
  <c r="FW250" i="4"/>
  <c r="FY250" i="4"/>
  <c r="GC250" i="4"/>
  <c r="BK251" i="4"/>
  <c r="BL251" i="4"/>
  <c r="BM251" i="4"/>
  <c r="BN251" i="4"/>
  <c r="BO251" i="4"/>
  <c r="EE251" i="4" s="1"/>
  <c r="BP251" i="4"/>
  <c r="BQ251" i="4"/>
  <c r="BR251" i="4"/>
  <c r="BS251" i="4"/>
  <c r="BT251" i="4"/>
  <c r="BU251" i="4"/>
  <c r="BV251" i="4"/>
  <c r="BW251" i="4"/>
  <c r="BY251" i="4"/>
  <c r="BZ251" i="4"/>
  <c r="CA251" i="4"/>
  <c r="CB251" i="4"/>
  <c r="CC251" i="4"/>
  <c r="CD251" i="4"/>
  <c r="CE251" i="4"/>
  <c r="CF251" i="4"/>
  <c r="CG251" i="4" s="1"/>
  <c r="CH251" i="4"/>
  <c r="CI251" i="4"/>
  <c r="CJ251" i="4"/>
  <c r="CK251" i="4"/>
  <c r="CL251" i="4"/>
  <c r="CM251" i="4"/>
  <c r="CN251" i="4"/>
  <c r="CO251" i="4"/>
  <c r="CP251" i="4"/>
  <c r="CQ251" i="4"/>
  <c r="CR251" i="4"/>
  <c r="CS251" i="4"/>
  <c r="CT251" i="4"/>
  <c r="CU251" i="4"/>
  <c r="CV251" i="4"/>
  <c r="CW251" i="4"/>
  <c r="CX251" i="4"/>
  <c r="CY251" i="4"/>
  <c r="CZ251" i="4"/>
  <c r="DA251" i="4"/>
  <c r="DB251" i="4"/>
  <c r="DC251" i="4"/>
  <c r="DD251" i="4"/>
  <c r="DE251" i="4"/>
  <c r="DF251" i="4"/>
  <c r="DG251" i="4"/>
  <c r="DH251" i="4"/>
  <c r="DI251" i="4"/>
  <c r="DJ251" i="4"/>
  <c r="DK251" i="4"/>
  <c r="DL251" i="4"/>
  <c r="DM251" i="4"/>
  <c r="DN251" i="4"/>
  <c r="DO251" i="4"/>
  <c r="DP251" i="4"/>
  <c r="DQ251" i="4"/>
  <c r="DR251" i="4"/>
  <c r="DS251" i="4"/>
  <c r="DT251" i="4"/>
  <c r="DU251" i="4"/>
  <c r="DV251" i="4"/>
  <c r="DW251" i="4"/>
  <c r="DX251" i="4"/>
  <c r="DY251" i="4"/>
  <c r="DZ251" i="4"/>
  <c r="EA251" i="4"/>
  <c r="EB251" i="4"/>
  <c r="EG251" i="4"/>
  <c r="EH251" i="4"/>
  <c r="EI251" i="4"/>
  <c r="EJ251" i="4"/>
  <c r="EK251" i="4"/>
  <c r="EL251" i="4"/>
  <c r="EM251" i="4"/>
  <c r="EO251" i="4"/>
  <c r="EP251" i="4"/>
  <c r="EQ251" i="4"/>
  <c r="ER251" i="4"/>
  <c r="ES251" i="4"/>
  <c r="ET251" i="4"/>
  <c r="EW251" i="4"/>
  <c r="FA251" i="4"/>
  <c r="FB251" i="4"/>
  <c r="FC251" i="4"/>
  <c r="FD251" i="4"/>
  <c r="FE251" i="4"/>
  <c r="FF251" i="4"/>
  <c r="FG251" i="4"/>
  <c r="FH251" i="4"/>
  <c r="FI251" i="4"/>
  <c r="FJ251" i="4"/>
  <c r="FK251" i="4"/>
  <c r="FL251" i="4"/>
  <c r="FM251" i="4"/>
  <c r="FN251" i="4"/>
  <c r="FO251" i="4"/>
  <c r="FQ251" i="4"/>
  <c r="FR251" i="4"/>
  <c r="FU251" i="4"/>
  <c r="FV251" i="4"/>
  <c r="FY251" i="4"/>
  <c r="GA251" i="4"/>
  <c r="GC251" i="4"/>
  <c r="BK252" i="4"/>
  <c r="FP252" i="4" s="1"/>
  <c r="BL252" i="4"/>
  <c r="BM252" i="4"/>
  <c r="BN252" i="4"/>
  <c r="BO252" i="4"/>
  <c r="EE252" i="4" s="1"/>
  <c r="BP252" i="4"/>
  <c r="BQ252" i="4"/>
  <c r="BR252" i="4"/>
  <c r="BS252" i="4"/>
  <c r="EC252" i="4" s="1"/>
  <c r="EF252" i="4" s="1"/>
  <c r="BT252" i="4"/>
  <c r="BU252" i="4"/>
  <c r="BV252" i="4"/>
  <c r="BY252" i="4" s="1"/>
  <c r="BW252" i="4"/>
  <c r="GD252" i="4" s="1"/>
  <c r="BZ252" i="4"/>
  <c r="CA252" i="4"/>
  <c r="CB252" i="4"/>
  <c r="CC252" i="4"/>
  <c r="CD252" i="4"/>
  <c r="CE252" i="4"/>
  <c r="CG252" i="4" s="1"/>
  <c r="CF252" i="4"/>
  <c r="CH252" i="4"/>
  <c r="CI252" i="4"/>
  <c r="CJ252" i="4"/>
  <c r="CK252" i="4"/>
  <c r="CL252" i="4"/>
  <c r="CM252" i="4"/>
  <c r="CN252" i="4"/>
  <c r="CO252" i="4"/>
  <c r="CP252" i="4"/>
  <c r="GA252" i="4" s="1"/>
  <c r="CQ252" i="4"/>
  <c r="CR252" i="4"/>
  <c r="CS252" i="4"/>
  <c r="CT252" i="4"/>
  <c r="CU252" i="4"/>
  <c r="CV252" i="4"/>
  <c r="CW252" i="4"/>
  <c r="CX252" i="4"/>
  <c r="CY252" i="4"/>
  <c r="CZ252" i="4"/>
  <c r="DA252" i="4"/>
  <c r="DB252" i="4"/>
  <c r="DC252" i="4"/>
  <c r="DD252" i="4"/>
  <c r="DE252" i="4"/>
  <c r="DF252" i="4"/>
  <c r="DG252" i="4"/>
  <c r="DH252" i="4"/>
  <c r="DI252" i="4"/>
  <c r="DJ252" i="4"/>
  <c r="DK252" i="4"/>
  <c r="DL252" i="4"/>
  <c r="DM252" i="4"/>
  <c r="DN252" i="4"/>
  <c r="DO252" i="4"/>
  <c r="DP252" i="4"/>
  <c r="DQ252" i="4"/>
  <c r="DR252" i="4"/>
  <c r="DS252" i="4"/>
  <c r="DT252" i="4"/>
  <c r="DU252" i="4"/>
  <c r="DV252" i="4"/>
  <c r="DW252" i="4"/>
  <c r="DX252" i="4"/>
  <c r="DY252" i="4"/>
  <c r="DZ252" i="4"/>
  <c r="EA252" i="4"/>
  <c r="EB252" i="4"/>
  <c r="ED252" i="4"/>
  <c r="EG252" i="4"/>
  <c r="EH252" i="4"/>
  <c r="EI252" i="4"/>
  <c r="EJ252" i="4"/>
  <c r="EK252" i="4"/>
  <c r="EL252" i="4"/>
  <c r="EM252" i="4"/>
  <c r="EO252" i="4"/>
  <c r="EP252" i="4"/>
  <c r="EQ252" i="4"/>
  <c r="ER252" i="4"/>
  <c r="ES252" i="4"/>
  <c r="ET252" i="4"/>
  <c r="EU252" i="4"/>
  <c r="EW252" i="4"/>
  <c r="EY252" i="4"/>
  <c r="FA252" i="4"/>
  <c r="FB252" i="4"/>
  <c r="FC252" i="4"/>
  <c r="FD252" i="4"/>
  <c r="FE252" i="4"/>
  <c r="FF252" i="4"/>
  <c r="FG252" i="4"/>
  <c r="FH252" i="4"/>
  <c r="FI252" i="4"/>
  <c r="FJ252" i="4"/>
  <c r="FK252" i="4"/>
  <c r="FL252" i="4"/>
  <c r="FM252" i="4"/>
  <c r="FN252" i="4"/>
  <c r="FO252" i="4"/>
  <c r="FQ252" i="4"/>
  <c r="FR252" i="4"/>
  <c r="FS252" i="4"/>
  <c r="FU252" i="4"/>
  <c r="FV252" i="4"/>
  <c r="FW252" i="4"/>
  <c r="FY252" i="4"/>
  <c r="GC252" i="4"/>
  <c r="BK253" i="4"/>
  <c r="BL253" i="4"/>
  <c r="BM253" i="4"/>
  <c r="BN253" i="4"/>
  <c r="BO253" i="4"/>
  <c r="EE253" i="4" s="1"/>
  <c r="BP253" i="4"/>
  <c r="BQ253" i="4"/>
  <c r="BR253" i="4"/>
  <c r="BS253" i="4"/>
  <c r="BT253" i="4"/>
  <c r="BU253" i="4"/>
  <c r="BV253" i="4"/>
  <c r="BW253" i="4"/>
  <c r="BY253" i="4"/>
  <c r="BZ253" i="4"/>
  <c r="CA253" i="4"/>
  <c r="CB253" i="4"/>
  <c r="CC253" i="4"/>
  <c r="CD253" i="4"/>
  <c r="CE253" i="4"/>
  <c r="CF253" i="4"/>
  <c r="CG253" i="4" s="1"/>
  <c r="CH253" i="4"/>
  <c r="CI253" i="4"/>
  <c r="CJ253" i="4"/>
  <c r="CK253" i="4"/>
  <c r="CL253" i="4"/>
  <c r="CM253" i="4"/>
  <c r="CN253" i="4"/>
  <c r="CO253" i="4"/>
  <c r="CP253" i="4"/>
  <c r="CQ253" i="4"/>
  <c r="CR253" i="4"/>
  <c r="CS253" i="4"/>
  <c r="CT253" i="4"/>
  <c r="CU253" i="4"/>
  <c r="CV253" i="4"/>
  <c r="CW253" i="4"/>
  <c r="CX253" i="4"/>
  <c r="CY253" i="4"/>
  <c r="CZ253" i="4"/>
  <c r="DA253" i="4"/>
  <c r="DB253" i="4"/>
  <c r="DC253" i="4"/>
  <c r="DD253" i="4"/>
  <c r="DE253" i="4"/>
  <c r="DF253" i="4"/>
  <c r="DG253" i="4"/>
  <c r="DH253" i="4"/>
  <c r="DI253" i="4"/>
  <c r="DJ253" i="4"/>
  <c r="DK253" i="4"/>
  <c r="DL253" i="4"/>
  <c r="DM253" i="4"/>
  <c r="DN253" i="4"/>
  <c r="DO253" i="4"/>
  <c r="DP253" i="4"/>
  <c r="DQ253" i="4"/>
  <c r="DR253" i="4"/>
  <c r="DS253" i="4"/>
  <c r="DT253" i="4"/>
  <c r="DU253" i="4"/>
  <c r="DV253" i="4"/>
  <c r="DW253" i="4"/>
  <c r="DX253" i="4"/>
  <c r="DY253" i="4"/>
  <c r="DZ253" i="4"/>
  <c r="EA253" i="4"/>
  <c r="EB253" i="4"/>
  <c r="EG253" i="4"/>
  <c r="EH253" i="4"/>
  <c r="EI253" i="4"/>
  <c r="EJ253" i="4"/>
  <c r="EK253" i="4"/>
  <c r="EL253" i="4"/>
  <c r="EM253" i="4"/>
  <c r="EO253" i="4"/>
  <c r="EP253" i="4"/>
  <c r="EQ253" i="4"/>
  <c r="ER253" i="4"/>
  <c r="ES253" i="4"/>
  <c r="ET253" i="4"/>
  <c r="EW253" i="4"/>
  <c r="FA253" i="4"/>
  <c r="FB253" i="4"/>
  <c r="FC253" i="4"/>
  <c r="FD253" i="4"/>
  <c r="FE253" i="4"/>
  <c r="FF253" i="4"/>
  <c r="FG253" i="4"/>
  <c r="FH253" i="4"/>
  <c r="FI253" i="4"/>
  <c r="FJ253" i="4"/>
  <c r="FK253" i="4"/>
  <c r="FL253" i="4"/>
  <c r="FM253" i="4"/>
  <c r="FN253" i="4"/>
  <c r="FO253" i="4"/>
  <c r="FQ253" i="4"/>
  <c r="FR253" i="4"/>
  <c r="FU253" i="4"/>
  <c r="FV253" i="4"/>
  <c r="FY253" i="4"/>
  <c r="GA253" i="4"/>
  <c r="GC253" i="4"/>
  <c r="BK254" i="4"/>
  <c r="FP254" i="4" s="1"/>
  <c r="BL254" i="4"/>
  <c r="BM254" i="4"/>
  <c r="BN254" i="4"/>
  <c r="BO254" i="4"/>
  <c r="EE254" i="4" s="1"/>
  <c r="BP254" i="4"/>
  <c r="BQ254" i="4"/>
  <c r="BR254" i="4"/>
  <c r="BS254" i="4"/>
  <c r="EC254" i="4" s="1"/>
  <c r="EF254" i="4" s="1"/>
  <c r="BT254" i="4"/>
  <c r="BU254" i="4"/>
  <c r="BV254" i="4"/>
  <c r="BY254" i="4" s="1"/>
  <c r="BW254" i="4"/>
  <c r="GD254" i="4" s="1"/>
  <c r="BZ254" i="4"/>
  <c r="CA254" i="4"/>
  <c r="CB254" i="4"/>
  <c r="CC254" i="4"/>
  <c r="CD254" i="4"/>
  <c r="CE254" i="4"/>
  <c r="CG254" i="4" s="1"/>
  <c r="CF254" i="4"/>
  <c r="CH254" i="4"/>
  <c r="CI254" i="4"/>
  <c r="CJ254" i="4"/>
  <c r="CK254" i="4"/>
  <c r="CL254" i="4"/>
  <c r="CM254" i="4"/>
  <c r="CN254" i="4"/>
  <c r="CO254" i="4"/>
  <c r="CP254" i="4"/>
  <c r="GA254" i="4" s="1"/>
  <c r="CQ254" i="4"/>
  <c r="CR254" i="4"/>
  <c r="CS254" i="4"/>
  <c r="CT254" i="4"/>
  <c r="CU254" i="4"/>
  <c r="CV254" i="4"/>
  <c r="CW254" i="4"/>
  <c r="CX254" i="4"/>
  <c r="CY254" i="4"/>
  <c r="CZ254" i="4"/>
  <c r="DA254" i="4"/>
  <c r="DB254" i="4"/>
  <c r="DC254" i="4"/>
  <c r="DD254" i="4"/>
  <c r="DE254" i="4"/>
  <c r="DF254" i="4"/>
  <c r="DG254" i="4"/>
  <c r="DH254" i="4"/>
  <c r="DI254" i="4"/>
  <c r="DJ254" i="4"/>
  <c r="DK254" i="4"/>
  <c r="DL254" i="4"/>
  <c r="DM254" i="4"/>
  <c r="DN254" i="4"/>
  <c r="DO254" i="4"/>
  <c r="DP254" i="4"/>
  <c r="DQ254" i="4"/>
  <c r="DR254" i="4"/>
  <c r="DS254" i="4"/>
  <c r="DT254" i="4"/>
  <c r="DU254" i="4"/>
  <c r="DV254" i="4"/>
  <c r="DW254" i="4"/>
  <c r="DX254" i="4"/>
  <c r="DY254" i="4"/>
  <c r="DZ254" i="4"/>
  <c r="EA254" i="4"/>
  <c r="EB254" i="4"/>
  <c r="ED254" i="4"/>
  <c r="EG254" i="4"/>
  <c r="EH254" i="4"/>
  <c r="EI254" i="4"/>
  <c r="EJ254" i="4"/>
  <c r="EK254" i="4"/>
  <c r="EL254" i="4"/>
  <c r="EM254" i="4"/>
  <c r="EO254" i="4"/>
  <c r="EP254" i="4"/>
  <c r="EQ254" i="4"/>
  <c r="ER254" i="4"/>
  <c r="ES254" i="4"/>
  <c r="ET254" i="4"/>
  <c r="EU254" i="4"/>
  <c r="EW254" i="4"/>
  <c r="EY254" i="4"/>
  <c r="FA254" i="4"/>
  <c r="FB254" i="4"/>
  <c r="FC254" i="4"/>
  <c r="FD254" i="4"/>
  <c r="FE254" i="4"/>
  <c r="FF254" i="4"/>
  <c r="FG254" i="4"/>
  <c r="FH254" i="4"/>
  <c r="FI254" i="4"/>
  <c r="FJ254" i="4"/>
  <c r="FK254" i="4"/>
  <c r="FL254" i="4"/>
  <c r="FM254" i="4"/>
  <c r="FN254" i="4"/>
  <c r="FO254" i="4"/>
  <c r="FQ254" i="4"/>
  <c r="FR254" i="4"/>
  <c r="FS254" i="4"/>
  <c r="FU254" i="4"/>
  <c r="FV254" i="4"/>
  <c r="FW254" i="4"/>
  <c r="FY254" i="4"/>
  <c r="GC254" i="4"/>
  <c r="BK255" i="4"/>
  <c r="FS255" i="4" s="1"/>
  <c r="BL255" i="4"/>
  <c r="BM255" i="4"/>
  <c r="BN255" i="4"/>
  <c r="BO255" i="4"/>
  <c r="EE255" i="4" s="1"/>
  <c r="BP255" i="4"/>
  <c r="BQ255" i="4"/>
  <c r="BR255" i="4"/>
  <c r="BS255" i="4"/>
  <c r="EC255" i="4" s="1"/>
  <c r="EF255" i="4" s="1"/>
  <c r="BT255" i="4"/>
  <c r="BU255" i="4"/>
  <c r="BV255" i="4"/>
  <c r="BW255" i="4"/>
  <c r="EU255" i="4" s="1"/>
  <c r="BY255" i="4"/>
  <c r="BZ255" i="4"/>
  <c r="CA255" i="4"/>
  <c r="CB255" i="4"/>
  <c r="CC255" i="4"/>
  <c r="CD255" i="4"/>
  <c r="CE255" i="4"/>
  <c r="CF255" i="4"/>
  <c r="CG255" i="4" s="1"/>
  <c r="CH255" i="4"/>
  <c r="CI255" i="4"/>
  <c r="CJ255" i="4"/>
  <c r="CK255" i="4"/>
  <c r="CL255" i="4"/>
  <c r="CM255" i="4"/>
  <c r="CN255" i="4"/>
  <c r="CO255" i="4"/>
  <c r="CP255" i="4"/>
  <c r="CQ255" i="4"/>
  <c r="CR255" i="4"/>
  <c r="CS255" i="4"/>
  <c r="CT255" i="4"/>
  <c r="CU255" i="4"/>
  <c r="CV255" i="4"/>
  <c r="CW255" i="4"/>
  <c r="CX255" i="4"/>
  <c r="CY255" i="4"/>
  <c r="CZ255" i="4"/>
  <c r="DA255" i="4"/>
  <c r="DB255" i="4"/>
  <c r="DC255" i="4"/>
  <c r="DD255" i="4"/>
  <c r="DE255" i="4"/>
  <c r="DF255" i="4"/>
  <c r="DG255" i="4"/>
  <c r="DH255" i="4"/>
  <c r="DI255" i="4"/>
  <c r="DJ255" i="4"/>
  <c r="DK255" i="4"/>
  <c r="DL255" i="4"/>
  <c r="DM255" i="4"/>
  <c r="DN255" i="4"/>
  <c r="DO255" i="4"/>
  <c r="DP255" i="4"/>
  <c r="DQ255" i="4"/>
  <c r="DR255" i="4"/>
  <c r="DS255" i="4"/>
  <c r="DT255" i="4"/>
  <c r="DU255" i="4"/>
  <c r="DV255" i="4"/>
  <c r="DW255" i="4"/>
  <c r="DX255" i="4"/>
  <c r="DY255" i="4"/>
  <c r="DZ255" i="4"/>
  <c r="EA255" i="4"/>
  <c r="EB255" i="4"/>
  <c r="ED255" i="4"/>
  <c r="EG255" i="4"/>
  <c r="EH255" i="4"/>
  <c r="EI255" i="4"/>
  <c r="EJ255" i="4"/>
  <c r="EK255" i="4"/>
  <c r="EL255" i="4"/>
  <c r="EM255" i="4"/>
  <c r="EO255" i="4"/>
  <c r="EP255" i="4"/>
  <c r="EQ255" i="4"/>
  <c r="ER255" i="4"/>
  <c r="ES255" i="4"/>
  <c r="ET255" i="4"/>
  <c r="EW255" i="4"/>
  <c r="EY255" i="4"/>
  <c r="FA255" i="4"/>
  <c r="FB255" i="4"/>
  <c r="FC255" i="4"/>
  <c r="FD255" i="4"/>
  <c r="FE255" i="4"/>
  <c r="FF255" i="4"/>
  <c r="FG255" i="4"/>
  <c r="FH255" i="4"/>
  <c r="FI255" i="4"/>
  <c r="FJ255" i="4"/>
  <c r="FK255" i="4"/>
  <c r="FL255" i="4"/>
  <c r="FM255" i="4"/>
  <c r="FN255" i="4"/>
  <c r="FO255" i="4"/>
  <c r="FQ255" i="4"/>
  <c r="FR255" i="4"/>
  <c r="FU255" i="4"/>
  <c r="FV255" i="4"/>
  <c r="FW255" i="4"/>
  <c r="GA255" i="4"/>
  <c r="GC255" i="4"/>
  <c r="BK256" i="4"/>
  <c r="BL256" i="4"/>
  <c r="BM256" i="4"/>
  <c r="BN256" i="4"/>
  <c r="BO256" i="4"/>
  <c r="BP256" i="4"/>
  <c r="BQ256" i="4"/>
  <c r="BR256" i="4"/>
  <c r="BS256" i="4"/>
  <c r="EB256" i="4" s="1"/>
  <c r="BT256" i="4"/>
  <c r="BU256" i="4"/>
  <c r="BV256" i="4"/>
  <c r="BY256" i="4" s="1"/>
  <c r="BW256" i="4"/>
  <c r="BZ256" i="4"/>
  <c r="CA256" i="4"/>
  <c r="CB256" i="4"/>
  <c r="CC256" i="4"/>
  <c r="CD256" i="4"/>
  <c r="CE256" i="4"/>
  <c r="CG256" i="4" s="1"/>
  <c r="CF256" i="4"/>
  <c r="CH256" i="4"/>
  <c r="CI256" i="4"/>
  <c r="CJ256" i="4"/>
  <c r="CK256" i="4"/>
  <c r="CL256" i="4"/>
  <c r="CM256" i="4"/>
  <c r="CN256" i="4"/>
  <c r="CO256" i="4"/>
  <c r="CP256" i="4"/>
  <c r="GA256" i="4" s="1"/>
  <c r="CQ256" i="4"/>
  <c r="CR256" i="4"/>
  <c r="CS256" i="4"/>
  <c r="CT256" i="4"/>
  <c r="CU256" i="4"/>
  <c r="CV256" i="4"/>
  <c r="CW256" i="4"/>
  <c r="CX256" i="4"/>
  <c r="CY256" i="4"/>
  <c r="CZ256" i="4"/>
  <c r="DA256" i="4"/>
  <c r="DB256" i="4"/>
  <c r="DC256" i="4"/>
  <c r="DD256" i="4"/>
  <c r="DE256" i="4"/>
  <c r="DF256" i="4"/>
  <c r="DG256" i="4"/>
  <c r="DH256" i="4"/>
  <c r="DI256" i="4"/>
  <c r="DJ256" i="4"/>
  <c r="DK256" i="4"/>
  <c r="DL256" i="4"/>
  <c r="DM256" i="4"/>
  <c r="DN256" i="4"/>
  <c r="DO256" i="4"/>
  <c r="DP256" i="4"/>
  <c r="DQ256" i="4"/>
  <c r="DR256" i="4"/>
  <c r="DS256" i="4"/>
  <c r="DT256" i="4"/>
  <c r="DU256" i="4"/>
  <c r="DV256" i="4"/>
  <c r="DW256" i="4"/>
  <c r="DX256" i="4"/>
  <c r="DY256" i="4"/>
  <c r="DZ256" i="4"/>
  <c r="EA256" i="4"/>
  <c r="EC256" i="4"/>
  <c r="EG256" i="4"/>
  <c r="EH256" i="4"/>
  <c r="EI256" i="4"/>
  <c r="EJ256" i="4"/>
  <c r="EK256" i="4"/>
  <c r="EL256" i="4"/>
  <c r="EM256" i="4"/>
  <c r="EO256" i="4"/>
  <c r="EP256" i="4"/>
  <c r="EQ256" i="4"/>
  <c r="ER256" i="4"/>
  <c r="ES256" i="4"/>
  <c r="ET256" i="4"/>
  <c r="EW256" i="4"/>
  <c r="FA256" i="4"/>
  <c r="FB256" i="4"/>
  <c r="FC256" i="4"/>
  <c r="FD256" i="4"/>
  <c r="FE256" i="4"/>
  <c r="FF256" i="4"/>
  <c r="FG256" i="4"/>
  <c r="FH256" i="4"/>
  <c r="FI256" i="4"/>
  <c r="FJ256" i="4"/>
  <c r="FK256" i="4"/>
  <c r="FL256" i="4"/>
  <c r="FM256" i="4"/>
  <c r="FN256" i="4"/>
  <c r="FO256" i="4"/>
  <c r="FQ256" i="4"/>
  <c r="FR256" i="4"/>
  <c r="FU256" i="4"/>
  <c r="FV256" i="4"/>
  <c r="FW256" i="4"/>
  <c r="BK257" i="4"/>
  <c r="BL257" i="4"/>
  <c r="BM257" i="4"/>
  <c r="BN257" i="4"/>
  <c r="BO257" i="4"/>
  <c r="EE257" i="4" s="1"/>
  <c r="BP257" i="4"/>
  <c r="BQ257" i="4"/>
  <c r="BR257" i="4"/>
  <c r="BS257" i="4"/>
  <c r="EB257" i="4" s="1"/>
  <c r="BT257" i="4"/>
  <c r="BU257" i="4"/>
  <c r="BV257" i="4"/>
  <c r="BW257" i="4"/>
  <c r="BY257" i="4"/>
  <c r="BZ257" i="4"/>
  <c r="CA257" i="4"/>
  <c r="CB257" i="4"/>
  <c r="CC257" i="4"/>
  <c r="CD257" i="4"/>
  <c r="CE257" i="4"/>
  <c r="CF257" i="4"/>
  <c r="CG257" i="4" s="1"/>
  <c r="CH257" i="4"/>
  <c r="CI257" i="4"/>
  <c r="CJ257" i="4"/>
  <c r="CK257" i="4"/>
  <c r="CL257" i="4"/>
  <c r="CM257" i="4"/>
  <c r="CN257" i="4"/>
  <c r="CO257" i="4"/>
  <c r="CP257" i="4"/>
  <c r="CQ257" i="4"/>
  <c r="CR257" i="4"/>
  <c r="CS257" i="4"/>
  <c r="CT257" i="4"/>
  <c r="CU257" i="4"/>
  <c r="CV257" i="4"/>
  <c r="CW257" i="4"/>
  <c r="CX257" i="4"/>
  <c r="CY257" i="4"/>
  <c r="CZ257" i="4"/>
  <c r="DA257" i="4"/>
  <c r="DB257" i="4"/>
  <c r="DC257" i="4"/>
  <c r="DD257" i="4"/>
  <c r="DE257" i="4"/>
  <c r="DF257" i="4"/>
  <c r="DG257" i="4"/>
  <c r="DH257" i="4"/>
  <c r="DI257" i="4"/>
  <c r="DJ257" i="4"/>
  <c r="DK257" i="4"/>
  <c r="DL257" i="4"/>
  <c r="DM257" i="4"/>
  <c r="DN257" i="4"/>
  <c r="DO257" i="4"/>
  <c r="DP257" i="4"/>
  <c r="DQ257" i="4"/>
  <c r="DR257" i="4"/>
  <c r="DS257" i="4"/>
  <c r="DT257" i="4"/>
  <c r="DU257" i="4"/>
  <c r="DV257" i="4"/>
  <c r="DW257" i="4"/>
  <c r="DX257" i="4"/>
  <c r="DY257" i="4"/>
  <c r="DZ257" i="4"/>
  <c r="EA257" i="4"/>
  <c r="EG257" i="4"/>
  <c r="EH257" i="4"/>
  <c r="EI257" i="4"/>
  <c r="EJ257" i="4"/>
  <c r="EK257" i="4"/>
  <c r="EL257" i="4"/>
  <c r="EM257" i="4"/>
  <c r="EO257" i="4"/>
  <c r="EP257" i="4"/>
  <c r="EQ257" i="4"/>
  <c r="ER257" i="4"/>
  <c r="ES257" i="4"/>
  <c r="ET257" i="4"/>
  <c r="FA257" i="4"/>
  <c r="FB257" i="4"/>
  <c r="FC257" i="4"/>
  <c r="FD257" i="4"/>
  <c r="FE257" i="4"/>
  <c r="FF257" i="4"/>
  <c r="FG257" i="4"/>
  <c r="FH257" i="4"/>
  <c r="FI257" i="4"/>
  <c r="FJ257" i="4"/>
  <c r="FK257" i="4"/>
  <c r="FL257" i="4"/>
  <c r="FM257" i="4"/>
  <c r="FN257" i="4"/>
  <c r="FO257" i="4"/>
  <c r="FQ257" i="4"/>
  <c r="FR257" i="4"/>
  <c r="FU257" i="4"/>
  <c r="FV257" i="4"/>
  <c r="GA257" i="4"/>
  <c r="BK258" i="4"/>
  <c r="BL258" i="4"/>
  <c r="BM258" i="4"/>
  <c r="BN258" i="4"/>
  <c r="BO258" i="4"/>
  <c r="BP258" i="4"/>
  <c r="BQ258" i="4"/>
  <c r="BR258" i="4"/>
  <c r="BS258" i="4"/>
  <c r="EB258" i="4" s="1"/>
  <c r="BT258" i="4"/>
  <c r="BU258" i="4"/>
  <c r="BV258" i="4"/>
  <c r="BY258" i="4" s="1"/>
  <c r="BW258" i="4"/>
  <c r="BZ258" i="4"/>
  <c r="CA258" i="4"/>
  <c r="CB258" i="4"/>
  <c r="CC258" i="4"/>
  <c r="CD258" i="4"/>
  <c r="CE258" i="4"/>
  <c r="CF258" i="4"/>
  <c r="CH258" i="4"/>
  <c r="CI258" i="4"/>
  <c r="CJ258" i="4"/>
  <c r="CK258" i="4"/>
  <c r="CL258" i="4"/>
  <c r="CM258" i="4"/>
  <c r="CN258" i="4"/>
  <c r="CO258" i="4"/>
  <c r="CP258" i="4"/>
  <c r="CQ258" i="4"/>
  <c r="CR258" i="4"/>
  <c r="CS258" i="4"/>
  <c r="CT258" i="4"/>
  <c r="CU258" i="4"/>
  <c r="CV258" i="4"/>
  <c r="CW258" i="4"/>
  <c r="CX258" i="4"/>
  <c r="CY258" i="4"/>
  <c r="CZ258" i="4"/>
  <c r="DA258" i="4"/>
  <c r="DB258" i="4"/>
  <c r="DC258" i="4"/>
  <c r="DD258" i="4"/>
  <c r="DE258" i="4"/>
  <c r="DF258" i="4"/>
  <c r="DG258" i="4"/>
  <c r="DH258" i="4"/>
  <c r="DI258" i="4"/>
  <c r="DJ258" i="4"/>
  <c r="DK258" i="4"/>
  <c r="DL258" i="4"/>
  <c r="DM258" i="4"/>
  <c r="DN258" i="4"/>
  <c r="DO258" i="4"/>
  <c r="DP258" i="4"/>
  <c r="DQ258" i="4"/>
  <c r="DR258" i="4"/>
  <c r="DS258" i="4"/>
  <c r="DT258" i="4"/>
  <c r="DU258" i="4"/>
  <c r="DV258" i="4"/>
  <c r="DW258" i="4"/>
  <c r="DX258" i="4"/>
  <c r="DY258" i="4"/>
  <c r="DZ258" i="4"/>
  <c r="EA258" i="4"/>
  <c r="EC258" i="4"/>
  <c r="EG258" i="4"/>
  <c r="EH258" i="4"/>
  <c r="EI258" i="4"/>
  <c r="EJ258" i="4"/>
  <c r="EK258" i="4"/>
  <c r="EL258" i="4"/>
  <c r="EM258" i="4"/>
  <c r="EO258" i="4"/>
  <c r="EP258" i="4"/>
  <c r="EQ258" i="4"/>
  <c r="ER258" i="4"/>
  <c r="ES258" i="4"/>
  <c r="ET258" i="4"/>
  <c r="EW258" i="4"/>
  <c r="FA258" i="4"/>
  <c r="FB258" i="4"/>
  <c r="FC258" i="4"/>
  <c r="FD258" i="4"/>
  <c r="FE258" i="4"/>
  <c r="FF258" i="4"/>
  <c r="FG258" i="4"/>
  <c r="FH258" i="4"/>
  <c r="FI258" i="4"/>
  <c r="FJ258" i="4"/>
  <c r="FK258" i="4"/>
  <c r="FL258" i="4"/>
  <c r="FM258" i="4"/>
  <c r="FN258" i="4"/>
  <c r="FO258" i="4"/>
  <c r="FQ258" i="4"/>
  <c r="FR258" i="4"/>
  <c r="FU258" i="4"/>
  <c r="FV258" i="4"/>
  <c r="FW258" i="4"/>
  <c r="GA258" i="4"/>
  <c r="BK259" i="4"/>
  <c r="BL259" i="4"/>
  <c r="BM259" i="4"/>
  <c r="BN259" i="4"/>
  <c r="BO259" i="4"/>
  <c r="EE259" i="4" s="1"/>
  <c r="BP259" i="4"/>
  <c r="BQ259" i="4"/>
  <c r="BR259" i="4"/>
  <c r="BS259" i="4"/>
  <c r="EB259" i="4" s="1"/>
  <c r="BT259" i="4"/>
  <c r="BU259" i="4"/>
  <c r="BV259" i="4"/>
  <c r="BW259" i="4"/>
  <c r="BY259" i="4"/>
  <c r="BZ259" i="4"/>
  <c r="CA259" i="4"/>
  <c r="CB259" i="4"/>
  <c r="CC259" i="4"/>
  <c r="CD259" i="4"/>
  <c r="CE259" i="4"/>
  <c r="CF259" i="4"/>
  <c r="CG259" i="4" s="1"/>
  <c r="CH259" i="4"/>
  <c r="CI259" i="4"/>
  <c r="CJ259" i="4"/>
  <c r="CK259" i="4"/>
  <c r="CL259" i="4"/>
  <c r="CM259" i="4"/>
  <c r="CN259" i="4"/>
  <c r="CO259" i="4"/>
  <c r="CP259" i="4"/>
  <c r="GA259" i="4" s="1"/>
  <c r="CQ259" i="4"/>
  <c r="CR259" i="4"/>
  <c r="CS259" i="4"/>
  <c r="CT259" i="4"/>
  <c r="CU259" i="4"/>
  <c r="CV259" i="4"/>
  <c r="CW259" i="4"/>
  <c r="CX259" i="4"/>
  <c r="CY259" i="4"/>
  <c r="CZ259" i="4"/>
  <c r="DA259" i="4"/>
  <c r="DB259" i="4"/>
  <c r="DC259" i="4"/>
  <c r="DD259" i="4"/>
  <c r="DE259" i="4"/>
  <c r="DF259" i="4"/>
  <c r="DG259" i="4"/>
  <c r="DH259" i="4"/>
  <c r="DI259" i="4"/>
  <c r="DJ259" i="4"/>
  <c r="DK259" i="4"/>
  <c r="DL259" i="4"/>
  <c r="DM259" i="4"/>
  <c r="DN259" i="4"/>
  <c r="DO259" i="4"/>
  <c r="DP259" i="4"/>
  <c r="DQ259" i="4"/>
  <c r="DR259" i="4"/>
  <c r="DS259" i="4"/>
  <c r="DT259" i="4"/>
  <c r="DU259" i="4"/>
  <c r="DV259" i="4"/>
  <c r="DW259" i="4"/>
  <c r="DX259" i="4"/>
  <c r="DY259" i="4"/>
  <c r="DZ259" i="4"/>
  <c r="EA259" i="4"/>
  <c r="EC259" i="4"/>
  <c r="EF259" i="4" s="1"/>
  <c r="EG259" i="4"/>
  <c r="EH259" i="4"/>
  <c r="EI259" i="4"/>
  <c r="EJ259" i="4"/>
  <c r="EK259" i="4"/>
  <c r="EL259" i="4"/>
  <c r="EM259" i="4"/>
  <c r="EO259" i="4"/>
  <c r="EP259" i="4"/>
  <c r="EQ259" i="4"/>
  <c r="ER259" i="4"/>
  <c r="ES259" i="4"/>
  <c r="ET259" i="4"/>
  <c r="EW259" i="4"/>
  <c r="FA259" i="4"/>
  <c r="FB259" i="4"/>
  <c r="FC259" i="4"/>
  <c r="FD259" i="4"/>
  <c r="FE259" i="4"/>
  <c r="FF259" i="4"/>
  <c r="FG259" i="4"/>
  <c r="FH259" i="4"/>
  <c r="FI259" i="4"/>
  <c r="FJ259" i="4"/>
  <c r="FK259" i="4"/>
  <c r="FL259" i="4"/>
  <c r="FM259" i="4"/>
  <c r="FN259" i="4"/>
  <c r="FO259" i="4"/>
  <c r="FQ259" i="4"/>
  <c r="FR259" i="4"/>
  <c r="FU259" i="4"/>
  <c r="FV259" i="4"/>
  <c r="FW259" i="4"/>
  <c r="BK260" i="4"/>
  <c r="BL260" i="4"/>
  <c r="BM260" i="4"/>
  <c r="BN260" i="4"/>
  <c r="BO260" i="4"/>
  <c r="EE260" i="4" s="1"/>
  <c r="BP260" i="4"/>
  <c r="BQ260" i="4"/>
  <c r="BR260" i="4"/>
  <c r="BS260" i="4"/>
  <c r="EB260" i="4" s="1"/>
  <c r="BT260" i="4"/>
  <c r="BU260" i="4"/>
  <c r="BV260" i="4"/>
  <c r="BY260" i="4" s="1"/>
  <c r="BW260" i="4"/>
  <c r="BZ260" i="4"/>
  <c r="CA260" i="4"/>
  <c r="CB260" i="4"/>
  <c r="CC260" i="4"/>
  <c r="CD260" i="4"/>
  <c r="CE260" i="4"/>
  <c r="CG260" i="4" s="1"/>
  <c r="CF260" i="4"/>
  <c r="CH260" i="4"/>
  <c r="CI260" i="4"/>
  <c r="CJ260" i="4"/>
  <c r="CK260" i="4"/>
  <c r="CL260" i="4"/>
  <c r="CM260" i="4"/>
  <c r="CN260" i="4"/>
  <c r="CO260" i="4"/>
  <c r="CP260" i="4"/>
  <c r="GA260" i="4" s="1"/>
  <c r="CQ260" i="4"/>
  <c r="CR260" i="4"/>
  <c r="CS260" i="4"/>
  <c r="CT260" i="4"/>
  <c r="CU260" i="4"/>
  <c r="CV260" i="4"/>
  <c r="CW260" i="4"/>
  <c r="CX260" i="4"/>
  <c r="CY260" i="4"/>
  <c r="CZ260" i="4"/>
  <c r="DA260" i="4"/>
  <c r="DB260" i="4"/>
  <c r="DC260" i="4"/>
  <c r="DD260" i="4"/>
  <c r="DE260" i="4"/>
  <c r="DF260" i="4"/>
  <c r="DG260" i="4"/>
  <c r="DH260" i="4"/>
  <c r="DI260" i="4"/>
  <c r="DJ260" i="4"/>
  <c r="DK260" i="4"/>
  <c r="DL260" i="4"/>
  <c r="DM260" i="4"/>
  <c r="DN260" i="4"/>
  <c r="DO260" i="4"/>
  <c r="DP260" i="4"/>
  <c r="DQ260" i="4"/>
  <c r="DR260" i="4"/>
  <c r="DS260" i="4"/>
  <c r="DT260" i="4"/>
  <c r="DU260" i="4"/>
  <c r="DV260" i="4"/>
  <c r="DW260" i="4"/>
  <c r="DX260" i="4"/>
  <c r="DY260" i="4"/>
  <c r="DZ260" i="4"/>
  <c r="EA260" i="4"/>
  <c r="EG260" i="4"/>
  <c r="EH260" i="4"/>
  <c r="EI260" i="4"/>
  <c r="EJ260" i="4"/>
  <c r="EK260" i="4"/>
  <c r="EL260" i="4"/>
  <c r="EM260" i="4"/>
  <c r="EO260" i="4"/>
  <c r="EP260" i="4"/>
  <c r="EQ260" i="4"/>
  <c r="ER260" i="4"/>
  <c r="ES260" i="4"/>
  <c r="ET260" i="4"/>
  <c r="EW260" i="4"/>
  <c r="FA260" i="4"/>
  <c r="FB260" i="4"/>
  <c r="FC260" i="4"/>
  <c r="FD260" i="4"/>
  <c r="FE260" i="4"/>
  <c r="FF260" i="4"/>
  <c r="FG260" i="4"/>
  <c r="FH260" i="4"/>
  <c r="FI260" i="4"/>
  <c r="FJ260" i="4"/>
  <c r="FK260" i="4"/>
  <c r="FL260" i="4"/>
  <c r="FM260" i="4"/>
  <c r="FN260" i="4"/>
  <c r="FO260" i="4"/>
  <c r="FQ260" i="4"/>
  <c r="FR260" i="4"/>
  <c r="FU260" i="4"/>
  <c r="FV260" i="4"/>
  <c r="FW260" i="4"/>
  <c r="BK261" i="4"/>
  <c r="FW261" i="4" s="1"/>
  <c r="BL261" i="4"/>
  <c r="BM261" i="4"/>
  <c r="BN261" i="4"/>
  <c r="BO261" i="4"/>
  <c r="BP261" i="4"/>
  <c r="BQ261" i="4"/>
  <c r="BR261" i="4"/>
  <c r="BS261" i="4"/>
  <c r="EB261" i="4" s="1"/>
  <c r="BT261" i="4"/>
  <c r="BU261" i="4"/>
  <c r="BV261" i="4"/>
  <c r="BW261" i="4"/>
  <c r="EW261" i="4" s="1"/>
  <c r="BY261" i="4"/>
  <c r="BZ261" i="4"/>
  <c r="CA261" i="4"/>
  <c r="CB261" i="4"/>
  <c r="CC261" i="4"/>
  <c r="CD261" i="4"/>
  <c r="CE261" i="4"/>
  <c r="CF261" i="4"/>
  <c r="CG261" i="4" s="1"/>
  <c r="CH261" i="4"/>
  <c r="CI261" i="4"/>
  <c r="CJ261" i="4"/>
  <c r="CK261" i="4"/>
  <c r="CL261" i="4"/>
  <c r="CM261" i="4"/>
  <c r="CN261" i="4"/>
  <c r="CO261" i="4"/>
  <c r="CP261" i="4"/>
  <c r="CQ261" i="4"/>
  <c r="CR261" i="4"/>
  <c r="CS261" i="4"/>
  <c r="CT261" i="4"/>
  <c r="CU261" i="4"/>
  <c r="CV261" i="4"/>
  <c r="CW261" i="4"/>
  <c r="CX261" i="4"/>
  <c r="CY261" i="4"/>
  <c r="CZ261" i="4"/>
  <c r="DA261" i="4"/>
  <c r="DB261" i="4"/>
  <c r="DC261" i="4"/>
  <c r="DD261" i="4"/>
  <c r="DE261" i="4"/>
  <c r="DF261" i="4"/>
  <c r="DG261" i="4"/>
  <c r="DH261" i="4"/>
  <c r="DI261" i="4"/>
  <c r="DJ261" i="4"/>
  <c r="DK261" i="4"/>
  <c r="DL261" i="4"/>
  <c r="DM261" i="4"/>
  <c r="DN261" i="4"/>
  <c r="DO261" i="4"/>
  <c r="DP261" i="4"/>
  <c r="DQ261" i="4"/>
  <c r="DR261" i="4"/>
  <c r="DS261" i="4"/>
  <c r="DT261" i="4"/>
  <c r="DU261" i="4"/>
  <c r="DV261" i="4"/>
  <c r="DW261" i="4"/>
  <c r="DX261" i="4"/>
  <c r="DY261" i="4"/>
  <c r="DZ261" i="4"/>
  <c r="EA261" i="4"/>
  <c r="EC261" i="4"/>
  <c r="EG261" i="4"/>
  <c r="EH261" i="4"/>
  <c r="EI261" i="4"/>
  <c r="EJ261" i="4"/>
  <c r="EK261" i="4"/>
  <c r="EL261" i="4"/>
  <c r="EM261" i="4"/>
  <c r="EO261" i="4"/>
  <c r="EP261" i="4"/>
  <c r="EQ261" i="4"/>
  <c r="ER261" i="4"/>
  <c r="ES261" i="4"/>
  <c r="ET261" i="4"/>
  <c r="FA261" i="4"/>
  <c r="FB261" i="4"/>
  <c r="FC261" i="4"/>
  <c r="FD261" i="4"/>
  <c r="FE261" i="4"/>
  <c r="FF261" i="4"/>
  <c r="FG261" i="4"/>
  <c r="FH261" i="4"/>
  <c r="FI261" i="4"/>
  <c r="FJ261" i="4"/>
  <c r="FK261" i="4"/>
  <c r="FL261" i="4"/>
  <c r="FM261" i="4"/>
  <c r="FN261" i="4"/>
  <c r="FO261" i="4"/>
  <c r="FQ261" i="4"/>
  <c r="FR261" i="4"/>
  <c r="FU261" i="4"/>
  <c r="FV261" i="4"/>
  <c r="GA261" i="4"/>
  <c r="BK262" i="4"/>
  <c r="FP262" i="4" s="1"/>
  <c r="BL262" i="4"/>
  <c r="BM262" i="4"/>
  <c r="BN262" i="4"/>
  <c r="BO262" i="4"/>
  <c r="EE262" i="4" s="1"/>
  <c r="BP262" i="4"/>
  <c r="BQ262" i="4"/>
  <c r="BR262" i="4"/>
  <c r="BS262" i="4"/>
  <c r="EB262" i="4" s="1"/>
  <c r="BT262" i="4"/>
  <c r="BU262" i="4"/>
  <c r="BV262" i="4"/>
  <c r="BY262" i="4" s="1"/>
  <c r="BW262" i="4"/>
  <c r="BZ262" i="4"/>
  <c r="CA262" i="4"/>
  <c r="CB262" i="4"/>
  <c r="CC262" i="4"/>
  <c r="CD262" i="4"/>
  <c r="CE262" i="4"/>
  <c r="CF262" i="4"/>
  <c r="CH262" i="4"/>
  <c r="CI262" i="4"/>
  <c r="CJ262" i="4"/>
  <c r="CK262" i="4"/>
  <c r="CL262" i="4"/>
  <c r="CM262" i="4"/>
  <c r="CN262" i="4"/>
  <c r="CO262" i="4"/>
  <c r="CP262" i="4"/>
  <c r="CQ262" i="4"/>
  <c r="CR262" i="4"/>
  <c r="CS262" i="4"/>
  <c r="CT262" i="4"/>
  <c r="CU262" i="4"/>
  <c r="CV262" i="4"/>
  <c r="CW262" i="4"/>
  <c r="CX262" i="4"/>
  <c r="CY262" i="4"/>
  <c r="CZ262" i="4"/>
  <c r="DA262" i="4"/>
  <c r="DB262" i="4"/>
  <c r="DC262" i="4"/>
  <c r="DD262" i="4"/>
  <c r="DE262" i="4"/>
  <c r="DF262" i="4"/>
  <c r="DG262" i="4"/>
  <c r="DH262" i="4"/>
  <c r="DI262" i="4"/>
  <c r="DJ262" i="4"/>
  <c r="DK262" i="4"/>
  <c r="DL262" i="4"/>
  <c r="DM262" i="4"/>
  <c r="DN262" i="4"/>
  <c r="DO262" i="4"/>
  <c r="DP262" i="4"/>
  <c r="DQ262" i="4"/>
  <c r="DR262" i="4"/>
  <c r="DS262" i="4"/>
  <c r="DT262" i="4"/>
  <c r="DU262" i="4"/>
  <c r="DV262" i="4"/>
  <c r="DW262" i="4"/>
  <c r="DX262" i="4"/>
  <c r="DY262" i="4"/>
  <c r="DZ262" i="4"/>
  <c r="EA262" i="4"/>
  <c r="EG262" i="4"/>
  <c r="EH262" i="4"/>
  <c r="EI262" i="4"/>
  <c r="EJ262" i="4"/>
  <c r="EK262" i="4"/>
  <c r="EL262" i="4"/>
  <c r="EM262" i="4"/>
  <c r="EO262" i="4"/>
  <c r="EP262" i="4"/>
  <c r="EQ262" i="4"/>
  <c r="ER262" i="4"/>
  <c r="ES262" i="4"/>
  <c r="ET262" i="4"/>
  <c r="EU262" i="4"/>
  <c r="EW262" i="4"/>
  <c r="FA262" i="4"/>
  <c r="FB262" i="4"/>
  <c r="FC262" i="4"/>
  <c r="FD262" i="4"/>
  <c r="FE262" i="4"/>
  <c r="FF262" i="4"/>
  <c r="FG262" i="4"/>
  <c r="FH262" i="4"/>
  <c r="FI262" i="4"/>
  <c r="FJ262" i="4"/>
  <c r="FK262" i="4"/>
  <c r="FL262" i="4"/>
  <c r="FM262" i="4"/>
  <c r="FN262" i="4"/>
  <c r="FO262" i="4"/>
  <c r="FQ262" i="4"/>
  <c r="FR262" i="4"/>
  <c r="FS262" i="4"/>
  <c r="FU262" i="4"/>
  <c r="FV262" i="4"/>
  <c r="FY262" i="4"/>
  <c r="GA262" i="4"/>
  <c r="BK263" i="4"/>
  <c r="BL263" i="4"/>
  <c r="BM263" i="4"/>
  <c r="BN263" i="4"/>
  <c r="BO263" i="4"/>
  <c r="EE263" i="4" s="1"/>
  <c r="BP263" i="4"/>
  <c r="BQ263" i="4"/>
  <c r="BR263" i="4"/>
  <c r="BS263" i="4"/>
  <c r="EB263" i="4" s="1"/>
  <c r="BT263" i="4"/>
  <c r="BU263" i="4"/>
  <c r="BV263" i="4"/>
  <c r="BW263" i="4"/>
  <c r="BY263" i="4"/>
  <c r="BZ263" i="4"/>
  <c r="CA263" i="4"/>
  <c r="CB263" i="4"/>
  <c r="CC263" i="4"/>
  <c r="CD263" i="4"/>
  <c r="CE263" i="4"/>
  <c r="CF263" i="4"/>
  <c r="CG263" i="4" s="1"/>
  <c r="CH263" i="4"/>
  <c r="CI263" i="4"/>
  <c r="CJ263" i="4"/>
  <c r="CK263" i="4"/>
  <c r="CL263" i="4"/>
  <c r="CM263" i="4"/>
  <c r="CN263" i="4"/>
  <c r="CO263" i="4"/>
  <c r="CP263" i="4"/>
  <c r="GA263" i="4" s="1"/>
  <c r="CQ263" i="4"/>
  <c r="CR263" i="4"/>
  <c r="CS263" i="4"/>
  <c r="CT263" i="4"/>
  <c r="CU263" i="4"/>
  <c r="CV263" i="4"/>
  <c r="CW263" i="4"/>
  <c r="CX263" i="4"/>
  <c r="CY263" i="4"/>
  <c r="CZ263" i="4"/>
  <c r="DA263" i="4"/>
  <c r="DB263" i="4"/>
  <c r="DC263" i="4"/>
  <c r="DD263" i="4"/>
  <c r="DE263" i="4"/>
  <c r="DF263" i="4"/>
  <c r="DG263" i="4"/>
  <c r="DH263" i="4"/>
  <c r="DI263" i="4"/>
  <c r="DJ263" i="4"/>
  <c r="DK263" i="4"/>
  <c r="DL263" i="4"/>
  <c r="DM263" i="4"/>
  <c r="DN263" i="4"/>
  <c r="DO263" i="4"/>
  <c r="DP263" i="4"/>
  <c r="DQ263" i="4"/>
  <c r="DR263" i="4"/>
  <c r="DS263" i="4"/>
  <c r="DT263" i="4"/>
  <c r="DU263" i="4"/>
  <c r="DV263" i="4"/>
  <c r="DW263" i="4"/>
  <c r="DX263" i="4"/>
  <c r="DY263" i="4"/>
  <c r="DZ263" i="4"/>
  <c r="EA263" i="4"/>
  <c r="EC263" i="4"/>
  <c r="EG263" i="4"/>
  <c r="EH263" i="4"/>
  <c r="EI263" i="4"/>
  <c r="EJ263" i="4"/>
  <c r="EK263" i="4"/>
  <c r="EL263" i="4"/>
  <c r="EM263" i="4"/>
  <c r="EO263" i="4"/>
  <c r="EP263" i="4"/>
  <c r="EQ263" i="4"/>
  <c r="ER263" i="4"/>
  <c r="ES263" i="4"/>
  <c r="ET263" i="4"/>
  <c r="EW263" i="4"/>
  <c r="EY263" i="4"/>
  <c r="FA263" i="4"/>
  <c r="FB263" i="4"/>
  <c r="FC263" i="4"/>
  <c r="FD263" i="4"/>
  <c r="FE263" i="4"/>
  <c r="FF263" i="4"/>
  <c r="FG263" i="4"/>
  <c r="FH263" i="4"/>
  <c r="FI263" i="4"/>
  <c r="FJ263" i="4"/>
  <c r="FK263" i="4"/>
  <c r="FL263" i="4"/>
  <c r="FM263" i="4"/>
  <c r="FN263" i="4"/>
  <c r="FO263" i="4"/>
  <c r="FQ263" i="4"/>
  <c r="FR263" i="4"/>
  <c r="FU263" i="4"/>
  <c r="FV263" i="4"/>
  <c r="FW263" i="4"/>
  <c r="GC263" i="4"/>
  <c r="BK264" i="4"/>
  <c r="FP264" i="4" s="1"/>
  <c r="BL264" i="4"/>
  <c r="BM264" i="4"/>
  <c r="BN264" i="4"/>
  <c r="BO264" i="4"/>
  <c r="EE264" i="4" s="1"/>
  <c r="BP264" i="4"/>
  <c r="BQ264" i="4"/>
  <c r="BR264" i="4"/>
  <c r="BS264" i="4"/>
  <c r="BT264" i="4"/>
  <c r="BU264" i="4"/>
  <c r="BV264" i="4"/>
  <c r="BZ264" i="4"/>
  <c r="CA264" i="4"/>
  <c r="CB264" i="4"/>
  <c r="CC264" i="4"/>
  <c r="CD264" i="4"/>
  <c r="CE264" i="4"/>
  <c r="CF264" i="4"/>
  <c r="CH264" i="4"/>
  <c r="CI264" i="4"/>
  <c r="CJ264" i="4"/>
  <c r="CK264" i="4"/>
  <c r="CL264" i="4"/>
  <c r="CM264" i="4"/>
  <c r="CN264" i="4"/>
  <c r="CO264" i="4"/>
  <c r="CP264" i="4"/>
  <c r="CQ264" i="4"/>
  <c r="CR264" i="4"/>
  <c r="CS264" i="4"/>
  <c r="CT264" i="4"/>
  <c r="CU264" i="4"/>
  <c r="CV264" i="4"/>
  <c r="CW264" i="4"/>
  <c r="CX264" i="4"/>
  <c r="CY264" i="4"/>
  <c r="CZ264" i="4"/>
  <c r="DA264" i="4"/>
  <c r="DB264" i="4"/>
  <c r="DC264" i="4"/>
  <c r="DD264" i="4"/>
  <c r="DE264" i="4"/>
  <c r="DF264" i="4"/>
  <c r="DG264" i="4"/>
  <c r="DH264" i="4"/>
  <c r="DI264" i="4"/>
  <c r="DJ264" i="4"/>
  <c r="DK264" i="4"/>
  <c r="DL264" i="4"/>
  <c r="DM264" i="4"/>
  <c r="DN264" i="4"/>
  <c r="DO264" i="4"/>
  <c r="DP264" i="4"/>
  <c r="DQ264" i="4"/>
  <c r="DR264" i="4"/>
  <c r="DS264" i="4"/>
  <c r="DT264" i="4"/>
  <c r="DU264" i="4"/>
  <c r="DV264" i="4"/>
  <c r="DW264" i="4"/>
  <c r="DX264" i="4"/>
  <c r="DY264" i="4"/>
  <c r="DZ264" i="4"/>
  <c r="EA264" i="4"/>
  <c r="EG264" i="4"/>
  <c r="EH264" i="4"/>
  <c r="EI264" i="4"/>
  <c r="EJ264" i="4"/>
  <c r="EK264" i="4"/>
  <c r="EL264" i="4"/>
  <c r="EM264" i="4"/>
  <c r="EO264" i="4"/>
  <c r="EP264" i="4"/>
  <c r="EQ264" i="4"/>
  <c r="ER264" i="4"/>
  <c r="ES264" i="4"/>
  <c r="ET264" i="4"/>
  <c r="FA264" i="4"/>
  <c r="FB264" i="4"/>
  <c r="FC264" i="4"/>
  <c r="FD264" i="4"/>
  <c r="FE264" i="4"/>
  <c r="FF264" i="4"/>
  <c r="FG264" i="4"/>
  <c r="FH264" i="4"/>
  <c r="FI264" i="4"/>
  <c r="FJ264" i="4"/>
  <c r="FK264" i="4"/>
  <c r="FL264" i="4"/>
  <c r="FM264" i="4"/>
  <c r="FN264" i="4"/>
  <c r="FO264" i="4"/>
  <c r="FQ264" i="4"/>
  <c r="FR264" i="4"/>
  <c r="FS264" i="4"/>
  <c r="FU264" i="4"/>
  <c r="FV264" i="4"/>
  <c r="FY264" i="4"/>
  <c r="GA264" i="4"/>
  <c r="BK265" i="4"/>
  <c r="BL265" i="4"/>
  <c r="BM265" i="4"/>
  <c r="BN265" i="4"/>
  <c r="BO265" i="4"/>
  <c r="EE265" i="4" s="1"/>
  <c r="BP265" i="4"/>
  <c r="BQ265" i="4"/>
  <c r="BR265" i="4"/>
  <c r="BS265" i="4"/>
  <c r="EB265" i="4" s="1"/>
  <c r="BT265" i="4"/>
  <c r="BU265" i="4"/>
  <c r="BV265" i="4"/>
  <c r="BW265" i="4"/>
  <c r="BY265" i="4"/>
  <c r="BZ265" i="4"/>
  <c r="CA265" i="4"/>
  <c r="CB265" i="4"/>
  <c r="CC265" i="4"/>
  <c r="CD265" i="4"/>
  <c r="CE265" i="4"/>
  <c r="CF265" i="4"/>
  <c r="CG265" i="4" s="1"/>
  <c r="CH265" i="4"/>
  <c r="CI265" i="4"/>
  <c r="CJ265" i="4"/>
  <c r="CK265" i="4"/>
  <c r="CL265" i="4"/>
  <c r="CM265" i="4"/>
  <c r="CN265" i="4"/>
  <c r="CO265" i="4"/>
  <c r="CP265" i="4"/>
  <c r="GA265" i="4" s="1"/>
  <c r="CQ265" i="4"/>
  <c r="CR265" i="4"/>
  <c r="CS265" i="4"/>
  <c r="CT265" i="4"/>
  <c r="CU265" i="4"/>
  <c r="CV265" i="4"/>
  <c r="CW265" i="4"/>
  <c r="CX265" i="4"/>
  <c r="CY265" i="4"/>
  <c r="CZ265" i="4"/>
  <c r="DA265" i="4"/>
  <c r="DB265" i="4"/>
  <c r="DC265" i="4"/>
  <c r="DD265" i="4"/>
  <c r="DE265" i="4"/>
  <c r="DF265" i="4"/>
  <c r="DG265" i="4"/>
  <c r="DH265" i="4"/>
  <c r="DI265" i="4"/>
  <c r="DJ265" i="4"/>
  <c r="DK265" i="4"/>
  <c r="DL265" i="4"/>
  <c r="DM265" i="4"/>
  <c r="DN265" i="4"/>
  <c r="DO265" i="4"/>
  <c r="DP265" i="4"/>
  <c r="DQ265" i="4"/>
  <c r="DR265" i="4"/>
  <c r="DS265" i="4"/>
  <c r="DT265" i="4"/>
  <c r="DU265" i="4"/>
  <c r="DV265" i="4"/>
  <c r="DW265" i="4"/>
  <c r="DX265" i="4"/>
  <c r="DY265" i="4"/>
  <c r="DZ265" i="4"/>
  <c r="EA265" i="4"/>
  <c r="EC265" i="4"/>
  <c r="EG265" i="4"/>
  <c r="EH265" i="4"/>
  <c r="EI265" i="4"/>
  <c r="EJ265" i="4"/>
  <c r="EK265" i="4"/>
  <c r="EL265" i="4"/>
  <c r="EM265" i="4"/>
  <c r="EO265" i="4"/>
  <c r="EP265" i="4"/>
  <c r="EQ265" i="4"/>
  <c r="ER265" i="4"/>
  <c r="ES265" i="4"/>
  <c r="ET265" i="4"/>
  <c r="EY265" i="4"/>
  <c r="FA265" i="4"/>
  <c r="FB265" i="4"/>
  <c r="FC265" i="4"/>
  <c r="FD265" i="4"/>
  <c r="FE265" i="4"/>
  <c r="FF265" i="4"/>
  <c r="FG265" i="4"/>
  <c r="FH265" i="4"/>
  <c r="FI265" i="4"/>
  <c r="FJ265" i="4"/>
  <c r="FK265" i="4"/>
  <c r="FL265" i="4"/>
  <c r="FM265" i="4"/>
  <c r="FN265" i="4"/>
  <c r="FO265" i="4"/>
  <c r="FQ265" i="4"/>
  <c r="FR265" i="4"/>
  <c r="FU265" i="4"/>
  <c r="FV265" i="4"/>
  <c r="FW265" i="4"/>
  <c r="GC265" i="4"/>
  <c r="BK266" i="4"/>
  <c r="BL266" i="4"/>
  <c r="BM266" i="4"/>
  <c r="BN266" i="4"/>
  <c r="BO266" i="4"/>
  <c r="EE266" i="4" s="1"/>
  <c r="BP266" i="4"/>
  <c r="BQ266" i="4"/>
  <c r="BR266" i="4"/>
  <c r="BS266" i="4"/>
  <c r="EC266" i="4" s="1"/>
  <c r="BT266" i="4"/>
  <c r="BU266" i="4"/>
  <c r="BV266" i="4"/>
  <c r="BZ266" i="4"/>
  <c r="CA266" i="4"/>
  <c r="CB266" i="4"/>
  <c r="CC266" i="4"/>
  <c r="CD266" i="4"/>
  <c r="CE266" i="4"/>
  <c r="CF266" i="4"/>
  <c r="CH266" i="4"/>
  <c r="CI266" i="4"/>
  <c r="CJ266" i="4"/>
  <c r="CK266" i="4"/>
  <c r="CL266" i="4"/>
  <c r="CM266" i="4"/>
  <c r="CN266" i="4"/>
  <c r="CO266" i="4"/>
  <c r="CP266" i="4"/>
  <c r="CQ266" i="4"/>
  <c r="CR266" i="4"/>
  <c r="CS266" i="4"/>
  <c r="CT266" i="4"/>
  <c r="CU266" i="4"/>
  <c r="CV266" i="4"/>
  <c r="CW266" i="4"/>
  <c r="CX266" i="4"/>
  <c r="CY266" i="4"/>
  <c r="CZ266" i="4"/>
  <c r="DA266" i="4"/>
  <c r="DB266" i="4"/>
  <c r="DC266" i="4"/>
  <c r="DD266" i="4"/>
  <c r="DE266" i="4"/>
  <c r="DF266" i="4"/>
  <c r="DG266" i="4"/>
  <c r="DH266" i="4"/>
  <c r="DI266" i="4"/>
  <c r="DJ266" i="4"/>
  <c r="DK266" i="4"/>
  <c r="DL266" i="4"/>
  <c r="DM266" i="4"/>
  <c r="DN266" i="4"/>
  <c r="DO266" i="4"/>
  <c r="DP266" i="4"/>
  <c r="DQ266" i="4"/>
  <c r="DR266" i="4"/>
  <c r="DS266" i="4"/>
  <c r="DT266" i="4"/>
  <c r="DU266" i="4"/>
  <c r="DV266" i="4"/>
  <c r="DW266" i="4"/>
  <c r="DX266" i="4"/>
  <c r="DY266" i="4"/>
  <c r="DZ266" i="4"/>
  <c r="EA266" i="4"/>
  <c r="EG266" i="4"/>
  <c r="EH266" i="4"/>
  <c r="EI266" i="4"/>
  <c r="EJ266" i="4"/>
  <c r="EK266" i="4"/>
  <c r="EL266" i="4"/>
  <c r="EM266" i="4"/>
  <c r="EO266" i="4"/>
  <c r="EP266" i="4"/>
  <c r="EQ266" i="4"/>
  <c r="ER266" i="4"/>
  <c r="ES266" i="4"/>
  <c r="ET266" i="4"/>
  <c r="FA266" i="4"/>
  <c r="FB266" i="4"/>
  <c r="FC266" i="4"/>
  <c r="FD266" i="4"/>
  <c r="FE266" i="4"/>
  <c r="FF266" i="4"/>
  <c r="FG266" i="4"/>
  <c r="FH266" i="4"/>
  <c r="FI266" i="4"/>
  <c r="FJ266" i="4"/>
  <c r="FK266" i="4"/>
  <c r="FL266" i="4"/>
  <c r="FM266" i="4"/>
  <c r="FN266" i="4"/>
  <c r="FO266" i="4"/>
  <c r="FQ266" i="4"/>
  <c r="FR266" i="4"/>
  <c r="FU266" i="4"/>
  <c r="FV266" i="4"/>
  <c r="FW266" i="4"/>
  <c r="GA266" i="4"/>
  <c r="BK267" i="4"/>
  <c r="BL267" i="4"/>
  <c r="BM267" i="4"/>
  <c r="BN267" i="4"/>
  <c r="BO267" i="4"/>
  <c r="BP267" i="4"/>
  <c r="BQ267" i="4"/>
  <c r="BR267" i="4"/>
  <c r="EC267" i="4" s="1"/>
  <c r="BS267" i="4"/>
  <c r="BT267" i="4"/>
  <c r="BU267" i="4"/>
  <c r="BV267" i="4"/>
  <c r="BY267" i="4" s="1"/>
  <c r="BZ267" i="4"/>
  <c r="CA267" i="4"/>
  <c r="CB267" i="4"/>
  <c r="CC267" i="4"/>
  <c r="CD267" i="4"/>
  <c r="CE267" i="4"/>
  <c r="CF267" i="4"/>
  <c r="CH267" i="4"/>
  <c r="CI267" i="4"/>
  <c r="CJ267" i="4"/>
  <c r="CK267" i="4"/>
  <c r="CL267" i="4"/>
  <c r="CM267" i="4"/>
  <c r="CN267" i="4"/>
  <c r="CO267" i="4"/>
  <c r="CP267" i="4"/>
  <c r="CQ267" i="4"/>
  <c r="CR267" i="4"/>
  <c r="CS267" i="4"/>
  <c r="CT267" i="4"/>
  <c r="CU267" i="4"/>
  <c r="CV267" i="4"/>
  <c r="CW267" i="4"/>
  <c r="CX267" i="4"/>
  <c r="CY267" i="4"/>
  <c r="CZ267" i="4"/>
  <c r="DA267" i="4"/>
  <c r="DB267" i="4"/>
  <c r="DC267" i="4"/>
  <c r="DD267" i="4"/>
  <c r="DE267" i="4"/>
  <c r="DF267" i="4"/>
  <c r="DG267" i="4"/>
  <c r="DH267" i="4"/>
  <c r="DI267" i="4"/>
  <c r="DJ267" i="4"/>
  <c r="DK267" i="4"/>
  <c r="DL267" i="4"/>
  <c r="DM267" i="4"/>
  <c r="DN267" i="4"/>
  <c r="DO267" i="4"/>
  <c r="DP267" i="4"/>
  <c r="DQ267" i="4"/>
  <c r="DR267" i="4"/>
  <c r="DS267" i="4"/>
  <c r="DT267" i="4"/>
  <c r="DU267" i="4"/>
  <c r="DV267" i="4"/>
  <c r="DW267" i="4"/>
  <c r="DX267" i="4"/>
  <c r="DY267" i="4"/>
  <c r="DZ267" i="4"/>
  <c r="EA267" i="4"/>
  <c r="EG267" i="4"/>
  <c r="EH267" i="4"/>
  <c r="EI267" i="4"/>
  <c r="EJ267" i="4"/>
  <c r="EK267" i="4"/>
  <c r="EL267" i="4"/>
  <c r="EM267" i="4"/>
  <c r="EO267" i="4"/>
  <c r="EP267" i="4"/>
  <c r="EQ267" i="4"/>
  <c r="ER267" i="4"/>
  <c r="ES267" i="4"/>
  <c r="ET267" i="4"/>
  <c r="FA267" i="4"/>
  <c r="FB267" i="4"/>
  <c r="FC267" i="4"/>
  <c r="FD267" i="4"/>
  <c r="FE267" i="4"/>
  <c r="FF267" i="4"/>
  <c r="FG267" i="4"/>
  <c r="FH267" i="4"/>
  <c r="FI267" i="4"/>
  <c r="FJ267" i="4"/>
  <c r="FK267" i="4"/>
  <c r="FL267" i="4"/>
  <c r="FM267" i="4"/>
  <c r="FN267" i="4"/>
  <c r="FO267" i="4"/>
  <c r="FQ267" i="4"/>
  <c r="FR267" i="4"/>
  <c r="FU267" i="4"/>
  <c r="FV267" i="4"/>
  <c r="FW267" i="4"/>
  <c r="GA267" i="4"/>
  <c r="BK268" i="4"/>
  <c r="FZ268" i="4" s="1"/>
  <c r="BL268" i="4"/>
  <c r="BM268" i="4"/>
  <c r="BN268" i="4"/>
  <c r="BO268" i="4"/>
  <c r="EE268" i="4" s="1"/>
  <c r="BP268" i="4"/>
  <c r="BQ268" i="4"/>
  <c r="BR268" i="4"/>
  <c r="BS268" i="4"/>
  <c r="EC268" i="4" s="1"/>
  <c r="BT268" i="4"/>
  <c r="BU268" i="4"/>
  <c r="BV268" i="4"/>
  <c r="BZ268" i="4"/>
  <c r="CA268" i="4"/>
  <c r="CB268" i="4"/>
  <c r="CC268" i="4"/>
  <c r="CD268" i="4"/>
  <c r="CE268" i="4"/>
  <c r="CF268" i="4"/>
  <c r="CH268" i="4"/>
  <c r="CI268" i="4"/>
  <c r="CJ268" i="4"/>
  <c r="CK268" i="4"/>
  <c r="CL268" i="4"/>
  <c r="CM268" i="4"/>
  <c r="CN268" i="4"/>
  <c r="CO268" i="4"/>
  <c r="CP268" i="4"/>
  <c r="CQ268" i="4"/>
  <c r="GA268" i="4" s="1"/>
  <c r="CR268" i="4"/>
  <c r="CS268" i="4"/>
  <c r="CT268" i="4"/>
  <c r="CU268" i="4"/>
  <c r="CV268" i="4"/>
  <c r="CW268" i="4"/>
  <c r="CX268" i="4"/>
  <c r="CY268" i="4"/>
  <c r="CZ268" i="4"/>
  <c r="DA268" i="4"/>
  <c r="DB268" i="4"/>
  <c r="DC268" i="4"/>
  <c r="DD268" i="4"/>
  <c r="DE268" i="4"/>
  <c r="DF268" i="4"/>
  <c r="DG268" i="4"/>
  <c r="DH268" i="4"/>
  <c r="DI268" i="4"/>
  <c r="DJ268" i="4"/>
  <c r="DK268" i="4"/>
  <c r="DL268" i="4"/>
  <c r="DM268" i="4"/>
  <c r="DN268" i="4"/>
  <c r="DO268" i="4"/>
  <c r="DP268" i="4"/>
  <c r="DQ268" i="4"/>
  <c r="DR268" i="4"/>
  <c r="DS268" i="4"/>
  <c r="DT268" i="4"/>
  <c r="DU268" i="4"/>
  <c r="DV268" i="4"/>
  <c r="DW268" i="4"/>
  <c r="DX268" i="4"/>
  <c r="DY268" i="4"/>
  <c r="DZ268" i="4"/>
  <c r="EA268" i="4"/>
  <c r="EG268" i="4"/>
  <c r="EH268" i="4"/>
  <c r="EI268" i="4"/>
  <c r="EJ268" i="4"/>
  <c r="EK268" i="4"/>
  <c r="EL268" i="4"/>
  <c r="EM268" i="4"/>
  <c r="EO268" i="4"/>
  <c r="EP268" i="4"/>
  <c r="EQ268" i="4"/>
  <c r="ER268" i="4"/>
  <c r="ES268" i="4"/>
  <c r="ET268" i="4"/>
  <c r="FA268" i="4"/>
  <c r="FB268" i="4"/>
  <c r="FC268" i="4"/>
  <c r="FD268" i="4"/>
  <c r="FE268" i="4"/>
  <c r="FF268" i="4"/>
  <c r="FG268" i="4"/>
  <c r="FH268" i="4"/>
  <c r="FI268" i="4"/>
  <c r="FJ268" i="4"/>
  <c r="FK268" i="4"/>
  <c r="FL268" i="4"/>
  <c r="FM268" i="4"/>
  <c r="FN268" i="4"/>
  <c r="FO268" i="4"/>
  <c r="FP268" i="4"/>
  <c r="FQ268" i="4"/>
  <c r="FR268" i="4"/>
  <c r="FS268" i="4"/>
  <c r="FT268" i="4"/>
  <c r="FU268" i="4"/>
  <c r="FV268" i="4"/>
  <c r="FW268" i="4"/>
  <c r="FX268" i="4"/>
  <c r="FY268" i="4"/>
  <c r="BK269" i="4"/>
  <c r="FZ269" i="4" s="1"/>
  <c r="BL269" i="4"/>
  <c r="BM269" i="4"/>
  <c r="BN269" i="4"/>
  <c r="BO269" i="4"/>
  <c r="BP269" i="4"/>
  <c r="BQ269" i="4"/>
  <c r="BR269" i="4"/>
  <c r="BS269" i="4"/>
  <c r="EB269" i="4" s="1"/>
  <c r="BT269" i="4"/>
  <c r="BU269" i="4"/>
  <c r="BV269" i="4"/>
  <c r="BW269" i="4" s="1"/>
  <c r="BZ269" i="4"/>
  <c r="CA269" i="4"/>
  <c r="CB269" i="4"/>
  <c r="CC269" i="4"/>
  <c r="CD269" i="4"/>
  <c r="CE269" i="4"/>
  <c r="CF269" i="4"/>
  <c r="CG269" i="4" s="1"/>
  <c r="CH269" i="4"/>
  <c r="CI269" i="4"/>
  <c r="CJ269" i="4"/>
  <c r="CK269" i="4"/>
  <c r="CL269" i="4"/>
  <c r="CM269" i="4"/>
  <c r="CN269" i="4"/>
  <c r="CO269" i="4"/>
  <c r="CP269" i="4"/>
  <c r="CQ269" i="4"/>
  <c r="CR269" i="4"/>
  <c r="CS269" i="4"/>
  <c r="CT269" i="4"/>
  <c r="CU269" i="4"/>
  <c r="CV269" i="4"/>
  <c r="CW269" i="4"/>
  <c r="CX269" i="4"/>
  <c r="CY269" i="4"/>
  <c r="CZ269" i="4"/>
  <c r="DA269" i="4"/>
  <c r="DB269" i="4"/>
  <c r="DC269" i="4"/>
  <c r="DD269" i="4"/>
  <c r="DE269" i="4"/>
  <c r="DF269" i="4"/>
  <c r="DG269" i="4"/>
  <c r="DH269" i="4"/>
  <c r="DI269" i="4"/>
  <c r="DJ269" i="4"/>
  <c r="DK269" i="4"/>
  <c r="DL269" i="4"/>
  <c r="DM269" i="4"/>
  <c r="DN269" i="4"/>
  <c r="DO269" i="4"/>
  <c r="DP269" i="4"/>
  <c r="DQ269" i="4"/>
  <c r="DR269" i="4"/>
  <c r="DS269" i="4"/>
  <c r="DT269" i="4"/>
  <c r="DU269" i="4"/>
  <c r="DV269" i="4"/>
  <c r="DW269" i="4"/>
  <c r="DX269" i="4"/>
  <c r="DY269" i="4"/>
  <c r="DZ269" i="4"/>
  <c r="EA269" i="4"/>
  <c r="EC269" i="4"/>
  <c r="EG269" i="4"/>
  <c r="EH269" i="4"/>
  <c r="EI269" i="4"/>
  <c r="EJ269" i="4"/>
  <c r="EK269" i="4"/>
  <c r="EL269" i="4"/>
  <c r="EM269" i="4"/>
  <c r="EO269" i="4"/>
  <c r="EP269" i="4"/>
  <c r="EQ269" i="4"/>
  <c r="ER269" i="4"/>
  <c r="ES269" i="4"/>
  <c r="ET269" i="4"/>
  <c r="FA269" i="4"/>
  <c r="FB269" i="4"/>
  <c r="FC269" i="4"/>
  <c r="FD269" i="4"/>
  <c r="FE269" i="4"/>
  <c r="FF269" i="4"/>
  <c r="FG269" i="4"/>
  <c r="FH269" i="4"/>
  <c r="FI269" i="4"/>
  <c r="FJ269" i="4"/>
  <c r="FK269" i="4"/>
  <c r="FL269" i="4"/>
  <c r="FM269" i="4"/>
  <c r="FN269" i="4"/>
  <c r="FO269" i="4"/>
  <c r="FQ269" i="4"/>
  <c r="FR269" i="4"/>
  <c r="FS269" i="4"/>
  <c r="FU269" i="4"/>
  <c r="FV269" i="4"/>
  <c r="FW269" i="4"/>
  <c r="FY269" i="4"/>
  <c r="GA269" i="4"/>
  <c r="BK270" i="4"/>
  <c r="BL270" i="4"/>
  <c r="BM270" i="4"/>
  <c r="BN270" i="4"/>
  <c r="BO270" i="4"/>
  <c r="BP270" i="4"/>
  <c r="BQ270" i="4"/>
  <c r="EE270" i="4" s="1"/>
  <c r="BR270" i="4"/>
  <c r="BS270" i="4"/>
  <c r="BT270" i="4"/>
  <c r="ED270" i="4" s="1"/>
  <c r="BU270" i="4"/>
  <c r="BV270" i="4"/>
  <c r="BW270" i="4" s="1"/>
  <c r="BZ270" i="4"/>
  <c r="CA270" i="4"/>
  <c r="CB270" i="4"/>
  <c r="CC270" i="4"/>
  <c r="CD270" i="4"/>
  <c r="CE270" i="4"/>
  <c r="CF270" i="4"/>
  <c r="CH270" i="4"/>
  <c r="CI270" i="4"/>
  <c r="CJ270" i="4"/>
  <c r="CK270" i="4"/>
  <c r="CL270" i="4"/>
  <c r="CM270" i="4"/>
  <c r="CN270" i="4"/>
  <c r="CO270" i="4"/>
  <c r="CP270" i="4"/>
  <c r="CQ270" i="4"/>
  <c r="CR270" i="4"/>
  <c r="CS270" i="4"/>
  <c r="CT270" i="4"/>
  <c r="CU270" i="4"/>
  <c r="CV270" i="4"/>
  <c r="CW270" i="4"/>
  <c r="CX270" i="4"/>
  <c r="CY270" i="4"/>
  <c r="CZ270" i="4"/>
  <c r="DA270" i="4"/>
  <c r="DB270" i="4"/>
  <c r="DC270" i="4"/>
  <c r="DD270" i="4"/>
  <c r="DE270" i="4"/>
  <c r="DF270" i="4"/>
  <c r="DG270" i="4"/>
  <c r="DH270" i="4"/>
  <c r="DI270" i="4"/>
  <c r="DJ270" i="4"/>
  <c r="DK270" i="4"/>
  <c r="DL270" i="4"/>
  <c r="DM270" i="4"/>
  <c r="DN270" i="4"/>
  <c r="DO270" i="4"/>
  <c r="DP270" i="4"/>
  <c r="DQ270" i="4"/>
  <c r="DR270" i="4"/>
  <c r="DS270" i="4"/>
  <c r="DT270" i="4"/>
  <c r="DU270" i="4"/>
  <c r="DV270" i="4"/>
  <c r="DW270" i="4"/>
  <c r="DX270" i="4"/>
  <c r="DY270" i="4"/>
  <c r="DZ270" i="4"/>
  <c r="EA270" i="4"/>
  <c r="EB270" i="4"/>
  <c r="EG270" i="4"/>
  <c r="EH270" i="4"/>
  <c r="EI270" i="4"/>
  <c r="EJ270" i="4"/>
  <c r="EK270" i="4"/>
  <c r="EL270" i="4"/>
  <c r="EM270" i="4"/>
  <c r="EO270" i="4"/>
  <c r="EP270" i="4"/>
  <c r="EQ270" i="4"/>
  <c r="ER270" i="4"/>
  <c r="ES270" i="4"/>
  <c r="ET270" i="4"/>
  <c r="FA270" i="4"/>
  <c r="FB270" i="4"/>
  <c r="FC270" i="4"/>
  <c r="FD270" i="4"/>
  <c r="FE270" i="4"/>
  <c r="FF270" i="4"/>
  <c r="FG270" i="4"/>
  <c r="FH270" i="4"/>
  <c r="FI270" i="4"/>
  <c r="FJ270" i="4"/>
  <c r="FK270" i="4"/>
  <c r="FL270" i="4"/>
  <c r="FM270" i="4"/>
  <c r="FN270" i="4"/>
  <c r="FO270" i="4"/>
  <c r="FP270" i="4"/>
  <c r="FQ270" i="4"/>
  <c r="FR270" i="4"/>
  <c r="FS270" i="4"/>
  <c r="FT270" i="4"/>
  <c r="FU270" i="4"/>
  <c r="FV270" i="4"/>
  <c r="FW270" i="4"/>
  <c r="FX270" i="4"/>
  <c r="FY270" i="4"/>
  <c r="FZ270" i="4"/>
  <c r="GA270" i="4"/>
  <c r="BK271" i="4"/>
  <c r="FP271" i="4" s="1"/>
  <c r="BL271" i="4"/>
  <c r="EC271" i="4" s="1"/>
  <c r="EF271" i="4" s="1"/>
  <c r="BM271" i="4"/>
  <c r="BN271" i="4"/>
  <c r="BO271" i="4"/>
  <c r="BP271" i="4"/>
  <c r="BQ271" i="4"/>
  <c r="BR271" i="4"/>
  <c r="EB271" i="4" s="1"/>
  <c r="BS271" i="4"/>
  <c r="BT271" i="4"/>
  <c r="BU271" i="4"/>
  <c r="BV271" i="4"/>
  <c r="BW271" i="4" s="1"/>
  <c r="BZ271" i="4"/>
  <c r="CA271" i="4"/>
  <c r="CB271" i="4"/>
  <c r="CC271" i="4"/>
  <c r="CD271" i="4"/>
  <c r="CE271" i="4"/>
  <c r="CF271" i="4"/>
  <c r="CH271" i="4"/>
  <c r="CI271" i="4"/>
  <c r="CJ271" i="4"/>
  <c r="CK271" i="4"/>
  <c r="CL271" i="4"/>
  <c r="CM271" i="4"/>
  <c r="CN271" i="4"/>
  <c r="CO271" i="4"/>
  <c r="CP271" i="4"/>
  <c r="GA271" i="4" s="1"/>
  <c r="CQ271" i="4"/>
  <c r="CR271" i="4"/>
  <c r="CS271" i="4"/>
  <c r="CT271" i="4"/>
  <c r="CU271" i="4"/>
  <c r="CV271" i="4"/>
  <c r="CW271" i="4"/>
  <c r="CX271" i="4"/>
  <c r="CY271" i="4"/>
  <c r="CZ271" i="4"/>
  <c r="DA271" i="4"/>
  <c r="DB271" i="4"/>
  <c r="DC271" i="4"/>
  <c r="DD271" i="4"/>
  <c r="DE271" i="4"/>
  <c r="DF271" i="4"/>
  <c r="DG271" i="4"/>
  <c r="DH271" i="4"/>
  <c r="DI271" i="4"/>
  <c r="DJ271" i="4"/>
  <c r="DK271" i="4"/>
  <c r="DL271" i="4"/>
  <c r="DM271" i="4"/>
  <c r="DN271" i="4"/>
  <c r="DO271" i="4"/>
  <c r="DP271" i="4"/>
  <c r="DQ271" i="4"/>
  <c r="DR271" i="4"/>
  <c r="DS271" i="4"/>
  <c r="DT271" i="4"/>
  <c r="DU271" i="4"/>
  <c r="DV271" i="4"/>
  <c r="DW271" i="4"/>
  <c r="DX271" i="4"/>
  <c r="DY271" i="4"/>
  <c r="DZ271" i="4"/>
  <c r="EA271" i="4"/>
  <c r="ED271" i="4"/>
  <c r="EE271" i="4"/>
  <c r="EG271" i="4"/>
  <c r="EH271" i="4"/>
  <c r="EI271" i="4"/>
  <c r="EJ271" i="4"/>
  <c r="EK271" i="4"/>
  <c r="EL271" i="4"/>
  <c r="EM271" i="4"/>
  <c r="EO271" i="4"/>
  <c r="EP271" i="4"/>
  <c r="EQ271" i="4"/>
  <c r="ER271" i="4"/>
  <c r="ES271" i="4"/>
  <c r="ET271" i="4"/>
  <c r="FA271" i="4"/>
  <c r="FB271" i="4"/>
  <c r="FC271" i="4"/>
  <c r="FD271" i="4"/>
  <c r="FE271" i="4"/>
  <c r="FF271" i="4"/>
  <c r="FG271" i="4"/>
  <c r="FH271" i="4"/>
  <c r="FI271" i="4"/>
  <c r="FJ271" i="4"/>
  <c r="FK271" i="4"/>
  <c r="FL271" i="4"/>
  <c r="FM271" i="4"/>
  <c r="FN271" i="4"/>
  <c r="FO271" i="4"/>
  <c r="FQ271" i="4"/>
  <c r="FR271" i="4"/>
  <c r="FS271" i="4"/>
  <c r="FU271" i="4"/>
  <c r="FV271" i="4"/>
  <c r="FW271" i="4"/>
  <c r="FY271" i="4"/>
  <c r="FZ271" i="4"/>
  <c r="BK272" i="4"/>
  <c r="BL272" i="4"/>
  <c r="BM272" i="4"/>
  <c r="BN272" i="4"/>
  <c r="BO272" i="4"/>
  <c r="BP272" i="4"/>
  <c r="BQ272" i="4"/>
  <c r="EE272" i="4" s="1"/>
  <c r="BR272" i="4"/>
  <c r="BS272" i="4"/>
  <c r="BT272" i="4"/>
  <c r="ED272" i="4" s="1"/>
  <c r="BU272" i="4"/>
  <c r="BV272" i="4"/>
  <c r="BW272" i="4" s="1"/>
  <c r="BZ272" i="4"/>
  <c r="CA272" i="4"/>
  <c r="CB272" i="4"/>
  <c r="CC272" i="4"/>
  <c r="CD272" i="4"/>
  <c r="CE272" i="4"/>
  <c r="CF272" i="4"/>
  <c r="CH272" i="4"/>
  <c r="CI272" i="4"/>
  <c r="CJ272" i="4"/>
  <c r="CK272" i="4"/>
  <c r="CL272" i="4"/>
  <c r="CM272" i="4"/>
  <c r="CN272" i="4"/>
  <c r="CO272" i="4"/>
  <c r="CP272" i="4"/>
  <c r="CQ272" i="4"/>
  <c r="CR272" i="4"/>
  <c r="CS272" i="4"/>
  <c r="CT272" i="4"/>
  <c r="CU272" i="4"/>
  <c r="CV272" i="4"/>
  <c r="CW272" i="4"/>
  <c r="CX272" i="4"/>
  <c r="CY272" i="4"/>
  <c r="CZ272" i="4"/>
  <c r="DA272" i="4"/>
  <c r="DB272" i="4"/>
  <c r="DC272" i="4"/>
  <c r="DD272" i="4"/>
  <c r="DE272" i="4"/>
  <c r="DF272" i="4"/>
  <c r="DG272" i="4"/>
  <c r="DH272" i="4"/>
  <c r="DI272" i="4"/>
  <c r="DJ272" i="4"/>
  <c r="DK272" i="4"/>
  <c r="DL272" i="4"/>
  <c r="DM272" i="4"/>
  <c r="DN272" i="4"/>
  <c r="DO272" i="4"/>
  <c r="DP272" i="4"/>
  <c r="DQ272" i="4"/>
  <c r="DR272" i="4"/>
  <c r="DS272" i="4"/>
  <c r="DT272" i="4"/>
  <c r="DU272" i="4"/>
  <c r="DV272" i="4"/>
  <c r="DW272" i="4"/>
  <c r="DX272" i="4"/>
  <c r="DY272" i="4"/>
  <c r="DZ272" i="4"/>
  <c r="EA272" i="4"/>
  <c r="EB272" i="4"/>
  <c r="EG272" i="4"/>
  <c r="EH272" i="4"/>
  <c r="EI272" i="4"/>
  <c r="EJ272" i="4"/>
  <c r="EK272" i="4"/>
  <c r="EL272" i="4"/>
  <c r="EM272" i="4"/>
  <c r="EO272" i="4"/>
  <c r="EP272" i="4"/>
  <c r="EQ272" i="4"/>
  <c r="ER272" i="4"/>
  <c r="ES272" i="4"/>
  <c r="ET272" i="4"/>
  <c r="FA272" i="4"/>
  <c r="FB272" i="4"/>
  <c r="FC272" i="4"/>
  <c r="FD272" i="4"/>
  <c r="FE272" i="4"/>
  <c r="FF272" i="4"/>
  <c r="FG272" i="4"/>
  <c r="FH272" i="4"/>
  <c r="FI272" i="4"/>
  <c r="FJ272" i="4"/>
  <c r="FK272" i="4"/>
  <c r="FL272" i="4"/>
  <c r="FM272" i="4"/>
  <c r="FN272" i="4"/>
  <c r="FO272" i="4"/>
  <c r="FP272" i="4"/>
  <c r="FQ272" i="4"/>
  <c r="FR272" i="4"/>
  <c r="FS272" i="4"/>
  <c r="FT272" i="4"/>
  <c r="FU272" i="4"/>
  <c r="FV272" i="4"/>
  <c r="FW272" i="4"/>
  <c r="FX272" i="4"/>
  <c r="FY272" i="4"/>
  <c r="FZ272" i="4"/>
  <c r="GA272" i="4"/>
  <c r="BK273" i="4"/>
  <c r="FP273" i="4" s="1"/>
  <c r="BL273" i="4"/>
  <c r="BM273" i="4"/>
  <c r="BN273" i="4"/>
  <c r="ED273" i="4" s="1"/>
  <c r="BO273" i="4"/>
  <c r="BP273" i="4"/>
  <c r="BQ273" i="4"/>
  <c r="BR273" i="4"/>
  <c r="EB273" i="4" s="1"/>
  <c r="BS273" i="4"/>
  <c r="BT273" i="4"/>
  <c r="BU273" i="4"/>
  <c r="BV273" i="4"/>
  <c r="BW273" i="4" s="1"/>
  <c r="BZ273" i="4"/>
  <c r="CA273" i="4"/>
  <c r="CB273" i="4"/>
  <c r="CC273" i="4"/>
  <c r="CD273" i="4"/>
  <c r="CE273" i="4"/>
  <c r="CF273" i="4"/>
  <c r="CH273" i="4"/>
  <c r="CI273" i="4"/>
  <c r="CJ273" i="4"/>
  <c r="CK273" i="4"/>
  <c r="CL273" i="4"/>
  <c r="CM273" i="4"/>
  <c r="CN273" i="4"/>
  <c r="CO273" i="4"/>
  <c r="CP273" i="4"/>
  <c r="GA273" i="4" s="1"/>
  <c r="CQ273" i="4"/>
  <c r="CR273" i="4"/>
  <c r="CS273" i="4"/>
  <c r="CT273" i="4"/>
  <c r="CU273" i="4"/>
  <c r="CV273" i="4"/>
  <c r="CW273" i="4"/>
  <c r="CX273" i="4"/>
  <c r="CY273" i="4"/>
  <c r="CZ273" i="4"/>
  <c r="DA273" i="4"/>
  <c r="DB273" i="4"/>
  <c r="DC273" i="4"/>
  <c r="DD273" i="4"/>
  <c r="DE273" i="4"/>
  <c r="DF273" i="4"/>
  <c r="DG273" i="4"/>
  <c r="DH273" i="4"/>
  <c r="DI273" i="4"/>
  <c r="DJ273" i="4"/>
  <c r="DK273" i="4"/>
  <c r="DL273" i="4"/>
  <c r="DM273" i="4"/>
  <c r="DN273" i="4"/>
  <c r="DO273" i="4"/>
  <c r="DP273" i="4"/>
  <c r="DQ273" i="4"/>
  <c r="DR273" i="4"/>
  <c r="DS273" i="4"/>
  <c r="DT273" i="4"/>
  <c r="DU273" i="4"/>
  <c r="DV273" i="4"/>
  <c r="DW273" i="4"/>
  <c r="DX273" i="4"/>
  <c r="DY273" i="4"/>
  <c r="DZ273" i="4"/>
  <c r="EA273" i="4"/>
  <c r="EE273" i="4"/>
  <c r="EG273" i="4"/>
  <c r="EH273" i="4"/>
  <c r="EI273" i="4"/>
  <c r="EJ273" i="4"/>
  <c r="EK273" i="4"/>
  <c r="EL273" i="4"/>
  <c r="EM273" i="4"/>
  <c r="EO273" i="4"/>
  <c r="EP273" i="4"/>
  <c r="EQ273" i="4"/>
  <c r="ER273" i="4"/>
  <c r="ES273" i="4"/>
  <c r="ET273" i="4"/>
  <c r="FA273" i="4"/>
  <c r="FB273" i="4"/>
  <c r="FC273" i="4"/>
  <c r="FD273" i="4"/>
  <c r="FE273" i="4"/>
  <c r="FF273" i="4"/>
  <c r="FG273" i="4"/>
  <c r="FH273" i="4"/>
  <c r="FI273" i="4"/>
  <c r="FJ273" i="4"/>
  <c r="FK273" i="4"/>
  <c r="FL273" i="4"/>
  <c r="FM273" i="4"/>
  <c r="FN273" i="4"/>
  <c r="FO273" i="4"/>
  <c r="FQ273" i="4"/>
  <c r="FR273" i="4"/>
  <c r="FS273" i="4"/>
  <c r="FU273" i="4"/>
  <c r="FV273" i="4"/>
  <c r="FW273" i="4"/>
  <c r="FY273" i="4"/>
  <c r="FZ273" i="4"/>
  <c r="BK274" i="4"/>
  <c r="BL274" i="4"/>
  <c r="BM274" i="4"/>
  <c r="BN274" i="4"/>
  <c r="BO274" i="4"/>
  <c r="BP274" i="4"/>
  <c r="BQ274" i="4"/>
  <c r="EE274" i="4" s="1"/>
  <c r="BR274" i="4"/>
  <c r="BS274" i="4"/>
  <c r="BT274" i="4"/>
  <c r="ED274" i="4" s="1"/>
  <c r="BU274" i="4"/>
  <c r="BV274" i="4"/>
  <c r="BW274" i="4" s="1"/>
  <c r="BZ274" i="4"/>
  <c r="CA274" i="4"/>
  <c r="CB274" i="4"/>
  <c r="CC274" i="4"/>
  <c r="CD274" i="4"/>
  <c r="CE274" i="4"/>
  <c r="CF274" i="4"/>
  <c r="CH274" i="4"/>
  <c r="CI274" i="4"/>
  <c r="CJ274" i="4"/>
  <c r="CK274" i="4"/>
  <c r="CL274" i="4"/>
  <c r="CM274" i="4"/>
  <c r="CN274" i="4"/>
  <c r="CO274" i="4"/>
  <c r="CP274" i="4"/>
  <c r="CQ274" i="4"/>
  <c r="CR274" i="4"/>
  <c r="CS274" i="4"/>
  <c r="CT274" i="4"/>
  <c r="CU274" i="4"/>
  <c r="CV274" i="4"/>
  <c r="CW274" i="4"/>
  <c r="CX274" i="4"/>
  <c r="CY274" i="4"/>
  <c r="CZ274" i="4"/>
  <c r="DA274" i="4"/>
  <c r="DB274" i="4"/>
  <c r="DC274" i="4"/>
  <c r="DD274" i="4"/>
  <c r="DE274" i="4"/>
  <c r="DF274" i="4"/>
  <c r="DG274" i="4"/>
  <c r="DH274" i="4"/>
  <c r="DI274" i="4"/>
  <c r="DJ274" i="4"/>
  <c r="DK274" i="4"/>
  <c r="DL274" i="4"/>
  <c r="DM274" i="4"/>
  <c r="DN274" i="4"/>
  <c r="DO274" i="4"/>
  <c r="DP274" i="4"/>
  <c r="DQ274" i="4"/>
  <c r="DR274" i="4"/>
  <c r="DS274" i="4"/>
  <c r="DT274" i="4"/>
  <c r="DU274" i="4"/>
  <c r="DV274" i="4"/>
  <c r="DW274" i="4"/>
  <c r="DX274" i="4"/>
  <c r="DY274" i="4"/>
  <c r="DZ274" i="4"/>
  <c r="EA274" i="4"/>
  <c r="EB274" i="4"/>
  <c r="EG274" i="4"/>
  <c r="EH274" i="4"/>
  <c r="EI274" i="4"/>
  <c r="EJ274" i="4"/>
  <c r="EK274" i="4"/>
  <c r="EL274" i="4"/>
  <c r="EM274" i="4"/>
  <c r="EO274" i="4"/>
  <c r="EP274" i="4"/>
  <c r="EQ274" i="4"/>
  <c r="ER274" i="4"/>
  <c r="ES274" i="4"/>
  <c r="ET274" i="4"/>
  <c r="FA274" i="4"/>
  <c r="FB274" i="4"/>
  <c r="FC274" i="4"/>
  <c r="FD274" i="4"/>
  <c r="FE274" i="4"/>
  <c r="FF274" i="4"/>
  <c r="FG274" i="4"/>
  <c r="FH274" i="4"/>
  <c r="FI274" i="4"/>
  <c r="FJ274" i="4"/>
  <c r="FK274" i="4"/>
  <c r="FL274" i="4"/>
  <c r="FM274" i="4"/>
  <c r="FN274" i="4"/>
  <c r="FO274" i="4"/>
  <c r="FP274" i="4"/>
  <c r="FQ274" i="4"/>
  <c r="FR274" i="4"/>
  <c r="FS274" i="4"/>
  <c r="FT274" i="4"/>
  <c r="FU274" i="4"/>
  <c r="FV274" i="4"/>
  <c r="FW274" i="4"/>
  <c r="FX274" i="4"/>
  <c r="FY274" i="4"/>
  <c r="FZ274" i="4"/>
  <c r="GA274" i="4"/>
  <c r="BK275" i="4"/>
  <c r="BL275" i="4"/>
  <c r="EC275" i="4" s="1"/>
  <c r="EF275" i="4" s="1"/>
  <c r="BM275" i="4"/>
  <c r="BN275" i="4"/>
  <c r="BO275" i="4"/>
  <c r="BP275" i="4"/>
  <c r="BQ275" i="4"/>
  <c r="BR275" i="4"/>
  <c r="EB275" i="4" s="1"/>
  <c r="BS275" i="4"/>
  <c r="BT275" i="4"/>
  <c r="BU275" i="4"/>
  <c r="BV275" i="4"/>
  <c r="BW275" i="4" s="1"/>
  <c r="BZ275" i="4"/>
  <c r="CA275" i="4"/>
  <c r="CB275" i="4"/>
  <c r="CC275" i="4"/>
  <c r="CD275" i="4"/>
  <c r="CE275" i="4"/>
  <c r="CF275" i="4"/>
  <c r="CH275" i="4"/>
  <c r="CI275" i="4"/>
  <c r="CJ275" i="4"/>
  <c r="CK275" i="4"/>
  <c r="CL275" i="4"/>
  <c r="CM275" i="4"/>
  <c r="CN275" i="4"/>
  <c r="CO275" i="4"/>
  <c r="CP275" i="4"/>
  <c r="GA275" i="4" s="1"/>
  <c r="CQ275" i="4"/>
  <c r="CR275" i="4"/>
  <c r="CS275" i="4"/>
  <c r="CT275" i="4"/>
  <c r="CU275" i="4"/>
  <c r="CV275" i="4"/>
  <c r="CW275" i="4"/>
  <c r="CX275" i="4"/>
  <c r="CY275" i="4"/>
  <c r="CZ275" i="4"/>
  <c r="DA275" i="4"/>
  <c r="DB275" i="4"/>
  <c r="DC275" i="4"/>
  <c r="DD275" i="4"/>
  <c r="DE275" i="4"/>
  <c r="DF275" i="4"/>
  <c r="DG275" i="4"/>
  <c r="DH275" i="4"/>
  <c r="DI275" i="4"/>
  <c r="DJ275" i="4"/>
  <c r="DK275" i="4"/>
  <c r="DL275" i="4"/>
  <c r="DM275" i="4"/>
  <c r="DN275" i="4"/>
  <c r="DO275" i="4"/>
  <c r="DP275" i="4"/>
  <c r="DQ275" i="4"/>
  <c r="DR275" i="4"/>
  <c r="DS275" i="4"/>
  <c r="DT275" i="4"/>
  <c r="DU275" i="4"/>
  <c r="DV275" i="4"/>
  <c r="DW275" i="4"/>
  <c r="DX275" i="4"/>
  <c r="DY275" i="4"/>
  <c r="DZ275" i="4"/>
  <c r="EA275" i="4"/>
  <c r="ED275" i="4"/>
  <c r="EE275" i="4"/>
  <c r="EG275" i="4"/>
  <c r="EH275" i="4"/>
  <c r="EI275" i="4"/>
  <c r="EJ275" i="4"/>
  <c r="EK275" i="4"/>
  <c r="EL275" i="4"/>
  <c r="EM275" i="4"/>
  <c r="EO275" i="4"/>
  <c r="EP275" i="4"/>
  <c r="EQ275" i="4"/>
  <c r="ER275" i="4"/>
  <c r="ES275" i="4"/>
  <c r="ET275" i="4"/>
  <c r="FA275" i="4"/>
  <c r="FB275" i="4"/>
  <c r="FC275" i="4"/>
  <c r="FD275" i="4"/>
  <c r="FE275" i="4"/>
  <c r="FF275" i="4"/>
  <c r="FG275" i="4"/>
  <c r="FH275" i="4"/>
  <c r="FI275" i="4"/>
  <c r="FJ275" i="4"/>
  <c r="FK275" i="4"/>
  <c r="FL275" i="4"/>
  <c r="FM275" i="4"/>
  <c r="FN275" i="4"/>
  <c r="FO275" i="4"/>
  <c r="FP275" i="4"/>
  <c r="FQ275" i="4"/>
  <c r="FR275" i="4"/>
  <c r="FS275" i="4"/>
  <c r="FT275" i="4"/>
  <c r="FU275" i="4"/>
  <c r="FV275" i="4"/>
  <c r="FW275" i="4"/>
  <c r="FX275" i="4"/>
  <c r="FY275" i="4"/>
  <c r="FZ275" i="4"/>
  <c r="BK276" i="4"/>
  <c r="BL276" i="4"/>
  <c r="BM276" i="4"/>
  <c r="BN276" i="4"/>
  <c r="BO276" i="4"/>
  <c r="BP276" i="4"/>
  <c r="BQ276" i="4"/>
  <c r="BR276" i="4"/>
  <c r="BS276" i="4"/>
  <c r="BT276" i="4"/>
  <c r="ED276" i="4" s="1"/>
  <c r="BU276" i="4"/>
  <c r="BV276" i="4"/>
  <c r="BW276" i="4" s="1"/>
  <c r="BZ276" i="4"/>
  <c r="CA276" i="4"/>
  <c r="CB276" i="4"/>
  <c r="CC276" i="4"/>
  <c r="CD276" i="4"/>
  <c r="CE276" i="4"/>
  <c r="CF276" i="4"/>
  <c r="CH276" i="4"/>
  <c r="CI276" i="4"/>
  <c r="CJ276" i="4"/>
  <c r="CK276" i="4"/>
  <c r="CL276" i="4"/>
  <c r="CM276" i="4"/>
  <c r="CN276" i="4"/>
  <c r="CO276" i="4"/>
  <c r="CP276" i="4"/>
  <c r="CQ276" i="4"/>
  <c r="CR276" i="4"/>
  <c r="CS276" i="4"/>
  <c r="CT276" i="4"/>
  <c r="CU276" i="4"/>
  <c r="CV276" i="4"/>
  <c r="CW276" i="4"/>
  <c r="CX276" i="4"/>
  <c r="CY276" i="4"/>
  <c r="CZ276" i="4"/>
  <c r="DA276" i="4"/>
  <c r="DB276" i="4"/>
  <c r="DC276" i="4"/>
  <c r="DD276" i="4"/>
  <c r="DE276" i="4"/>
  <c r="DF276" i="4"/>
  <c r="DG276" i="4"/>
  <c r="DH276" i="4"/>
  <c r="DI276" i="4"/>
  <c r="DJ276" i="4"/>
  <c r="DK276" i="4"/>
  <c r="DL276" i="4"/>
  <c r="DM276" i="4"/>
  <c r="DN276" i="4"/>
  <c r="DO276" i="4"/>
  <c r="DP276" i="4"/>
  <c r="DQ276" i="4"/>
  <c r="DR276" i="4"/>
  <c r="DS276" i="4"/>
  <c r="DT276" i="4"/>
  <c r="DU276" i="4"/>
  <c r="DV276" i="4"/>
  <c r="DW276" i="4"/>
  <c r="DX276" i="4"/>
  <c r="DY276" i="4"/>
  <c r="DZ276" i="4"/>
  <c r="EA276" i="4"/>
  <c r="EB276" i="4"/>
  <c r="EE276" i="4"/>
  <c r="EG276" i="4"/>
  <c r="EH276" i="4"/>
  <c r="EI276" i="4"/>
  <c r="EJ276" i="4"/>
  <c r="EK276" i="4"/>
  <c r="EL276" i="4"/>
  <c r="EM276" i="4"/>
  <c r="EO276" i="4"/>
  <c r="EP276" i="4"/>
  <c r="EQ276" i="4"/>
  <c r="ER276" i="4"/>
  <c r="ES276" i="4"/>
  <c r="ET276" i="4"/>
  <c r="FA276" i="4"/>
  <c r="FB276" i="4"/>
  <c r="FC276" i="4"/>
  <c r="FD276" i="4"/>
  <c r="FE276" i="4"/>
  <c r="FF276" i="4"/>
  <c r="FG276" i="4"/>
  <c r="FH276" i="4"/>
  <c r="FI276" i="4"/>
  <c r="FJ276" i="4"/>
  <c r="FK276" i="4"/>
  <c r="FL276" i="4"/>
  <c r="FM276" i="4"/>
  <c r="FN276" i="4"/>
  <c r="FO276" i="4"/>
  <c r="FP276" i="4"/>
  <c r="FQ276" i="4"/>
  <c r="FR276" i="4"/>
  <c r="FS276" i="4"/>
  <c r="FT276" i="4"/>
  <c r="FU276" i="4"/>
  <c r="FV276" i="4"/>
  <c r="FW276" i="4"/>
  <c r="FX276" i="4"/>
  <c r="FY276" i="4"/>
  <c r="FZ276" i="4"/>
  <c r="GA276" i="4"/>
  <c r="BK277" i="4"/>
  <c r="BL277" i="4"/>
  <c r="BM277" i="4"/>
  <c r="BN277" i="4"/>
  <c r="ED277" i="4" s="1"/>
  <c r="BO277" i="4"/>
  <c r="BP277" i="4"/>
  <c r="BQ277" i="4"/>
  <c r="BR277" i="4"/>
  <c r="EB277" i="4" s="1"/>
  <c r="BS277" i="4"/>
  <c r="BT277" i="4"/>
  <c r="BU277" i="4"/>
  <c r="BV277" i="4"/>
  <c r="BW277" i="4" s="1"/>
  <c r="BZ277" i="4"/>
  <c r="CA277" i="4"/>
  <c r="CB277" i="4"/>
  <c r="CC277" i="4"/>
  <c r="CD277" i="4"/>
  <c r="CE277" i="4"/>
  <c r="CF277" i="4"/>
  <c r="CH277" i="4"/>
  <c r="CI277" i="4"/>
  <c r="CJ277" i="4"/>
  <c r="CK277" i="4"/>
  <c r="CL277" i="4"/>
  <c r="CM277" i="4"/>
  <c r="CN277" i="4"/>
  <c r="CO277" i="4"/>
  <c r="CP277" i="4"/>
  <c r="GA277" i="4" s="1"/>
  <c r="CQ277" i="4"/>
  <c r="CR277" i="4"/>
  <c r="CS277" i="4"/>
  <c r="CT277" i="4"/>
  <c r="CU277" i="4"/>
  <c r="CV277" i="4"/>
  <c r="CW277" i="4"/>
  <c r="CX277" i="4"/>
  <c r="CY277" i="4"/>
  <c r="CZ277" i="4"/>
  <c r="DA277" i="4"/>
  <c r="DB277" i="4"/>
  <c r="DC277" i="4"/>
  <c r="DD277" i="4"/>
  <c r="DE277" i="4"/>
  <c r="DF277" i="4"/>
  <c r="DG277" i="4"/>
  <c r="DH277" i="4"/>
  <c r="DI277" i="4"/>
  <c r="DJ277" i="4"/>
  <c r="DK277" i="4"/>
  <c r="DL277" i="4"/>
  <c r="DM277" i="4"/>
  <c r="DN277" i="4"/>
  <c r="DO277" i="4"/>
  <c r="DP277" i="4"/>
  <c r="DQ277" i="4"/>
  <c r="DR277" i="4"/>
  <c r="DS277" i="4"/>
  <c r="DT277" i="4"/>
  <c r="DU277" i="4"/>
  <c r="DV277" i="4"/>
  <c r="DW277" i="4"/>
  <c r="DX277" i="4"/>
  <c r="DY277" i="4"/>
  <c r="DZ277" i="4"/>
  <c r="EA277" i="4"/>
  <c r="EE277" i="4"/>
  <c r="EG277" i="4"/>
  <c r="EH277" i="4"/>
  <c r="EI277" i="4"/>
  <c r="EJ277" i="4"/>
  <c r="EK277" i="4"/>
  <c r="EL277" i="4"/>
  <c r="EM277" i="4"/>
  <c r="EO277" i="4"/>
  <c r="EP277" i="4"/>
  <c r="EQ277" i="4"/>
  <c r="ER277" i="4"/>
  <c r="ES277" i="4"/>
  <c r="ET277" i="4"/>
  <c r="FA277" i="4"/>
  <c r="FB277" i="4"/>
  <c r="FC277" i="4"/>
  <c r="FD277" i="4"/>
  <c r="FE277" i="4"/>
  <c r="FF277" i="4"/>
  <c r="FG277" i="4"/>
  <c r="FH277" i="4"/>
  <c r="FI277" i="4"/>
  <c r="FJ277" i="4"/>
  <c r="FK277" i="4"/>
  <c r="FL277" i="4"/>
  <c r="FM277" i="4"/>
  <c r="FN277" i="4"/>
  <c r="FO277" i="4"/>
  <c r="FP277" i="4"/>
  <c r="FQ277" i="4"/>
  <c r="FR277" i="4"/>
  <c r="FS277" i="4"/>
  <c r="FT277" i="4"/>
  <c r="FU277" i="4"/>
  <c r="FV277" i="4"/>
  <c r="FW277" i="4"/>
  <c r="FX277" i="4"/>
  <c r="FY277" i="4"/>
  <c r="FZ277" i="4"/>
  <c r="BK278" i="4"/>
  <c r="FP278" i="4" s="1"/>
  <c r="BL278" i="4"/>
  <c r="BM278" i="4"/>
  <c r="BN278" i="4"/>
  <c r="BO278" i="4"/>
  <c r="BP278" i="4"/>
  <c r="BQ278" i="4"/>
  <c r="BR278" i="4"/>
  <c r="BS278" i="4"/>
  <c r="BT278" i="4"/>
  <c r="ED278" i="4" s="1"/>
  <c r="BU278" i="4"/>
  <c r="BV278" i="4"/>
  <c r="BW278" i="4" s="1"/>
  <c r="BZ278" i="4"/>
  <c r="CA278" i="4"/>
  <c r="CB278" i="4"/>
  <c r="CC278" i="4"/>
  <c r="CD278" i="4"/>
  <c r="CE278" i="4"/>
  <c r="CF278" i="4"/>
  <c r="CH278" i="4"/>
  <c r="CI278" i="4"/>
  <c r="CJ278" i="4"/>
  <c r="CK278" i="4"/>
  <c r="CL278" i="4"/>
  <c r="CM278" i="4"/>
  <c r="CN278" i="4"/>
  <c r="CO278" i="4"/>
  <c r="CP278" i="4"/>
  <c r="CQ278" i="4"/>
  <c r="CR278" i="4"/>
  <c r="CS278" i="4"/>
  <c r="CT278" i="4"/>
  <c r="CU278" i="4"/>
  <c r="CV278" i="4"/>
  <c r="CW278" i="4"/>
  <c r="CX278" i="4"/>
  <c r="CY278" i="4"/>
  <c r="CZ278" i="4"/>
  <c r="DA278" i="4"/>
  <c r="DB278" i="4"/>
  <c r="DC278" i="4"/>
  <c r="DD278" i="4"/>
  <c r="DE278" i="4"/>
  <c r="DF278" i="4"/>
  <c r="DG278" i="4"/>
  <c r="DH278" i="4"/>
  <c r="DI278" i="4"/>
  <c r="DJ278" i="4"/>
  <c r="DK278" i="4"/>
  <c r="DL278" i="4"/>
  <c r="DM278" i="4"/>
  <c r="DN278" i="4"/>
  <c r="DO278" i="4"/>
  <c r="DP278" i="4"/>
  <c r="DQ278" i="4"/>
  <c r="DR278" i="4"/>
  <c r="DS278" i="4"/>
  <c r="DT278" i="4"/>
  <c r="DU278" i="4"/>
  <c r="DV278" i="4"/>
  <c r="DW278" i="4"/>
  <c r="DX278" i="4"/>
  <c r="DY278" i="4"/>
  <c r="DZ278" i="4"/>
  <c r="EA278" i="4"/>
  <c r="EB278" i="4"/>
  <c r="EE278" i="4"/>
  <c r="EG278" i="4"/>
  <c r="EH278" i="4"/>
  <c r="EI278" i="4"/>
  <c r="EJ278" i="4"/>
  <c r="EK278" i="4"/>
  <c r="EL278" i="4"/>
  <c r="EM278" i="4"/>
  <c r="EO278" i="4"/>
  <c r="EP278" i="4"/>
  <c r="EQ278" i="4"/>
  <c r="ER278" i="4"/>
  <c r="ES278" i="4"/>
  <c r="ET278" i="4"/>
  <c r="FA278" i="4"/>
  <c r="FB278" i="4"/>
  <c r="FC278" i="4"/>
  <c r="FD278" i="4"/>
  <c r="FE278" i="4"/>
  <c r="FF278" i="4"/>
  <c r="FG278" i="4"/>
  <c r="FH278" i="4"/>
  <c r="FI278" i="4"/>
  <c r="FJ278" i="4"/>
  <c r="FK278" i="4"/>
  <c r="FL278" i="4"/>
  <c r="FM278" i="4"/>
  <c r="FN278" i="4"/>
  <c r="FO278" i="4"/>
  <c r="FQ278" i="4"/>
  <c r="FR278" i="4"/>
  <c r="FS278" i="4"/>
  <c r="FU278" i="4"/>
  <c r="FV278" i="4"/>
  <c r="FW278" i="4"/>
  <c r="FY278" i="4"/>
  <c r="FZ278" i="4"/>
  <c r="GA278" i="4"/>
  <c r="BK279" i="4"/>
  <c r="BL279" i="4"/>
  <c r="BM279" i="4"/>
  <c r="BN279" i="4"/>
  <c r="BO279" i="4"/>
  <c r="BP279" i="4"/>
  <c r="BQ279" i="4"/>
  <c r="EE279" i="4" s="1"/>
  <c r="BR279" i="4"/>
  <c r="EB279" i="4" s="1"/>
  <c r="BS279" i="4"/>
  <c r="BT279" i="4"/>
  <c r="BU279" i="4"/>
  <c r="BV279" i="4"/>
  <c r="BW279" i="4" s="1"/>
  <c r="BZ279" i="4"/>
  <c r="CA279" i="4"/>
  <c r="CB279" i="4"/>
  <c r="CC279" i="4"/>
  <c r="CD279" i="4"/>
  <c r="CE279" i="4"/>
  <c r="CF279" i="4"/>
  <c r="CH279" i="4"/>
  <c r="CI279" i="4"/>
  <c r="CJ279" i="4"/>
  <c r="CK279" i="4"/>
  <c r="CL279" i="4"/>
  <c r="CM279" i="4"/>
  <c r="CN279" i="4"/>
  <c r="CO279" i="4"/>
  <c r="CP279" i="4"/>
  <c r="GA279" i="4" s="1"/>
  <c r="CQ279" i="4"/>
  <c r="CR279" i="4"/>
  <c r="CS279" i="4"/>
  <c r="CT279" i="4"/>
  <c r="CU279" i="4"/>
  <c r="CV279" i="4"/>
  <c r="CW279" i="4"/>
  <c r="CX279" i="4"/>
  <c r="CY279" i="4"/>
  <c r="CZ279" i="4"/>
  <c r="DA279" i="4"/>
  <c r="DB279" i="4"/>
  <c r="DC279" i="4"/>
  <c r="DD279" i="4"/>
  <c r="DE279" i="4"/>
  <c r="DF279" i="4"/>
  <c r="DG279" i="4"/>
  <c r="DH279" i="4"/>
  <c r="DI279" i="4"/>
  <c r="DJ279" i="4"/>
  <c r="DK279" i="4"/>
  <c r="DL279" i="4"/>
  <c r="DM279" i="4"/>
  <c r="DN279" i="4"/>
  <c r="DO279" i="4"/>
  <c r="DP279" i="4"/>
  <c r="DQ279" i="4"/>
  <c r="DR279" i="4"/>
  <c r="DS279" i="4"/>
  <c r="DT279" i="4"/>
  <c r="DU279" i="4"/>
  <c r="DV279" i="4"/>
  <c r="DW279" i="4"/>
  <c r="DX279" i="4"/>
  <c r="DY279" i="4"/>
  <c r="DZ279" i="4"/>
  <c r="EA279" i="4"/>
  <c r="EG279" i="4"/>
  <c r="EH279" i="4"/>
  <c r="EI279" i="4"/>
  <c r="EJ279" i="4"/>
  <c r="EK279" i="4"/>
  <c r="EL279" i="4"/>
  <c r="EM279" i="4"/>
  <c r="EO279" i="4"/>
  <c r="EP279" i="4"/>
  <c r="EQ279" i="4"/>
  <c r="ER279" i="4"/>
  <c r="ES279" i="4"/>
  <c r="ET279" i="4"/>
  <c r="FA279" i="4"/>
  <c r="FB279" i="4"/>
  <c r="FC279" i="4"/>
  <c r="FD279" i="4"/>
  <c r="FE279" i="4"/>
  <c r="FF279" i="4"/>
  <c r="FG279" i="4"/>
  <c r="FH279" i="4"/>
  <c r="FI279" i="4"/>
  <c r="FJ279" i="4"/>
  <c r="FK279" i="4"/>
  <c r="FL279" i="4"/>
  <c r="FM279" i="4"/>
  <c r="FN279" i="4"/>
  <c r="FO279" i="4"/>
  <c r="FP279" i="4"/>
  <c r="FQ279" i="4"/>
  <c r="FR279" i="4"/>
  <c r="FS279" i="4"/>
  <c r="FT279" i="4"/>
  <c r="FU279" i="4"/>
  <c r="FV279" i="4"/>
  <c r="FW279" i="4"/>
  <c r="FX279" i="4"/>
  <c r="FY279" i="4"/>
  <c r="FZ279" i="4"/>
  <c r="BK280" i="4"/>
  <c r="FP280" i="4" s="1"/>
  <c r="BL280" i="4"/>
  <c r="BM280" i="4"/>
  <c r="BN280" i="4"/>
  <c r="BO280" i="4"/>
  <c r="BP280" i="4"/>
  <c r="BQ280" i="4"/>
  <c r="BR280" i="4"/>
  <c r="BS280" i="4"/>
  <c r="BT280" i="4"/>
  <c r="ED280" i="4" s="1"/>
  <c r="BU280" i="4"/>
  <c r="BV280" i="4"/>
  <c r="BW280" i="4" s="1"/>
  <c r="BZ280" i="4"/>
  <c r="CA280" i="4"/>
  <c r="CB280" i="4"/>
  <c r="CC280" i="4"/>
  <c r="CD280" i="4"/>
  <c r="CE280" i="4"/>
  <c r="CF280" i="4"/>
  <c r="CH280" i="4"/>
  <c r="CI280" i="4"/>
  <c r="CJ280" i="4"/>
  <c r="CK280" i="4"/>
  <c r="CL280" i="4"/>
  <c r="CM280" i="4"/>
  <c r="CN280" i="4"/>
  <c r="CO280" i="4"/>
  <c r="CP280" i="4"/>
  <c r="CQ280" i="4"/>
  <c r="CR280" i="4"/>
  <c r="CS280" i="4"/>
  <c r="CT280" i="4"/>
  <c r="CU280" i="4"/>
  <c r="CV280" i="4"/>
  <c r="CW280" i="4"/>
  <c r="CX280" i="4"/>
  <c r="CY280" i="4"/>
  <c r="CZ280" i="4"/>
  <c r="DA280" i="4"/>
  <c r="DB280" i="4"/>
  <c r="DC280" i="4"/>
  <c r="DD280" i="4"/>
  <c r="DE280" i="4"/>
  <c r="DF280" i="4"/>
  <c r="DG280" i="4"/>
  <c r="DH280" i="4"/>
  <c r="DI280" i="4"/>
  <c r="DJ280" i="4"/>
  <c r="DK280" i="4"/>
  <c r="DL280" i="4"/>
  <c r="DM280" i="4"/>
  <c r="DN280" i="4"/>
  <c r="DO280" i="4"/>
  <c r="DP280" i="4"/>
  <c r="DQ280" i="4"/>
  <c r="DR280" i="4"/>
  <c r="DS280" i="4"/>
  <c r="DT280" i="4"/>
  <c r="DU280" i="4"/>
  <c r="DV280" i="4"/>
  <c r="DW280" i="4"/>
  <c r="DX280" i="4"/>
  <c r="DY280" i="4"/>
  <c r="DZ280" i="4"/>
  <c r="EA280" i="4"/>
  <c r="EB280" i="4"/>
  <c r="EE280" i="4"/>
  <c r="EG280" i="4"/>
  <c r="EH280" i="4"/>
  <c r="EI280" i="4"/>
  <c r="EJ280" i="4"/>
  <c r="EK280" i="4"/>
  <c r="EL280" i="4"/>
  <c r="EM280" i="4"/>
  <c r="EO280" i="4"/>
  <c r="EP280" i="4"/>
  <c r="EQ280" i="4"/>
  <c r="ER280" i="4"/>
  <c r="ES280" i="4"/>
  <c r="ET280" i="4"/>
  <c r="FA280" i="4"/>
  <c r="FB280" i="4"/>
  <c r="FC280" i="4"/>
  <c r="FD280" i="4"/>
  <c r="FE280" i="4"/>
  <c r="FF280" i="4"/>
  <c r="FG280" i="4"/>
  <c r="FH280" i="4"/>
  <c r="FI280" i="4"/>
  <c r="FJ280" i="4"/>
  <c r="FK280" i="4"/>
  <c r="FL280" i="4"/>
  <c r="FM280" i="4"/>
  <c r="FN280" i="4"/>
  <c r="FO280" i="4"/>
  <c r="FQ280" i="4"/>
  <c r="FR280" i="4"/>
  <c r="FS280" i="4"/>
  <c r="FU280" i="4"/>
  <c r="FV280" i="4"/>
  <c r="FW280" i="4"/>
  <c r="FY280" i="4"/>
  <c r="FZ280" i="4"/>
  <c r="GA280" i="4"/>
  <c r="BK281" i="4"/>
  <c r="BL281" i="4"/>
  <c r="EC281" i="4" s="1"/>
  <c r="EF281" i="4" s="1"/>
  <c r="BM281" i="4"/>
  <c r="BN281" i="4"/>
  <c r="BO281" i="4"/>
  <c r="BP281" i="4"/>
  <c r="BQ281" i="4"/>
  <c r="EE281" i="4" s="1"/>
  <c r="BR281" i="4"/>
  <c r="EB281" i="4" s="1"/>
  <c r="BS281" i="4"/>
  <c r="BT281" i="4"/>
  <c r="BU281" i="4"/>
  <c r="BV281" i="4"/>
  <c r="BW281" i="4" s="1"/>
  <c r="BZ281" i="4"/>
  <c r="CA281" i="4"/>
  <c r="CB281" i="4"/>
  <c r="CC281" i="4"/>
  <c r="CD281" i="4"/>
  <c r="CE281" i="4"/>
  <c r="CF281" i="4"/>
  <c r="CH281" i="4"/>
  <c r="CI281" i="4"/>
  <c r="CJ281" i="4"/>
  <c r="CK281" i="4"/>
  <c r="CL281" i="4"/>
  <c r="CM281" i="4"/>
  <c r="CN281" i="4"/>
  <c r="CO281" i="4"/>
  <c r="CP281" i="4"/>
  <c r="GA281" i="4" s="1"/>
  <c r="CQ281" i="4"/>
  <c r="CR281" i="4"/>
  <c r="CS281" i="4"/>
  <c r="CT281" i="4"/>
  <c r="CU281" i="4"/>
  <c r="CV281" i="4"/>
  <c r="CW281" i="4"/>
  <c r="CX281" i="4"/>
  <c r="CY281" i="4"/>
  <c r="CZ281" i="4"/>
  <c r="DA281" i="4"/>
  <c r="DB281" i="4"/>
  <c r="DC281" i="4"/>
  <c r="DD281" i="4"/>
  <c r="DE281" i="4"/>
  <c r="DF281" i="4"/>
  <c r="DG281" i="4"/>
  <c r="DH281" i="4"/>
  <c r="DI281" i="4"/>
  <c r="DJ281" i="4"/>
  <c r="DK281" i="4"/>
  <c r="DL281" i="4"/>
  <c r="DM281" i="4"/>
  <c r="DN281" i="4"/>
  <c r="DO281" i="4"/>
  <c r="DP281" i="4"/>
  <c r="DQ281" i="4"/>
  <c r="DR281" i="4"/>
  <c r="DS281" i="4"/>
  <c r="DT281" i="4"/>
  <c r="DU281" i="4"/>
  <c r="DV281" i="4"/>
  <c r="DW281" i="4"/>
  <c r="DX281" i="4"/>
  <c r="DY281" i="4"/>
  <c r="DZ281" i="4"/>
  <c r="EA281" i="4"/>
  <c r="ED281" i="4"/>
  <c r="EG281" i="4"/>
  <c r="EH281" i="4"/>
  <c r="EI281" i="4"/>
  <c r="EJ281" i="4"/>
  <c r="EK281" i="4"/>
  <c r="EL281" i="4"/>
  <c r="EM281" i="4"/>
  <c r="EO281" i="4"/>
  <c r="EP281" i="4"/>
  <c r="EQ281" i="4"/>
  <c r="ER281" i="4"/>
  <c r="ES281" i="4"/>
  <c r="ET281" i="4"/>
  <c r="FA281" i="4"/>
  <c r="FB281" i="4"/>
  <c r="FC281" i="4"/>
  <c r="FD281" i="4"/>
  <c r="FE281" i="4"/>
  <c r="FF281" i="4"/>
  <c r="FG281" i="4"/>
  <c r="FH281" i="4"/>
  <c r="FI281" i="4"/>
  <c r="FJ281" i="4"/>
  <c r="FK281" i="4"/>
  <c r="FL281" i="4"/>
  <c r="FM281" i="4"/>
  <c r="FN281" i="4"/>
  <c r="FO281" i="4"/>
  <c r="FP281" i="4"/>
  <c r="FQ281" i="4"/>
  <c r="FR281" i="4"/>
  <c r="FS281" i="4"/>
  <c r="FT281" i="4"/>
  <c r="FU281" i="4"/>
  <c r="FV281" i="4"/>
  <c r="FW281" i="4"/>
  <c r="FX281" i="4"/>
  <c r="FY281" i="4"/>
  <c r="FZ281" i="4"/>
  <c r="BK282" i="4"/>
  <c r="FP282" i="4" s="1"/>
  <c r="BL282" i="4"/>
  <c r="BM282" i="4"/>
  <c r="BN282" i="4"/>
  <c r="BO282" i="4"/>
  <c r="BP282" i="4"/>
  <c r="BQ282" i="4"/>
  <c r="BR282" i="4"/>
  <c r="BS282" i="4"/>
  <c r="BT282" i="4"/>
  <c r="ED282" i="4" s="1"/>
  <c r="BU282" i="4"/>
  <c r="BV282" i="4"/>
  <c r="BW282" i="4" s="1"/>
  <c r="BZ282" i="4"/>
  <c r="CA282" i="4"/>
  <c r="CB282" i="4"/>
  <c r="CC282" i="4"/>
  <c r="CD282" i="4"/>
  <c r="CE282" i="4"/>
  <c r="CF282" i="4"/>
  <c r="CH282" i="4"/>
  <c r="CI282" i="4"/>
  <c r="CJ282" i="4"/>
  <c r="CK282" i="4"/>
  <c r="CL282" i="4"/>
  <c r="CM282" i="4"/>
  <c r="CN282" i="4"/>
  <c r="CO282" i="4"/>
  <c r="CP282" i="4"/>
  <c r="CQ282" i="4"/>
  <c r="CR282" i="4"/>
  <c r="CS282" i="4"/>
  <c r="CT282" i="4"/>
  <c r="CU282" i="4"/>
  <c r="CV282" i="4"/>
  <c r="CW282" i="4"/>
  <c r="CX282" i="4"/>
  <c r="CY282" i="4"/>
  <c r="CZ282" i="4"/>
  <c r="DA282" i="4"/>
  <c r="DB282" i="4"/>
  <c r="DC282" i="4"/>
  <c r="DD282" i="4"/>
  <c r="DE282" i="4"/>
  <c r="DF282" i="4"/>
  <c r="DG282" i="4"/>
  <c r="DH282" i="4"/>
  <c r="DI282" i="4"/>
  <c r="DJ282" i="4"/>
  <c r="DK282" i="4"/>
  <c r="DL282" i="4"/>
  <c r="DM282" i="4"/>
  <c r="DN282" i="4"/>
  <c r="DO282" i="4"/>
  <c r="DP282" i="4"/>
  <c r="DQ282" i="4"/>
  <c r="DR282" i="4"/>
  <c r="DS282" i="4"/>
  <c r="DT282" i="4"/>
  <c r="DU282" i="4"/>
  <c r="DV282" i="4"/>
  <c r="DW282" i="4"/>
  <c r="DX282" i="4"/>
  <c r="DY282" i="4"/>
  <c r="DZ282" i="4"/>
  <c r="EA282" i="4"/>
  <c r="EB282" i="4"/>
  <c r="EE282" i="4"/>
  <c r="EG282" i="4"/>
  <c r="EH282" i="4"/>
  <c r="EI282" i="4"/>
  <c r="EJ282" i="4"/>
  <c r="EK282" i="4"/>
  <c r="EL282" i="4"/>
  <c r="EM282" i="4"/>
  <c r="EO282" i="4"/>
  <c r="EP282" i="4"/>
  <c r="EQ282" i="4"/>
  <c r="ER282" i="4"/>
  <c r="ES282" i="4"/>
  <c r="ET282" i="4"/>
  <c r="FA282" i="4"/>
  <c r="FB282" i="4"/>
  <c r="FC282" i="4"/>
  <c r="FD282" i="4"/>
  <c r="FE282" i="4"/>
  <c r="FF282" i="4"/>
  <c r="FG282" i="4"/>
  <c r="FH282" i="4"/>
  <c r="FI282" i="4"/>
  <c r="FJ282" i="4"/>
  <c r="FK282" i="4"/>
  <c r="FL282" i="4"/>
  <c r="FM282" i="4"/>
  <c r="FN282" i="4"/>
  <c r="FO282" i="4"/>
  <c r="FQ282" i="4"/>
  <c r="FR282" i="4"/>
  <c r="FS282" i="4"/>
  <c r="FU282" i="4"/>
  <c r="FV282" i="4"/>
  <c r="FW282" i="4"/>
  <c r="FY282" i="4"/>
  <c r="FZ282" i="4"/>
  <c r="GA282" i="4"/>
  <c r="BK283" i="4"/>
  <c r="BL283" i="4"/>
  <c r="BM283" i="4"/>
  <c r="BN283" i="4"/>
  <c r="BO283" i="4"/>
  <c r="BP283" i="4"/>
  <c r="BQ283" i="4"/>
  <c r="EE283" i="4" s="1"/>
  <c r="BR283" i="4"/>
  <c r="EB283" i="4" s="1"/>
  <c r="BS283" i="4"/>
  <c r="BT283" i="4"/>
  <c r="BU283" i="4"/>
  <c r="BV283" i="4"/>
  <c r="BW283" i="4" s="1"/>
  <c r="BZ283" i="4"/>
  <c r="CA283" i="4"/>
  <c r="CB283" i="4"/>
  <c r="CC283" i="4"/>
  <c r="CD283" i="4"/>
  <c r="CE283" i="4"/>
  <c r="CF283" i="4"/>
  <c r="CH283" i="4"/>
  <c r="CI283" i="4"/>
  <c r="CJ283" i="4"/>
  <c r="CK283" i="4"/>
  <c r="CL283" i="4"/>
  <c r="CM283" i="4"/>
  <c r="CN283" i="4"/>
  <c r="CO283" i="4"/>
  <c r="CP283" i="4"/>
  <c r="GA283" i="4" s="1"/>
  <c r="CQ283" i="4"/>
  <c r="CR283" i="4"/>
  <c r="CS283" i="4"/>
  <c r="CT283" i="4"/>
  <c r="CU283" i="4"/>
  <c r="CV283" i="4"/>
  <c r="CW283" i="4"/>
  <c r="CX283" i="4"/>
  <c r="CY283" i="4"/>
  <c r="CZ283" i="4"/>
  <c r="DA283" i="4"/>
  <c r="DB283" i="4"/>
  <c r="DC283" i="4"/>
  <c r="DD283" i="4"/>
  <c r="DE283" i="4"/>
  <c r="DF283" i="4"/>
  <c r="DG283" i="4"/>
  <c r="DH283" i="4"/>
  <c r="DI283" i="4"/>
  <c r="DJ283" i="4"/>
  <c r="DK283" i="4"/>
  <c r="DL283" i="4"/>
  <c r="DM283" i="4"/>
  <c r="DN283" i="4"/>
  <c r="DO283" i="4"/>
  <c r="DP283" i="4"/>
  <c r="DQ283" i="4"/>
  <c r="DR283" i="4"/>
  <c r="DS283" i="4"/>
  <c r="DT283" i="4"/>
  <c r="DU283" i="4"/>
  <c r="DV283" i="4"/>
  <c r="DW283" i="4"/>
  <c r="DX283" i="4"/>
  <c r="DY283" i="4"/>
  <c r="DZ283" i="4"/>
  <c r="EA283" i="4"/>
  <c r="EG283" i="4"/>
  <c r="EH283" i="4"/>
  <c r="EI283" i="4"/>
  <c r="EJ283" i="4"/>
  <c r="EK283" i="4"/>
  <c r="EL283" i="4"/>
  <c r="EM283" i="4"/>
  <c r="EO283" i="4"/>
  <c r="EP283" i="4"/>
  <c r="EQ283" i="4"/>
  <c r="ER283" i="4"/>
  <c r="ES283" i="4"/>
  <c r="ET283" i="4"/>
  <c r="FA283" i="4"/>
  <c r="FB283" i="4"/>
  <c r="FC283" i="4"/>
  <c r="FD283" i="4"/>
  <c r="FE283" i="4"/>
  <c r="FF283" i="4"/>
  <c r="FG283" i="4"/>
  <c r="FH283" i="4"/>
  <c r="FI283" i="4"/>
  <c r="FJ283" i="4"/>
  <c r="FK283" i="4"/>
  <c r="FL283" i="4"/>
  <c r="FM283" i="4"/>
  <c r="FN283" i="4"/>
  <c r="FO283" i="4"/>
  <c r="FP283" i="4"/>
  <c r="FQ283" i="4"/>
  <c r="FR283" i="4"/>
  <c r="FS283" i="4"/>
  <c r="FT283" i="4"/>
  <c r="FU283" i="4"/>
  <c r="FV283" i="4"/>
  <c r="FW283" i="4"/>
  <c r="FX283" i="4"/>
  <c r="FY283" i="4"/>
  <c r="FZ283" i="4"/>
  <c r="BK284" i="4"/>
  <c r="FP284" i="4" s="1"/>
  <c r="BL284" i="4"/>
  <c r="BM284" i="4"/>
  <c r="BN284" i="4"/>
  <c r="BO284" i="4"/>
  <c r="BP284" i="4"/>
  <c r="BQ284" i="4"/>
  <c r="BR284" i="4"/>
  <c r="BS284" i="4"/>
  <c r="BT284" i="4"/>
  <c r="ED284" i="4" s="1"/>
  <c r="BU284" i="4"/>
  <c r="BV284" i="4"/>
  <c r="BW284" i="4" s="1"/>
  <c r="BZ284" i="4"/>
  <c r="CA284" i="4"/>
  <c r="CB284" i="4"/>
  <c r="CC284" i="4"/>
  <c r="CD284" i="4"/>
  <c r="CE284" i="4"/>
  <c r="CF284" i="4"/>
  <c r="CH284" i="4"/>
  <c r="CI284" i="4"/>
  <c r="CJ284" i="4"/>
  <c r="CK284" i="4"/>
  <c r="CL284" i="4"/>
  <c r="CM284" i="4"/>
  <c r="CN284" i="4"/>
  <c r="CO284" i="4"/>
  <c r="CP284" i="4"/>
  <c r="CQ284" i="4"/>
  <c r="CR284" i="4"/>
  <c r="CS284" i="4"/>
  <c r="CT284" i="4"/>
  <c r="CU284" i="4"/>
  <c r="CV284" i="4"/>
  <c r="CW284" i="4"/>
  <c r="CX284" i="4"/>
  <c r="CY284" i="4"/>
  <c r="CZ284" i="4"/>
  <c r="DA284" i="4"/>
  <c r="DB284" i="4"/>
  <c r="DC284" i="4"/>
  <c r="DD284" i="4"/>
  <c r="DE284" i="4"/>
  <c r="DF284" i="4"/>
  <c r="DG284" i="4"/>
  <c r="DH284" i="4"/>
  <c r="DI284" i="4"/>
  <c r="DJ284" i="4"/>
  <c r="DK284" i="4"/>
  <c r="DL284" i="4"/>
  <c r="DM284" i="4"/>
  <c r="DN284" i="4"/>
  <c r="DO284" i="4"/>
  <c r="DP284" i="4"/>
  <c r="DQ284" i="4"/>
  <c r="DR284" i="4"/>
  <c r="DS284" i="4"/>
  <c r="DT284" i="4"/>
  <c r="DU284" i="4"/>
  <c r="DV284" i="4"/>
  <c r="DW284" i="4"/>
  <c r="DX284" i="4"/>
  <c r="DY284" i="4"/>
  <c r="DZ284" i="4"/>
  <c r="EA284" i="4"/>
  <c r="EB284" i="4"/>
  <c r="EE284" i="4"/>
  <c r="EG284" i="4"/>
  <c r="EH284" i="4"/>
  <c r="EI284" i="4"/>
  <c r="EJ284" i="4"/>
  <c r="EK284" i="4"/>
  <c r="EL284" i="4"/>
  <c r="EM284" i="4"/>
  <c r="EO284" i="4"/>
  <c r="EP284" i="4"/>
  <c r="EQ284" i="4"/>
  <c r="ER284" i="4"/>
  <c r="ES284" i="4"/>
  <c r="ET284" i="4"/>
  <c r="FA284" i="4"/>
  <c r="FB284" i="4"/>
  <c r="FC284" i="4"/>
  <c r="FD284" i="4"/>
  <c r="FE284" i="4"/>
  <c r="FF284" i="4"/>
  <c r="FG284" i="4"/>
  <c r="FH284" i="4"/>
  <c r="FI284" i="4"/>
  <c r="FJ284" i="4"/>
  <c r="FK284" i="4"/>
  <c r="FL284" i="4"/>
  <c r="FM284" i="4"/>
  <c r="FN284" i="4"/>
  <c r="FO284" i="4"/>
  <c r="FQ284" i="4"/>
  <c r="FR284" i="4"/>
  <c r="FS284" i="4"/>
  <c r="FU284" i="4"/>
  <c r="FV284" i="4"/>
  <c r="FW284" i="4"/>
  <c r="FY284" i="4"/>
  <c r="FZ284" i="4"/>
  <c r="GA284" i="4"/>
  <c r="BK285" i="4"/>
  <c r="BL285" i="4"/>
  <c r="EC285" i="4" s="1"/>
  <c r="EF285" i="4" s="1"/>
  <c r="BM285" i="4"/>
  <c r="BN285" i="4"/>
  <c r="BO285" i="4"/>
  <c r="BP285" i="4"/>
  <c r="BQ285" i="4"/>
  <c r="EE285" i="4" s="1"/>
  <c r="BR285" i="4"/>
  <c r="EB285" i="4" s="1"/>
  <c r="BS285" i="4"/>
  <c r="BT285" i="4"/>
  <c r="BU285" i="4"/>
  <c r="BV285" i="4"/>
  <c r="BW285" i="4" s="1"/>
  <c r="BZ285" i="4"/>
  <c r="CA285" i="4"/>
  <c r="CB285" i="4"/>
  <c r="CC285" i="4"/>
  <c r="CD285" i="4"/>
  <c r="CE285" i="4"/>
  <c r="CF285" i="4"/>
  <c r="CH285" i="4"/>
  <c r="CI285" i="4"/>
  <c r="CJ285" i="4"/>
  <c r="CK285" i="4"/>
  <c r="CL285" i="4"/>
  <c r="CM285" i="4"/>
  <c r="CN285" i="4"/>
  <c r="CO285" i="4"/>
  <c r="CP285" i="4"/>
  <c r="GA285" i="4" s="1"/>
  <c r="CQ285" i="4"/>
  <c r="CR285" i="4"/>
  <c r="CS285" i="4"/>
  <c r="CT285" i="4"/>
  <c r="CU285" i="4"/>
  <c r="CV285" i="4"/>
  <c r="CW285" i="4"/>
  <c r="CX285" i="4"/>
  <c r="CY285" i="4"/>
  <c r="CZ285" i="4"/>
  <c r="DA285" i="4"/>
  <c r="DB285" i="4"/>
  <c r="DC285" i="4"/>
  <c r="DD285" i="4"/>
  <c r="DE285" i="4"/>
  <c r="DF285" i="4"/>
  <c r="DG285" i="4"/>
  <c r="DH285" i="4"/>
  <c r="DI285" i="4"/>
  <c r="DJ285" i="4"/>
  <c r="DK285" i="4"/>
  <c r="DL285" i="4"/>
  <c r="DM285" i="4"/>
  <c r="DN285" i="4"/>
  <c r="DO285" i="4"/>
  <c r="DP285" i="4"/>
  <c r="DQ285" i="4"/>
  <c r="DR285" i="4"/>
  <c r="DS285" i="4"/>
  <c r="DT285" i="4"/>
  <c r="DU285" i="4"/>
  <c r="DV285" i="4"/>
  <c r="DW285" i="4"/>
  <c r="DX285" i="4"/>
  <c r="DY285" i="4"/>
  <c r="DZ285" i="4"/>
  <c r="EA285" i="4"/>
  <c r="ED285" i="4"/>
  <c r="EG285" i="4"/>
  <c r="EH285" i="4"/>
  <c r="EI285" i="4"/>
  <c r="EJ285" i="4"/>
  <c r="EK285" i="4"/>
  <c r="EL285" i="4"/>
  <c r="EM285" i="4"/>
  <c r="EO285" i="4"/>
  <c r="EP285" i="4"/>
  <c r="EQ285" i="4"/>
  <c r="ER285" i="4"/>
  <c r="ES285" i="4"/>
  <c r="ET285" i="4"/>
  <c r="FA285" i="4"/>
  <c r="FB285" i="4"/>
  <c r="FC285" i="4"/>
  <c r="FD285" i="4"/>
  <c r="FE285" i="4"/>
  <c r="FF285" i="4"/>
  <c r="FG285" i="4"/>
  <c r="FH285" i="4"/>
  <c r="FI285" i="4"/>
  <c r="FJ285" i="4"/>
  <c r="FK285" i="4"/>
  <c r="FL285" i="4"/>
  <c r="FM285" i="4"/>
  <c r="FN285" i="4"/>
  <c r="FO285" i="4"/>
  <c r="FP285" i="4"/>
  <c r="FQ285" i="4"/>
  <c r="FR285" i="4"/>
  <c r="FS285" i="4"/>
  <c r="FT285" i="4"/>
  <c r="FU285" i="4"/>
  <c r="FV285" i="4"/>
  <c r="FW285" i="4"/>
  <c r="FX285" i="4"/>
  <c r="FY285" i="4"/>
  <c r="FZ285" i="4"/>
  <c r="BK286" i="4"/>
  <c r="FP286" i="4" s="1"/>
  <c r="BL286" i="4"/>
  <c r="BM286" i="4"/>
  <c r="BN286" i="4"/>
  <c r="BO286" i="4"/>
  <c r="BP286" i="4"/>
  <c r="BQ286" i="4"/>
  <c r="BR286" i="4"/>
  <c r="BS286" i="4"/>
  <c r="BT286" i="4"/>
  <c r="ED286" i="4" s="1"/>
  <c r="BU286" i="4"/>
  <c r="BV286" i="4"/>
  <c r="BW286" i="4" s="1"/>
  <c r="BZ286" i="4"/>
  <c r="CA286" i="4"/>
  <c r="CB286" i="4"/>
  <c r="CC286" i="4"/>
  <c r="CD286" i="4"/>
  <c r="CE286" i="4"/>
  <c r="CF286" i="4"/>
  <c r="CH286" i="4"/>
  <c r="CI286" i="4"/>
  <c r="CJ286" i="4"/>
  <c r="CK286" i="4"/>
  <c r="CL286" i="4"/>
  <c r="CM286" i="4"/>
  <c r="CN286" i="4"/>
  <c r="CO286" i="4"/>
  <c r="CP286" i="4"/>
  <c r="CQ286" i="4"/>
  <c r="CR286" i="4"/>
  <c r="CS286" i="4"/>
  <c r="CT286" i="4"/>
  <c r="CU286" i="4"/>
  <c r="CV286" i="4"/>
  <c r="CW286" i="4"/>
  <c r="CX286" i="4"/>
  <c r="CY286" i="4"/>
  <c r="CZ286" i="4"/>
  <c r="DA286" i="4"/>
  <c r="DB286" i="4"/>
  <c r="DC286" i="4"/>
  <c r="DD286" i="4"/>
  <c r="DE286" i="4"/>
  <c r="DF286" i="4"/>
  <c r="DG286" i="4"/>
  <c r="DH286" i="4"/>
  <c r="DI286" i="4"/>
  <c r="DJ286" i="4"/>
  <c r="DK286" i="4"/>
  <c r="DL286" i="4"/>
  <c r="DM286" i="4"/>
  <c r="DN286" i="4"/>
  <c r="DO286" i="4"/>
  <c r="DP286" i="4"/>
  <c r="DQ286" i="4"/>
  <c r="DR286" i="4"/>
  <c r="DS286" i="4"/>
  <c r="DT286" i="4"/>
  <c r="DU286" i="4"/>
  <c r="DV286" i="4"/>
  <c r="DW286" i="4"/>
  <c r="DX286" i="4"/>
  <c r="DY286" i="4"/>
  <c r="DZ286" i="4"/>
  <c r="EA286" i="4"/>
  <c r="EB286" i="4"/>
  <c r="EE286" i="4"/>
  <c r="EG286" i="4"/>
  <c r="EH286" i="4"/>
  <c r="EI286" i="4"/>
  <c r="EJ286" i="4"/>
  <c r="EK286" i="4"/>
  <c r="EL286" i="4"/>
  <c r="EM286" i="4"/>
  <c r="EO286" i="4"/>
  <c r="EP286" i="4"/>
  <c r="EQ286" i="4"/>
  <c r="ER286" i="4"/>
  <c r="ES286" i="4"/>
  <c r="ET286" i="4"/>
  <c r="FA286" i="4"/>
  <c r="FB286" i="4"/>
  <c r="FC286" i="4"/>
  <c r="FD286" i="4"/>
  <c r="FE286" i="4"/>
  <c r="FF286" i="4"/>
  <c r="FG286" i="4"/>
  <c r="FH286" i="4"/>
  <c r="FI286" i="4"/>
  <c r="FJ286" i="4"/>
  <c r="FK286" i="4"/>
  <c r="FL286" i="4"/>
  <c r="FM286" i="4"/>
  <c r="FN286" i="4"/>
  <c r="FO286" i="4"/>
  <c r="FQ286" i="4"/>
  <c r="FR286" i="4"/>
  <c r="FS286" i="4"/>
  <c r="FU286" i="4"/>
  <c r="FV286" i="4"/>
  <c r="FW286" i="4"/>
  <c r="FY286" i="4"/>
  <c r="FZ286" i="4"/>
  <c r="GA286" i="4"/>
  <c r="BK287" i="4"/>
  <c r="BL287" i="4"/>
  <c r="BM287" i="4"/>
  <c r="BN287" i="4"/>
  <c r="BO287" i="4"/>
  <c r="BP287" i="4"/>
  <c r="BQ287" i="4"/>
  <c r="EE287" i="4" s="1"/>
  <c r="BR287" i="4"/>
  <c r="EB287" i="4" s="1"/>
  <c r="BS287" i="4"/>
  <c r="BT287" i="4"/>
  <c r="BU287" i="4"/>
  <c r="BV287" i="4"/>
  <c r="BW287" i="4" s="1"/>
  <c r="BZ287" i="4"/>
  <c r="CA287" i="4"/>
  <c r="CB287" i="4"/>
  <c r="CC287" i="4"/>
  <c r="CD287" i="4"/>
  <c r="CE287" i="4"/>
  <c r="CF287" i="4"/>
  <c r="CH287" i="4"/>
  <c r="CI287" i="4"/>
  <c r="CJ287" i="4"/>
  <c r="CK287" i="4"/>
  <c r="CL287" i="4"/>
  <c r="CM287" i="4"/>
  <c r="CN287" i="4"/>
  <c r="CO287" i="4"/>
  <c r="CP287" i="4"/>
  <c r="GA287" i="4" s="1"/>
  <c r="CQ287" i="4"/>
  <c r="CR287" i="4"/>
  <c r="CS287" i="4"/>
  <c r="CT287" i="4"/>
  <c r="CU287" i="4"/>
  <c r="CV287" i="4"/>
  <c r="CW287" i="4"/>
  <c r="CX287" i="4"/>
  <c r="CY287" i="4"/>
  <c r="CZ287" i="4"/>
  <c r="DA287" i="4"/>
  <c r="DB287" i="4"/>
  <c r="DC287" i="4"/>
  <c r="DD287" i="4"/>
  <c r="DE287" i="4"/>
  <c r="DF287" i="4"/>
  <c r="DG287" i="4"/>
  <c r="DH287" i="4"/>
  <c r="DI287" i="4"/>
  <c r="DJ287" i="4"/>
  <c r="DK287" i="4"/>
  <c r="DL287" i="4"/>
  <c r="DM287" i="4"/>
  <c r="DN287" i="4"/>
  <c r="DO287" i="4"/>
  <c r="DP287" i="4"/>
  <c r="DQ287" i="4"/>
  <c r="DR287" i="4"/>
  <c r="DS287" i="4"/>
  <c r="DT287" i="4"/>
  <c r="DU287" i="4"/>
  <c r="DV287" i="4"/>
  <c r="DW287" i="4"/>
  <c r="DX287" i="4"/>
  <c r="DY287" i="4"/>
  <c r="DZ287" i="4"/>
  <c r="EA287" i="4"/>
  <c r="EG287" i="4"/>
  <c r="EH287" i="4"/>
  <c r="EI287" i="4"/>
  <c r="EJ287" i="4"/>
  <c r="EK287" i="4"/>
  <c r="EL287" i="4"/>
  <c r="EM287" i="4"/>
  <c r="EO287" i="4"/>
  <c r="EP287" i="4"/>
  <c r="EQ287" i="4"/>
  <c r="ER287" i="4"/>
  <c r="ES287" i="4"/>
  <c r="ET287" i="4"/>
  <c r="FA287" i="4"/>
  <c r="FB287" i="4"/>
  <c r="FC287" i="4"/>
  <c r="FD287" i="4"/>
  <c r="FE287" i="4"/>
  <c r="FF287" i="4"/>
  <c r="FG287" i="4"/>
  <c r="FH287" i="4"/>
  <c r="FI287" i="4"/>
  <c r="FJ287" i="4"/>
  <c r="FK287" i="4"/>
  <c r="FL287" i="4"/>
  <c r="FM287" i="4"/>
  <c r="FN287" i="4"/>
  <c r="FO287" i="4"/>
  <c r="FP287" i="4"/>
  <c r="FQ287" i="4"/>
  <c r="FR287" i="4"/>
  <c r="FS287" i="4"/>
  <c r="FT287" i="4"/>
  <c r="FU287" i="4"/>
  <c r="FV287" i="4"/>
  <c r="FW287" i="4"/>
  <c r="FX287" i="4"/>
  <c r="FY287" i="4"/>
  <c r="FZ287" i="4"/>
  <c r="BK288" i="4"/>
  <c r="FP288" i="4" s="1"/>
  <c r="BL288" i="4"/>
  <c r="BM288" i="4"/>
  <c r="BN288" i="4"/>
  <c r="BO288" i="4"/>
  <c r="BP288" i="4"/>
  <c r="BQ288" i="4"/>
  <c r="BR288" i="4"/>
  <c r="BS288" i="4"/>
  <c r="BT288" i="4"/>
  <c r="ED288" i="4" s="1"/>
  <c r="BU288" i="4"/>
  <c r="BV288" i="4"/>
  <c r="BW288" i="4" s="1"/>
  <c r="BZ288" i="4"/>
  <c r="CA288" i="4"/>
  <c r="CB288" i="4"/>
  <c r="CC288" i="4"/>
  <c r="CD288" i="4"/>
  <c r="CE288" i="4"/>
  <c r="CF288" i="4"/>
  <c r="CH288" i="4"/>
  <c r="CI288" i="4"/>
  <c r="CJ288" i="4"/>
  <c r="CK288" i="4"/>
  <c r="CL288" i="4"/>
  <c r="CM288" i="4"/>
  <c r="CN288" i="4"/>
  <c r="CO288" i="4"/>
  <c r="CP288" i="4"/>
  <c r="CQ288" i="4"/>
  <c r="CR288" i="4"/>
  <c r="CS288" i="4"/>
  <c r="CT288" i="4"/>
  <c r="CU288" i="4"/>
  <c r="CV288" i="4"/>
  <c r="CW288" i="4"/>
  <c r="CX288" i="4"/>
  <c r="CY288" i="4"/>
  <c r="CZ288" i="4"/>
  <c r="DA288" i="4"/>
  <c r="DB288" i="4"/>
  <c r="DC288" i="4"/>
  <c r="DD288" i="4"/>
  <c r="DE288" i="4"/>
  <c r="DF288" i="4"/>
  <c r="DG288" i="4"/>
  <c r="DH288" i="4"/>
  <c r="DI288" i="4"/>
  <c r="DJ288" i="4"/>
  <c r="DK288" i="4"/>
  <c r="DL288" i="4"/>
  <c r="DM288" i="4"/>
  <c r="DN288" i="4"/>
  <c r="DO288" i="4"/>
  <c r="DP288" i="4"/>
  <c r="DQ288" i="4"/>
  <c r="DR288" i="4"/>
  <c r="DS288" i="4"/>
  <c r="DT288" i="4"/>
  <c r="DU288" i="4"/>
  <c r="DV288" i="4"/>
  <c r="DW288" i="4"/>
  <c r="DX288" i="4"/>
  <c r="DY288" i="4"/>
  <c r="DZ288" i="4"/>
  <c r="EA288" i="4"/>
  <c r="EB288" i="4"/>
  <c r="EE288" i="4"/>
  <c r="EG288" i="4"/>
  <c r="EH288" i="4"/>
  <c r="EI288" i="4"/>
  <c r="EJ288" i="4"/>
  <c r="EK288" i="4"/>
  <c r="EL288" i="4"/>
  <c r="EM288" i="4"/>
  <c r="EO288" i="4"/>
  <c r="EP288" i="4"/>
  <c r="EQ288" i="4"/>
  <c r="ER288" i="4"/>
  <c r="ES288" i="4"/>
  <c r="ET288" i="4"/>
  <c r="FA288" i="4"/>
  <c r="FB288" i="4"/>
  <c r="FC288" i="4"/>
  <c r="FD288" i="4"/>
  <c r="FE288" i="4"/>
  <c r="FF288" i="4"/>
  <c r="FG288" i="4"/>
  <c r="FH288" i="4"/>
  <c r="FI288" i="4"/>
  <c r="FJ288" i="4"/>
  <c r="FK288" i="4"/>
  <c r="FL288" i="4"/>
  <c r="FM288" i="4"/>
  <c r="FN288" i="4"/>
  <c r="FO288" i="4"/>
  <c r="FQ288" i="4"/>
  <c r="FR288" i="4"/>
  <c r="FS288" i="4"/>
  <c r="FU288" i="4"/>
  <c r="FV288" i="4"/>
  <c r="FW288" i="4"/>
  <c r="FY288" i="4"/>
  <c r="FZ288" i="4"/>
  <c r="GA288" i="4"/>
  <c r="BK289" i="4"/>
  <c r="BL289" i="4"/>
  <c r="EC289" i="4" s="1"/>
  <c r="EF289" i="4" s="1"/>
  <c r="BM289" i="4"/>
  <c r="BN289" i="4"/>
  <c r="BO289" i="4"/>
  <c r="BP289" i="4"/>
  <c r="BQ289" i="4"/>
  <c r="EE289" i="4" s="1"/>
  <c r="BR289" i="4"/>
  <c r="EB289" i="4" s="1"/>
  <c r="BS289" i="4"/>
  <c r="BT289" i="4"/>
  <c r="BU289" i="4"/>
  <c r="BV289" i="4"/>
  <c r="BW289" i="4" s="1"/>
  <c r="BZ289" i="4"/>
  <c r="CA289" i="4"/>
  <c r="CB289" i="4"/>
  <c r="CC289" i="4"/>
  <c r="CD289" i="4"/>
  <c r="CE289" i="4"/>
  <c r="CF289" i="4"/>
  <c r="CH289" i="4"/>
  <c r="CI289" i="4"/>
  <c r="CJ289" i="4"/>
  <c r="CK289" i="4"/>
  <c r="CL289" i="4"/>
  <c r="CM289" i="4"/>
  <c r="CN289" i="4"/>
  <c r="CO289" i="4"/>
  <c r="CP289" i="4"/>
  <c r="GA289" i="4" s="1"/>
  <c r="CQ289" i="4"/>
  <c r="CR289" i="4"/>
  <c r="CS289" i="4"/>
  <c r="CT289" i="4"/>
  <c r="CU289" i="4"/>
  <c r="CV289" i="4"/>
  <c r="CW289" i="4"/>
  <c r="CX289" i="4"/>
  <c r="CY289" i="4"/>
  <c r="CZ289" i="4"/>
  <c r="DA289" i="4"/>
  <c r="DB289" i="4"/>
  <c r="DC289" i="4"/>
  <c r="DD289" i="4"/>
  <c r="DE289" i="4"/>
  <c r="DF289" i="4"/>
  <c r="DG289" i="4"/>
  <c r="DH289" i="4"/>
  <c r="DI289" i="4"/>
  <c r="DJ289" i="4"/>
  <c r="DK289" i="4"/>
  <c r="DL289" i="4"/>
  <c r="DM289" i="4"/>
  <c r="DN289" i="4"/>
  <c r="DO289" i="4"/>
  <c r="DP289" i="4"/>
  <c r="DQ289" i="4"/>
  <c r="DR289" i="4"/>
  <c r="DS289" i="4"/>
  <c r="DT289" i="4"/>
  <c r="DU289" i="4"/>
  <c r="DV289" i="4"/>
  <c r="DW289" i="4"/>
  <c r="DX289" i="4"/>
  <c r="DY289" i="4"/>
  <c r="DZ289" i="4"/>
  <c r="EA289" i="4"/>
  <c r="ED289" i="4"/>
  <c r="EG289" i="4"/>
  <c r="EH289" i="4"/>
  <c r="EI289" i="4"/>
  <c r="EJ289" i="4"/>
  <c r="EK289" i="4"/>
  <c r="EL289" i="4"/>
  <c r="EM289" i="4"/>
  <c r="EO289" i="4"/>
  <c r="EP289" i="4"/>
  <c r="EQ289" i="4"/>
  <c r="ER289" i="4"/>
  <c r="ES289" i="4"/>
  <c r="ET289" i="4"/>
  <c r="FA289" i="4"/>
  <c r="FB289" i="4"/>
  <c r="FC289" i="4"/>
  <c r="FD289" i="4"/>
  <c r="FE289" i="4"/>
  <c r="FF289" i="4"/>
  <c r="FG289" i="4"/>
  <c r="FH289" i="4"/>
  <c r="FI289" i="4"/>
  <c r="FJ289" i="4"/>
  <c r="FK289" i="4"/>
  <c r="FL289" i="4"/>
  <c r="FM289" i="4"/>
  <c r="FN289" i="4"/>
  <c r="FO289" i="4"/>
  <c r="FP289" i="4"/>
  <c r="FQ289" i="4"/>
  <c r="FR289" i="4"/>
  <c r="FS289" i="4"/>
  <c r="FT289" i="4"/>
  <c r="FU289" i="4"/>
  <c r="FV289" i="4"/>
  <c r="FW289" i="4"/>
  <c r="FX289" i="4"/>
  <c r="FY289" i="4"/>
  <c r="FZ289" i="4"/>
  <c r="BK290" i="4"/>
  <c r="FP290" i="4" s="1"/>
  <c r="BL290" i="4"/>
  <c r="BM290" i="4"/>
  <c r="BN290" i="4"/>
  <c r="BO290" i="4"/>
  <c r="BP290" i="4"/>
  <c r="BQ290" i="4"/>
  <c r="BR290" i="4"/>
  <c r="BS290" i="4"/>
  <c r="BT290" i="4"/>
  <c r="ED290" i="4" s="1"/>
  <c r="BU290" i="4"/>
  <c r="BV290" i="4"/>
  <c r="BW290" i="4" s="1"/>
  <c r="BZ290" i="4"/>
  <c r="CA290" i="4"/>
  <c r="CB290" i="4"/>
  <c r="CC290" i="4"/>
  <c r="CD290" i="4"/>
  <c r="CE290" i="4"/>
  <c r="CF290" i="4"/>
  <c r="CH290" i="4"/>
  <c r="CI290" i="4"/>
  <c r="CJ290" i="4"/>
  <c r="CK290" i="4"/>
  <c r="CL290" i="4"/>
  <c r="CM290" i="4"/>
  <c r="CN290" i="4"/>
  <c r="CO290" i="4"/>
  <c r="CP290" i="4"/>
  <c r="CQ290" i="4"/>
  <c r="CR290" i="4"/>
  <c r="CS290" i="4"/>
  <c r="CT290" i="4"/>
  <c r="CU290" i="4"/>
  <c r="CV290" i="4"/>
  <c r="CW290" i="4"/>
  <c r="CX290" i="4"/>
  <c r="CY290" i="4"/>
  <c r="CZ290" i="4"/>
  <c r="DA290" i="4"/>
  <c r="DB290" i="4"/>
  <c r="DC290" i="4"/>
  <c r="DD290" i="4"/>
  <c r="DE290" i="4"/>
  <c r="DF290" i="4"/>
  <c r="DG290" i="4"/>
  <c r="DH290" i="4"/>
  <c r="DI290" i="4"/>
  <c r="DJ290" i="4"/>
  <c r="DK290" i="4"/>
  <c r="DL290" i="4"/>
  <c r="DM290" i="4"/>
  <c r="DN290" i="4"/>
  <c r="DO290" i="4"/>
  <c r="DP290" i="4"/>
  <c r="DQ290" i="4"/>
  <c r="DR290" i="4"/>
  <c r="DS290" i="4"/>
  <c r="DT290" i="4"/>
  <c r="DU290" i="4"/>
  <c r="DV290" i="4"/>
  <c r="DW290" i="4"/>
  <c r="DX290" i="4"/>
  <c r="DY290" i="4"/>
  <c r="DZ290" i="4"/>
  <c r="EA290" i="4"/>
  <c r="EB290" i="4"/>
  <c r="EE290" i="4"/>
  <c r="EG290" i="4"/>
  <c r="EH290" i="4"/>
  <c r="EI290" i="4"/>
  <c r="EJ290" i="4"/>
  <c r="EK290" i="4"/>
  <c r="EL290" i="4"/>
  <c r="EM290" i="4"/>
  <c r="EO290" i="4"/>
  <c r="EP290" i="4"/>
  <c r="EQ290" i="4"/>
  <c r="ER290" i="4"/>
  <c r="ES290" i="4"/>
  <c r="ET290" i="4"/>
  <c r="FA290" i="4"/>
  <c r="FB290" i="4"/>
  <c r="FC290" i="4"/>
  <c r="FD290" i="4"/>
  <c r="FE290" i="4"/>
  <c r="FF290" i="4"/>
  <c r="FG290" i="4"/>
  <c r="FH290" i="4"/>
  <c r="FI290" i="4"/>
  <c r="FJ290" i="4"/>
  <c r="FK290" i="4"/>
  <c r="FL290" i="4"/>
  <c r="FM290" i="4"/>
  <c r="FN290" i="4"/>
  <c r="FO290" i="4"/>
  <c r="FQ290" i="4"/>
  <c r="FR290" i="4"/>
  <c r="FS290" i="4"/>
  <c r="FU290" i="4"/>
  <c r="FV290" i="4"/>
  <c r="FW290" i="4"/>
  <c r="FY290" i="4"/>
  <c r="FZ290" i="4"/>
  <c r="GA290" i="4"/>
  <c r="BK291" i="4"/>
  <c r="BL291" i="4"/>
  <c r="BM291" i="4"/>
  <c r="BN291" i="4"/>
  <c r="BO291" i="4"/>
  <c r="BP291" i="4"/>
  <c r="BQ291" i="4"/>
  <c r="EE291" i="4" s="1"/>
  <c r="BR291" i="4"/>
  <c r="EB291" i="4" s="1"/>
  <c r="BS291" i="4"/>
  <c r="BT291" i="4"/>
  <c r="BU291" i="4"/>
  <c r="BV291" i="4"/>
  <c r="BW291" i="4" s="1"/>
  <c r="BZ291" i="4"/>
  <c r="CA291" i="4"/>
  <c r="CB291" i="4"/>
  <c r="CC291" i="4"/>
  <c r="CD291" i="4"/>
  <c r="CE291" i="4"/>
  <c r="CF291" i="4"/>
  <c r="CH291" i="4"/>
  <c r="CI291" i="4"/>
  <c r="CJ291" i="4"/>
  <c r="CK291" i="4"/>
  <c r="CL291" i="4"/>
  <c r="CM291" i="4"/>
  <c r="CN291" i="4"/>
  <c r="CO291" i="4"/>
  <c r="CP291" i="4"/>
  <c r="GA291" i="4" s="1"/>
  <c r="CQ291" i="4"/>
  <c r="CR291" i="4"/>
  <c r="CS291" i="4"/>
  <c r="CT291" i="4"/>
  <c r="CU291" i="4"/>
  <c r="CV291" i="4"/>
  <c r="CW291" i="4"/>
  <c r="CX291" i="4"/>
  <c r="CY291" i="4"/>
  <c r="CZ291" i="4"/>
  <c r="DA291" i="4"/>
  <c r="DB291" i="4"/>
  <c r="DC291" i="4"/>
  <c r="DD291" i="4"/>
  <c r="DE291" i="4"/>
  <c r="DF291" i="4"/>
  <c r="DG291" i="4"/>
  <c r="DH291" i="4"/>
  <c r="DI291" i="4"/>
  <c r="DJ291" i="4"/>
  <c r="DK291" i="4"/>
  <c r="DL291" i="4"/>
  <c r="DM291" i="4"/>
  <c r="DN291" i="4"/>
  <c r="DO291" i="4"/>
  <c r="DP291" i="4"/>
  <c r="DQ291" i="4"/>
  <c r="DR291" i="4"/>
  <c r="DS291" i="4"/>
  <c r="DT291" i="4"/>
  <c r="DU291" i="4"/>
  <c r="DV291" i="4"/>
  <c r="DW291" i="4"/>
  <c r="DX291" i="4"/>
  <c r="DY291" i="4"/>
  <c r="DZ291" i="4"/>
  <c r="EA291" i="4"/>
  <c r="EG291" i="4"/>
  <c r="EH291" i="4"/>
  <c r="EI291" i="4"/>
  <c r="EJ291" i="4"/>
  <c r="EK291" i="4"/>
  <c r="EL291" i="4"/>
  <c r="EM291" i="4"/>
  <c r="EO291" i="4"/>
  <c r="EP291" i="4"/>
  <c r="EQ291" i="4"/>
  <c r="ER291" i="4"/>
  <c r="ES291" i="4"/>
  <c r="ET291" i="4"/>
  <c r="FA291" i="4"/>
  <c r="FB291" i="4"/>
  <c r="FC291" i="4"/>
  <c r="FD291" i="4"/>
  <c r="FE291" i="4"/>
  <c r="FF291" i="4"/>
  <c r="FG291" i="4"/>
  <c r="FH291" i="4"/>
  <c r="FI291" i="4"/>
  <c r="FJ291" i="4"/>
  <c r="FK291" i="4"/>
  <c r="FL291" i="4"/>
  <c r="FM291" i="4"/>
  <c r="FN291" i="4"/>
  <c r="FO291" i="4"/>
  <c r="FP291" i="4"/>
  <c r="FQ291" i="4"/>
  <c r="FR291" i="4"/>
  <c r="FS291" i="4"/>
  <c r="FT291" i="4"/>
  <c r="FU291" i="4"/>
  <c r="FV291" i="4"/>
  <c r="FW291" i="4"/>
  <c r="FX291" i="4"/>
  <c r="FY291" i="4"/>
  <c r="FZ291" i="4"/>
  <c r="BK292" i="4"/>
  <c r="FP292" i="4" s="1"/>
  <c r="BL292" i="4"/>
  <c r="BM292" i="4"/>
  <c r="BN292" i="4"/>
  <c r="BO292" i="4"/>
  <c r="BP292" i="4"/>
  <c r="BQ292" i="4"/>
  <c r="BR292" i="4"/>
  <c r="BS292" i="4"/>
  <c r="BT292" i="4"/>
  <c r="ED292" i="4" s="1"/>
  <c r="BU292" i="4"/>
  <c r="BV292" i="4"/>
  <c r="BW292" i="4" s="1"/>
  <c r="BZ292" i="4"/>
  <c r="CA292" i="4"/>
  <c r="CB292" i="4"/>
  <c r="CC292" i="4"/>
  <c r="CD292" i="4"/>
  <c r="CE292" i="4"/>
  <c r="CF292" i="4"/>
  <c r="CH292" i="4"/>
  <c r="CI292" i="4"/>
  <c r="CJ292" i="4"/>
  <c r="CK292" i="4"/>
  <c r="CL292" i="4"/>
  <c r="CM292" i="4"/>
  <c r="CN292" i="4"/>
  <c r="CO292" i="4"/>
  <c r="CP292" i="4"/>
  <c r="CQ292" i="4"/>
  <c r="CR292" i="4"/>
  <c r="CS292" i="4"/>
  <c r="CT292" i="4"/>
  <c r="CU292" i="4"/>
  <c r="CV292" i="4"/>
  <c r="CW292" i="4"/>
  <c r="CX292" i="4"/>
  <c r="CY292" i="4"/>
  <c r="CZ292" i="4"/>
  <c r="DA292" i="4"/>
  <c r="DB292" i="4"/>
  <c r="DC292" i="4"/>
  <c r="DD292" i="4"/>
  <c r="DE292" i="4"/>
  <c r="DF292" i="4"/>
  <c r="DG292" i="4"/>
  <c r="DH292" i="4"/>
  <c r="DI292" i="4"/>
  <c r="DJ292" i="4"/>
  <c r="DK292" i="4"/>
  <c r="DL292" i="4"/>
  <c r="DM292" i="4"/>
  <c r="DN292" i="4"/>
  <c r="DO292" i="4"/>
  <c r="DP292" i="4"/>
  <c r="DQ292" i="4"/>
  <c r="DR292" i="4"/>
  <c r="DS292" i="4"/>
  <c r="DT292" i="4"/>
  <c r="DU292" i="4"/>
  <c r="DV292" i="4"/>
  <c r="DW292" i="4"/>
  <c r="DX292" i="4"/>
  <c r="DY292" i="4"/>
  <c r="DZ292" i="4"/>
  <c r="EA292" i="4"/>
  <c r="EB292" i="4"/>
  <c r="EE292" i="4"/>
  <c r="EG292" i="4"/>
  <c r="EH292" i="4"/>
  <c r="EI292" i="4"/>
  <c r="EJ292" i="4"/>
  <c r="EK292" i="4"/>
  <c r="EL292" i="4"/>
  <c r="EM292" i="4"/>
  <c r="EO292" i="4"/>
  <c r="EP292" i="4"/>
  <c r="EQ292" i="4"/>
  <c r="ER292" i="4"/>
  <c r="ES292" i="4"/>
  <c r="ET292" i="4"/>
  <c r="FA292" i="4"/>
  <c r="FB292" i="4"/>
  <c r="FC292" i="4"/>
  <c r="FD292" i="4"/>
  <c r="FE292" i="4"/>
  <c r="FF292" i="4"/>
  <c r="FG292" i="4"/>
  <c r="FH292" i="4"/>
  <c r="FI292" i="4"/>
  <c r="FJ292" i="4"/>
  <c r="FK292" i="4"/>
  <c r="FL292" i="4"/>
  <c r="FM292" i="4"/>
  <c r="FN292" i="4"/>
  <c r="FO292" i="4"/>
  <c r="FQ292" i="4"/>
  <c r="FR292" i="4"/>
  <c r="FS292" i="4"/>
  <c r="FU292" i="4"/>
  <c r="FV292" i="4"/>
  <c r="FW292" i="4"/>
  <c r="FY292" i="4"/>
  <c r="FZ292" i="4"/>
  <c r="GA292" i="4"/>
  <c r="BK293" i="4"/>
  <c r="BL293" i="4"/>
  <c r="EC293" i="4" s="1"/>
  <c r="EF293" i="4" s="1"/>
  <c r="BM293" i="4"/>
  <c r="BN293" i="4"/>
  <c r="BO293" i="4"/>
  <c r="BP293" i="4"/>
  <c r="BQ293" i="4"/>
  <c r="EE293" i="4" s="1"/>
  <c r="BR293" i="4"/>
  <c r="EB293" i="4" s="1"/>
  <c r="BS293" i="4"/>
  <c r="BT293" i="4"/>
  <c r="BU293" i="4"/>
  <c r="BV293" i="4"/>
  <c r="BW293" i="4" s="1"/>
  <c r="BZ293" i="4"/>
  <c r="CA293" i="4"/>
  <c r="CB293" i="4"/>
  <c r="CC293" i="4"/>
  <c r="CD293" i="4"/>
  <c r="CE293" i="4"/>
  <c r="CF293" i="4"/>
  <c r="CH293" i="4"/>
  <c r="CI293" i="4"/>
  <c r="CJ293" i="4"/>
  <c r="CK293" i="4"/>
  <c r="CL293" i="4"/>
  <c r="CM293" i="4"/>
  <c r="CN293" i="4"/>
  <c r="CO293" i="4"/>
  <c r="CP293" i="4"/>
  <c r="GA293" i="4" s="1"/>
  <c r="CQ293" i="4"/>
  <c r="CR293" i="4"/>
  <c r="CS293" i="4"/>
  <c r="CT293" i="4"/>
  <c r="CU293" i="4"/>
  <c r="CV293" i="4"/>
  <c r="CW293" i="4"/>
  <c r="CX293" i="4"/>
  <c r="CY293" i="4"/>
  <c r="CZ293" i="4"/>
  <c r="DA293" i="4"/>
  <c r="DB293" i="4"/>
  <c r="DC293" i="4"/>
  <c r="DD293" i="4"/>
  <c r="DE293" i="4"/>
  <c r="DF293" i="4"/>
  <c r="DG293" i="4"/>
  <c r="DH293" i="4"/>
  <c r="DI293" i="4"/>
  <c r="DJ293" i="4"/>
  <c r="DK293" i="4"/>
  <c r="DL293" i="4"/>
  <c r="DM293" i="4"/>
  <c r="DN293" i="4"/>
  <c r="DO293" i="4"/>
  <c r="DP293" i="4"/>
  <c r="DQ293" i="4"/>
  <c r="DR293" i="4"/>
  <c r="DS293" i="4"/>
  <c r="DT293" i="4"/>
  <c r="DU293" i="4"/>
  <c r="DV293" i="4"/>
  <c r="DW293" i="4"/>
  <c r="DX293" i="4"/>
  <c r="DY293" i="4"/>
  <c r="DZ293" i="4"/>
  <c r="EA293" i="4"/>
  <c r="ED293" i="4"/>
  <c r="EG293" i="4"/>
  <c r="EH293" i="4"/>
  <c r="EI293" i="4"/>
  <c r="EJ293" i="4"/>
  <c r="EK293" i="4"/>
  <c r="EL293" i="4"/>
  <c r="EM293" i="4"/>
  <c r="EO293" i="4"/>
  <c r="EP293" i="4"/>
  <c r="EQ293" i="4"/>
  <c r="ER293" i="4"/>
  <c r="ES293" i="4"/>
  <c r="ET293" i="4"/>
  <c r="FA293" i="4"/>
  <c r="FB293" i="4"/>
  <c r="FC293" i="4"/>
  <c r="FD293" i="4"/>
  <c r="FE293" i="4"/>
  <c r="FF293" i="4"/>
  <c r="FG293" i="4"/>
  <c r="FH293" i="4"/>
  <c r="FI293" i="4"/>
  <c r="FJ293" i="4"/>
  <c r="FK293" i="4"/>
  <c r="FL293" i="4"/>
  <c r="FM293" i="4"/>
  <c r="FN293" i="4"/>
  <c r="FO293" i="4"/>
  <c r="FP293" i="4"/>
  <c r="FQ293" i="4"/>
  <c r="FR293" i="4"/>
  <c r="FS293" i="4"/>
  <c r="FT293" i="4"/>
  <c r="FU293" i="4"/>
  <c r="FV293" i="4"/>
  <c r="FW293" i="4"/>
  <c r="FX293" i="4"/>
  <c r="FY293" i="4"/>
  <c r="FZ293" i="4"/>
  <c r="BK294" i="4"/>
  <c r="FP294" i="4" s="1"/>
  <c r="BL294" i="4"/>
  <c r="BM294" i="4"/>
  <c r="BN294" i="4"/>
  <c r="BO294" i="4"/>
  <c r="BP294" i="4"/>
  <c r="BQ294" i="4"/>
  <c r="BR294" i="4"/>
  <c r="BS294" i="4"/>
  <c r="BT294" i="4"/>
  <c r="ED294" i="4" s="1"/>
  <c r="BU294" i="4"/>
  <c r="BV294" i="4"/>
  <c r="BW294" i="4" s="1"/>
  <c r="BZ294" i="4"/>
  <c r="CA294" i="4"/>
  <c r="CB294" i="4"/>
  <c r="CC294" i="4"/>
  <c r="CD294" i="4"/>
  <c r="CE294" i="4"/>
  <c r="CF294" i="4"/>
  <c r="CH294" i="4"/>
  <c r="CI294" i="4"/>
  <c r="CJ294" i="4"/>
  <c r="CK294" i="4"/>
  <c r="CL294" i="4"/>
  <c r="CM294" i="4"/>
  <c r="CN294" i="4"/>
  <c r="CO294" i="4"/>
  <c r="CP294" i="4"/>
  <c r="CQ294" i="4"/>
  <c r="CR294" i="4"/>
  <c r="CS294" i="4"/>
  <c r="CT294" i="4"/>
  <c r="CU294" i="4"/>
  <c r="CV294" i="4"/>
  <c r="CW294" i="4"/>
  <c r="CX294" i="4"/>
  <c r="CY294" i="4"/>
  <c r="CZ294" i="4"/>
  <c r="DA294" i="4"/>
  <c r="DB294" i="4"/>
  <c r="DC294" i="4"/>
  <c r="DD294" i="4"/>
  <c r="DE294" i="4"/>
  <c r="DF294" i="4"/>
  <c r="DG294" i="4"/>
  <c r="DH294" i="4"/>
  <c r="DI294" i="4"/>
  <c r="DJ294" i="4"/>
  <c r="DK294" i="4"/>
  <c r="DL294" i="4"/>
  <c r="DM294" i="4"/>
  <c r="DN294" i="4"/>
  <c r="DO294" i="4"/>
  <c r="DP294" i="4"/>
  <c r="DQ294" i="4"/>
  <c r="DR294" i="4"/>
  <c r="DS294" i="4"/>
  <c r="DT294" i="4"/>
  <c r="DU294" i="4"/>
  <c r="DV294" i="4"/>
  <c r="DW294" i="4"/>
  <c r="DX294" i="4"/>
  <c r="DY294" i="4"/>
  <c r="DZ294" i="4"/>
  <c r="EA294" i="4"/>
  <c r="EB294" i="4"/>
  <c r="EE294" i="4"/>
  <c r="EG294" i="4"/>
  <c r="EH294" i="4"/>
  <c r="EI294" i="4"/>
  <c r="EJ294" i="4"/>
  <c r="EK294" i="4"/>
  <c r="EL294" i="4"/>
  <c r="EM294" i="4"/>
  <c r="EO294" i="4"/>
  <c r="EP294" i="4"/>
  <c r="EQ294" i="4"/>
  <c r="ER294" i="4"/>
  <c r="ES294" i="4"/>
  <c r="ET294" i="4"/>
  <c r="FA294" i="4"/>
  <c r="FB294" i="4"/>
  <c r="FC294" i="4"/>
  <c r="FD294" i="4"/>
  <c r="FE294" i="4"/>
  <c r="FF294" i="4"/>
  <c r="FG294" i="4"/>
  <c r="FH294" i="4"/>
  <c r="FI294" i="4"/>
  <c r="FJ294" i="4"/>
  <c r="FK294" i="4"/>
  <c r="FL294" i="4"/>
  <c r="FM294" i="4"/>
  <c r="FN294" i="4"/>
  <c r="FO294" i="4"/>
  <c r="FQ294" i="4"/>
  <c r="FR294" i="4"/>
  <c r="FS294" i="4"/>
  <c r="FU294" i="4"/>
  <c r="FV294" i="4"/>
  <c r="FW294" i="4"/>
  <c r="FY294" i="4"/>
  <c r="FZ294" i="4"/>
  <c r="GA294" i="4"/>
  <c r="BK295" i="4"/>
  <c r="BL295" i="4"/>
  <c r="BM295" i="4"/>
  <c r="BN295" i="4"/>
  <c r="BO295" i="4"/>
  <c r="BP295" i="4"/>
  <c r="BQ295" i="4"/>
  <c r="EE295" i="4" s="1"/>
  <c r="BR295" i="4"/>
  <c r="EB295" i="4" s="1"/>
  <c r="BS295" i="4"/>
  <c r="BT295" i="4"/>
  <c r="BU295" i="4"/>
  <c r="BV295" i="4"/>
  <c r="BW295" i="4" s="1"/>
  <c r="BZ295" i="4"/>
  <c r="CA295" i="4"/>
  <c r="CB295" i="4"/>
  <c r="CC295" i="4"/>
  <c r="CD295" i="4"/>
  <c r="CE295" i="4"/>
  <c r="CF295" i="4"/>
  <c r="CH295" i="4"/>
  <c r="CI295" i="4"/>
  <c r="CJ295" i="4"/>
  <c r="CK295" i="4"/>
  <c r="CL295" i="4"/>
  <c r="CM295" i="4"/>
  <c r="CN295" i="4"/>
  <c r="CO295" i="4"/>
  <c r="CP295" i="4"/>
  <c r="GA295" i="4" s="1"/>
  <c r="CQ295" i="4"/>
  <c r="CR295" i="4"/>
  <c r="CS295" i="4"/>
  <c r="CT295" i="4"/>
  <c r="CU295" i="4"/>
  <c r="CV295" i="4"/>
  <c r="CW295" i="4"/>
  <c r="CX295" i="4"/>
  <c r="CY295" i="4"/>
  <c r="CZ295" i="4"/>
  <c r="DA295" i="4"/>
  <c r="DB295" i="4"/>
  <c r="DC295" i="4"/>
  <c r="DD295" i="4"/>
  <c r="DE295" i="4"/>
  <c r="DF295" i="4"/>
  <c r="DG295" i="4"/>
  <c r="DH295" i="4"/>
  <c r="DI295" i="4"/>
  <c r="DJ295" i="4"/>
  <c r="DK295" i="4"/>
  <c r="DL295" i="4"/>
  <c r="DM295" i="4"/>
  <c r="DN295" i="4"/>
  <c r="DO295" i="4"/>
  <c r="DP295" i="4"/>
  <c r="DQ295" i="4"/>
  <c r="DR295" i="4"/>
  <c r="DS295" i="4"/>
  <c r="DT295" i="4"/>
  <c r="DU295" i="4"/>
  <c r="DV295" i="4"/>
  <c r="DW295" i="4"/>
  <c r="DX295" i="4"/>
  <c r="DY295" i="4"/>
  <c r="DZ295" i="4"/>
  <c r="EA295" i="4"/>
  <c r="EG295" i="4"/>
  <c r="EH295" i="4"/>
  <c r="EI295" i="4"/>
  <c r="EJ295" i="4"/>
  <c r="EK295" i="4"/>
  <c r="EL295" i="4"/>
  <c r="EM295" i="4"/>
  <c r="EO295" i="4"/>
  <c r="EP295" i="4"/>
  <c r="EQ295" i="4"/>
  <c r="ER295" i="4"/>
  <c r="ES295" i="4"/>
  <c r="ET295" i="4"/>
  <c r="FA295" i="4"/>
  <c r="FB295" i="4"/>
  <c r="FC295" i="4"/>
  <c r="FD295" i="4"/>
  <c r="FE295" i="4"/>
  <c r="FF295" i="4"/>
  <c r="FG295" i="4"/>
  <c r="FH295" i="4"/>
  <c r="FI295" i="4"/>
  <c r="FJ295" i="4"/>
  <c r="FK295" i="4"/>
  <c r="FL295" i="4"/>
  <c r="FM295" i="4"/>
  <c r="FN295" i="4"/>
  <c r="FO295" i="4"/>
  <c r="FP295" i="4"/>
  <c r="FQ295" i="4"/>
  <c r="FR295" i="4"/>
  <c r="FS295" i="4"/>
  <c r="FT295" i="4"/>
  <c r="FU295" i="4"/>
  <c r="FV295" i="4"/>
  <c r="FW295" i="4"/>
  <c r="FX295" i="4"/>
  <c r="FY295" i="4"/>
  <c r="FZ295" i="4"/>
  <c r="BK296" i="4"/>
  <c r="FP296" i="4" s="1"/>
  <c r="BL296" i="4"/>
  <c r="BM296" i="4"/>
  <c r="BN296" i="4"/>
  <c r="BO296" i="4"/>
  <c r="BP296" i="4"/>
  <c r="BQ296" i="4"/>
  <c r="BR296" i="4"/>
  <c r="BS296" i="4"/>
  <c r="BT296" i="4"/>
  <c r="ED296" i="4" s="1"/>
  <c r="BU296" i="4"/>
  <c r="BV296" i="4"/>
  <c r="BW296" i="4" s="1"/>
  <c r="BZ296" i="4"/>
  <c r="CA296" i="4"/>
  <c r="CB296" i="4"/>
  <c r="CC296" i="4"/>
  <c r="CD296" i="4"/>
  <c r="CE296" i="4"/>
  <c r="CF296" i="4"/>
  <c r="CH296" i="4"/>
  <c r="CI296" i="4"/>
  <c r="CJ296" i="4"/>
  <c r="CK296" i="4"/>
  <c r="CL296" i="4"/>
  <c r="CM296" i="4"/>
  <c r="CN296" i="4"/>
  <c r="CO296" i="4"/>
  <c r="CP296" i="4"/>
  <c r="CQ296" i="4"/>
  <c r="CR296" i="4"/>
  <c r="CS296" i="4"/>
  <c r="CT296" i="4"/>
  <c r="CU296" i="4"/>
  <c r="CV296" i="4"/>
  <c r="CW296" i="4"/>
  <c r="CX296" i="4"/>
  <c r="CY296" i="4"/>
  <c r="CZ296" i="4"/>
  <c r="DA296" i="4"/>
  <c r="DB296" i="4"/>
  <c r="DC296" i="4"/>
  <c r="DD296" i="4"/>
  <c r="DE296" i="4"/>
  <c r="DF296" i="4"/>
  <c r="DG296" i="4"/>
  <c r="DH296" i="4"/>
  <c r="DI296" i="4"/>
  <c r="DJ296" i="4"/>
  <c r="DK296" i="4"/>
  <c r="DL296" i="4"/>
  <c r="DM296" i="4"/>
  <c r="DN296" i="4"/>
  <c r="DO296" i="4"/>
  <c r="DP296" i="4"/>
  <c r="DQ296" i="4"/>
  <c r="DR296" i="4"/>
  <c r="DS296" i="4"/>
  <c r="DT296" i="4"/>
  <c r="DU296" i="4"/>
  <c r="DV296" i="4"/>
  <c r="DW296" i="4"/>
  <c r="DX296" i="4"/>
  <c r="DY296" i="4"/>
  <c r="DZ296" i="4"/>
  <c r="EA296" i="4"/>
  <c r="EB296" i="4"/>
  <c r="EE296" i="4"/>
  <c r="EG296" i="4"/>
  <c r="EH296" i="4"/>
  <c r="EI296" i="4"/>
  <c r="EJ296" i="4"/>
  <c r="EK296" i="4"/>
  <c r="EL296" i="4"/>
  <c r="EM296" i="4"/>
  <c r="EO296" i="4"/>
  <c r="EP296" i="4"/>
  <c r="EQ296" i="4"/>
  <c r="ER296" i="4"/>
  <c r="ES296" i="4"/>
  <c r="ET296" i="4"/>
  <c r="FA296" i="4"/>
  <c r="FB296" i="4"/>
  <c r="FC296" i="4"/>
  <c r="FD296" i="4"/>
  <c r="FE296" i="4"/>
  <c r="FF296" i="4"/>
  <c r="FG296" i="4"/>
  <c r="FH296" i="4"/>
  <c r="FI296" i="4"/>
  <c r="FJ296" i="4"/>
  <c r="FK296" i="4"/>
  <c r="FL296" i="4"/>
  <c r="FM296" i="4"/>
  <c r="FN296" i="4"/>
  <c r="FO296" i="4"/>
  <c r="FQ296" i="4"/>
  <c r="FR296" i="4"/>
  <c r="FS296" i="4"/>
  <c r="FU296" i="4"/>
  <c r="FV296" i="4"/>
  <c r="FW296" i="4"/>
  <c r="FY296" i="4"/>
  <c r="FZ296" i="4"/>
  <c r="GA296" i="4"/>
  <c r="BK297" i="4"/>
  <c r="BL297" i="4"/>
  <c r="EC297" i="4" s="1"/>
  <c r="EF297" i="4" s="1"/>
  <c r="BM297" i="4"/>
  <c r="BN297" i="4"/>
  <c r="BO297" i="4"/>
  <c r="BP297" i="4"/>
  <c r="BQ297" i="4"/>
  <c r="EE297" i="4" s="1"/>
  <c r="BR297" i="4"/>
  <c r="EB297" i="4" s="1"/>
  <c r="BS297" i="4"/>
  <c r="BT297" i="4"/>
  <c r="BU297" i="4"/>
  <c r="BV297" i="4"/>
  <c r="BW297" i="4" s="1"/>
  <c r="BZ297" i="4"/>
  <c r="CA297" i="4"/>
  <c r="CB297" i="4"/>
  <c r="CC297" i="4"/>
  <c r="CD297" i="4"/>
  <c r="CE297" i="4"/>
  <c r="CF297" i="4"/>
  <c r="CH297" i="4"/>
  <c r="CI297" i="4"/>
  <c r="CJ297" i="4"/>
  <c r="CK297" i="4"/>
  <c r="CL297" i="4"/>
  <c r="CM297" i="4"/>
  <c r="CN297" i="4"/>
  <c r="CO297" i="4"/>
  <c r="CP297" i="4"/>
  <c r="GA297" i="4" s="1"/>
  <c r="CQ297" i="4"/>
  <c r="CR297" i="4"/>
  <c r="CS297" i="4"/>
  <c r="CT297" i="4"/>
  <c r="CU297" i="4"/>
  <c r="CV297" i="4"/>
  <c r="CW297" i="4"/>
  <c r="CX297" i="4"/>
  <c r="CY297" i="4"/>
  <c r="CZ297" i="4"/>
  <c r="DA297" i="4"/>
  <c r="DB297" i="4"/>
  <c r="DC297" i="4"/>
  <c r="DD297" i="4"/>
  <c r="DE297" i="4"/>
  <c r="DF297" i="4"/>
  <c r="DG297" i="4"/>
  <c r="DH297" i="4"/>
  <c r="DI297" i="4"/>
  <c r="DJ297" i="4"/>
  <c r="DK297" i="4"/>
  <c r="DL297" i="4"/>
  <c r="DM297" i="4"/>
  <c r="DN297" i="4"/>
  <c r="DO297" i="4"/>
  <c r="DP297" i="4"/>
  <c r="DQ297" i="4"/>
  <c r="DR297" i="4"/>
  <c r="DS297" i="4"/>
  <c r="DT297" i="4"/>
  <c r="DU297" i="4"/>
  <c r="DV297" i="4"/>
  <c r="DW297" i="4"/>
  <c r="DX297" i="4"/>
  <c r="DY297" i="4"/>
  <c r="DZ297" i="4"/>
  <c r="EA297" i="4"/>
  <c r="ED297" i="4"/>
  <c r="EG297" i="4"/>
  <c r="EH297" i="4"/>
  <c r="EI297" i="4"/>
  <c r="EJ297" i="4"/>
  <c r="EK297" i="4"/>
  <c r="EL297" i="4"/>
  <c r="EM297" i="4"/>
  <c r="EO297" i="4"/>
  <c r="EP297" i="4"/>
  <c r="EQ297" i="4"/>
  <c r="ER297" i="4"/>
  <c r="ES297" i="4"/>
  <c r="ET297" i="4"/>
  <c r="FA297" i="4"/>
  <c r="FB297" i="4"/>
  <c r="FC297" i="4"/>
  <c r="FD297" i="4"/>
  <c r="FE297" i="4"/>
  <c r="FF297" i="4"/>
  <c r="FG297" i="4"/>
  <c r="FH297" i="4"/>
  <c r="FI297" i="4"/>
  <c r="FJ297" i="4"/>
  <c r="FK297" i="4"/>
  <c r="FL297" i="4"/>
  <c r="FM297" i="4"/>
  <c r="FN297" i="4"/>
  <c r="FO297" i="4"/>
  <c r="FP297" i="4"/>
  <c r="FQ297" i="4"/>
  <c r="FR297" i="4"/>
  <c r="FS297" i="4"/>
  <c r="FT297" i="4"/>
  <c r="FU297" i="4"/>
  <c r="FV297" i="4"/>
  <c r="FW297" i="4"/>
  <c r="FX297" i="4"/>
  <c r="FY297" i="4"/>
  <c r="FZ297" i="4"/>
  <c r="BK298" i="4"/>
  <c r="FP298" i="4" s="1"/>
  <c r="BL298" i="4"/>
  <c r="BM298" i="4"/>
  <c r="BN298" i="4"/>
  <c r="BO298" i="4"/>
  <c r="BP298" i="4"/>
  <c r="BQ298" i="4"/>
  <c r="BR298" i="4"/>
  <c r="BS298" i="4"/>
  <c r="BT298" i="4"/>
  <c r="ED298" i="4" s="1"/>
  <c r="BU298" i="4"/>
  <c r="BV298" i="4"/>
  <c r="BW298" i="4" s="1"/>
  <c r="BZ298" i="4"/>
  <c r="CA298" i="4"/>
  <c r="CB298" i="4"/>
  <c r="CC298" i="4"/>
  <c r="CD298" i="4"/>
  <c r="CE298" i="4"/>
  <c r="CF298" i="4"/>
  <c r="CH298" i="4"/>
  <c r="CI298" i="4"/>
  <c r="CJ298" i="4"/>
  <c r="CK298" i="4"/>
  <c r="CL298" i="4"/>
  <c r="CM298" i="4"/>
  <c r="CN298" i="4"/>
  <c r="CO298" i="4"/>
  <c r="CP298" i="4"/>
  <c r="CQ298" i="4"/>
  <c r="CR298" i="4"/>
  <c r="CS298" i="4"/>
  <c r="CT298" i="4"/>
  <c r="CU298" i="4"/>
  <c r="CV298" i="4"/>
  <c r="CW298" i="4"/>
  <c r="CX298" i="4"/>
  <c r="CY298" i="4"/>
  <c r="CZ298" i="4"/>
  <c r="DA298" i="4"/>
  <c r="DB298" i="4"/>
  <c r="DC298" i="4"/>
  <c r="DD298" i="4"/>
  <c r="DE298" i="4"/>
  <c r="DF298" i="4"/>
  <c r="DG298" i="4"/>
  <c r="DH298" i="4"/>
  <c r="DI298" i="4"/>
  <c r="DJ298" i="4"/>
  <c r="DK298" i="4"/>
  <c r="DL298" i="4"/>
  <c r="DM298" i="4"/>
  <c r="DN298" i="4"/>
  <c r="DO298" i="4"/>
  <c r="DP298" i="4"/>
  <c r="DQ298" i="4"/>
  <c r="DR298" i="4"/>
  <c r="DS298" i="4"/>
  <c r="DT298" i="4"/>
  <c r="DU298" i="4"/>
  <c r="DV298" i="4"/>
  <c r="DW298" i="4"/>
  <c r="DX298" i="4"/>
  <c r="DY298" i="4"/>
  <c r="DZ298" i="4"/>
  <c r="EA298" i="4"/>
  <c r="EB298" i="4"/>
  <c r="EE298" i="4"/>
  <c r="EG298" i="4"/>
  <c r="EH298" i="4"/>
  <c r="EI298" i="4"/>
  <c r="EJ298" i="4"/>
  <c r="EK298" i="4"/>
  <c r="EL298" i="4"/>
  <c r="EM298" i="4"/>
  <c r="EO298" i="4"/>
  <c r="EP298" i="4"/>
  <c r="EQ298" i="4"/>
  <c r="ER298" i="4"/>
  <c r="ES298" i="4"/>
  <c r="ET298" i="4"/>
  <c r="FA298" i="4"/>
  <c r="FB298" i="4"/>
  <c r="FC298" i="4"/>
  <c r="FD298" i="4"/>
  <c r="FE298" i="4"/>
  <c r="FF298" i="4"/>
  <c r="FG298" i="4"/>
  <c r="FH298" i="4"/>
  <c r="FI298" i="4"/>
  <c r="FJ298" i="4"/>
  <c r="FK298" i="4"/>
  <c r="FL298" i="4"/>
  <c r="FM298" i="4"/>
  <c r="FN298" i="4"/>
  <c r="FO298" i="4"/>
  <c r="FQ298" i="4"/>
  <c r="FR298" i="4"/>
  <c r="FS298" i="4"/>
  <c r="FU298" i="4"/>
  <c r="FV298" i="4"/>
  <c r="FW298" i="4"/>
  <c r="FX298" i="4"/>
  <c r="FY298" i="4"/>
  <c r="FZ298" i="4"/>
  <c r="GA298" i="4"/>
  <c r="BK299" i="4"/>
  <c r="BL299" i="4"/>
  <c r="BM299" i="4"/>
  <c r="BN299" i="4"/>
  <c r="ED299" i="4" s="1"/>
  <c r="BO299" i="4"/>
  <c r="BP299" i="4"/>
  <c r="BQ299" i="4"/>
  <c r="BR299" i="4"/>
  <c r="EB299" i="4" s="1"/>
  <c r="BS299" i="4"/>
  <c r="BT299" i="4"/>
  <c r="BU299" i="4"/>
  <c r="BV299" i="4"/>
  <c r="BW299" i="4" s="1"/>
  <c r="BZ299" i="4"/>
  <c r="CA299" i="4"/>
  <c r="CB299" i="4"/>
  <c r="CC299" i="4"/>
  <c r="CD299" i="4"/>
  <c r="CE299" i="4"/>
  <c r="CF299" i="4"/>
  <c r="CH299" i="4"/>
  <c r="CI299" i="4"/>
  <c r="CJ299" i="4"/>
  <c r="CK299" i="4"/>
  <c r="CL299" i="4"/>
  <c r="CM299" i="4"/>
  <c r="CN299" i="4"/>
  <c r="CO299" i="4"/>
  <c r="CP299" i="4"/>
  <c r="GA299" i="4" s="1"/>
  <c r="CQ299" i="4"/>
  <c r="CR299" i="4"/>
  <c r="CS299" i="4"/>
  <c r="CT299" i="4"/>
  <c r="CU299" i="4"/>
  <c r="CV299" i="4"/>
  <c r="CW299" i="4"/>
  <c r="CX299" i="4"/>
  <c r="CY299" i="4"/>
  <c r="CZ299" i="4"/>
  <c r="DA299" i="4"/>
  <c r="DB299" i="4"/>
  <c r="DC299" i="4"/>
  <c r="DD299" i="4"/>
  <c r="DE299" i="4"/>
  <c r="DF299" i="4"/>
  <c r="DG299" i="4"/>
  <c r="DH299" i="4"/>
  <c r="DI299" i="4"/>
  <c r="DJ299" i="4"/>
  <c r="DK299" i="4"/>
  <c r="DL299" i="4"/>
  <c r="DM299" i="4"/>
  <c r="DN299" i="4"/>
  <c r="DO299" i="4"/>
  <c r="DP299" i="4"/>
  <c r="DQ299" i="4"/>
  <c r="DR299" i="4"/>
  <c r="DS299" i="4"/>
  <c r="DT299" i="4"/>
  <c r="DU299" i="4"/>
  <c r="DV299" i="4"/>
  <c r="DW299" i="4"/>
  <c r="DX299" i="4"/>
  <c r="DY299" i="4"/>
  <c r="DZ299" i="4"/>
  <c r="EA299" i="4"/>
  <c r="EE299" i="4"/>
  <c r="EG299" i="4"/>
  <c r="EH299" i="4"/>
  <c r="EI299" i="4"/>
  <c r="EJ299" i="4"/>
  <c r="EK299" i="4"/>
  <c r="EL299" i="4"/>
  <c r="EM299" i="4"/>
  <c r="EO299" i="4"/>
  <c r="EP299" i="4"/>
  <c r="EQ299" i="4"/>
  <c r="ER299" i="4"/>
  <c r="ES299" i="4"/>
  <c r="ET299" i="4"/>
  <c r="FA299" i="4"/>
  <c r="FB299" i="4"/>
  <c r="FC299" i="4"/>
  <c r="FD299" i="4"/>
  <c r="FE299" i="4"/>
  <c r="FF299" i="4"/>
  <c r="FG299" i="4"/>
  <c r="FH299" i="4"/>
  <c r="FI299" i="4"/>
  <c r="FJ299" i="4"/>
  <c r="FK299" i="4"/>
  <c r="FL299" i="4"/>
  <c r="FM299" i="4"/>
  <c r="FN299" i="4"/>
  <c r="FO299" i="4"/>
  <c r="FP299" i="4"/>
  <c r="FQ299" i="4"/>
  <c r="FR299" i="4"/>
  <c r="FS299" i="4"/>
  <c r="FT299" i="4"/>
  <c r="FU299" i="4"/>
  <c r="FV299" i="4"/>
  <c r="FW299" i="4"/>
  <c r="FX299" i="4"/>
  <c r="FY299" i="4"/>
  <c r="FZ299" i="4"/>
  <c r="BK300" i="4"/>
  <c r="BL300" i="4"/>
  <c r="BM300" i="4"/>
  <c r="BN300" i="4"/>
  <c r="BO300" i="4"/>
  <c r="BP300" i="4"/>
  <c r="BQ300" i="4"/>
  <c r="BR300" i="4"/>
  <c r="BS300" i="4"/>
  <c r="BT300" i="4"/>
  <c r="ED300" i="4" s="1"/>
  <c r="BU300" i="4"/>
  <c r="BV300" i="4"/>
  <c r="BW300" i="4" s="1"/>
  <c r="BZ300" i="4"/>
  <c r="CA300" i="4"/>
  <c r="CB300" i="4"/>
  <c r="CC300" i="4"/>
  <c r="CD300" i="4"/>
  <c r="CE300" i="4"/>
  <c r="CF300" i="4"/>
  <c r="CH300" i="4"/>
  <c r="CI300" i="4"/>
  <c r="CJ300" i="4"/>
  <c r="CK300" i="4"/>
  <c r="CL300" i="4"/>
  <c r="CM300" i="4"/>
  <c r="CN300" i="4"/>
  <c r="CO300" i="4"/>
  <c r="CP300" i="4"/>
  <c r="CQ300" i="4"/>
  <c r="CR300" i="4"/>
  <c r="CS300" i="4"/>
  <c r="CT300" i="4"/>
  <c r="CU300" i="4"/>
  <c r="CV300" i="4"/>
  <c r="CW300" i="4"/>
  <c r="CX300" i="4"/>
  <c r="CY300" i="4"/>
  <c r="CZ300" i="4"/>
  <c r="DA300" i="4"/>
  <c r="DB300" i="4"/>
  <c r="DC300" i="4"/>
  <c r="DD300" i="4"/>
  <c r="DE300" i="4"/>
  <c r="DF300" i="4"/>
  <c r="DG300" i="4"/>
  <c r="DH300" i="4"/>
  <c r="DI300" i="4"/>
  <c r="DJ300" i="4"/>
  <c r="DK300" i="4"/>
  <c r="DL300" i="4"/>
  <c r="DM300" i="4"/>
  <c r="DN300" i="4"/>
  <c r="DO300" i="4"/>
  <c r="DP300" i="4"/>
  <c r="DQ300" i="4"/>
  <c r="DR300" i="4"/>
  <c r="DS300" i="4"/>
  <c r="DT300" i="4"/>
  <c r="DU300" i="4"/>
  <c r="DV300" i="4"/>
  <c r="DW300" i="4"/>
  <c r="DX300" i="4"/>
  <c r="DY300" i="4"/>
  <c r="DZ300" i="4"/>
  <c r="EA300" i="4"/>
  <c r="EB300" i="4"/>
  <c r="EE300" i="4"/>
  <c r="EG300" i="4"/>
  <c r="EH300" i="4"/>
  <c r="EI300" i="4"/>
  <c r="EJ300" i="4"/>
  <c r="EK300" i="4"/>
  <c r="EL300" i="4"/>
  <c r="EM300" i="4"/>
  <c r="EO300" i="4"/>
  <c r="EP300" i="4"/>
  <c r="EQ300" i="4"/>
  <c r="ER300" i="4"/>
  <c r="ES300" i="4"/>
  <c r="ET300" i="4"/>
  <c r="FA300" i="4"/>
  <c r="FB300" i="4"/>
  <c r="FC300" i="4"/>
  <c r="FD300" i="4"/>
  <c r="FE300" i="4"/>
  <c r="FF300" i="4"/>
  <c r="FG300" i="4"/>
  <c r="FH300" i="4"/>
  <c r="FI300" i="4"/>
  <c r="FJ300" i="4"/>
  <c r="FK300" i="4"/>
  <c r="FL300" i="4"/>
  <c r="FM300" i="4"/>
  <c r="FN300" i="4"/>
  <c r="FO300" i="4"/>
  <c r="FP300" i="4"/>
  <c r="FQ300" i="4"/>
  <c r="FR300" i="4"/>
  <c r="FS300" i="4"/>
  <c r="FT300" i="4"/>
  <c r="FU300" i="4"/>
  <c r="FV300" i="4"/>
  <c r="FW300" i="4"/>
  <c r="FX300" i="4"/>
  <c r="FY300" i="4"/>
  <c r="FZ300" i="4"/>
  <c r="GA300" i="4"/>
  <c r="BK301" i="4"/>
  <c r="BL301" i="4"/>
  <c r="EC301" i="4" s="1"/>
  <c r="EF301" i="4" s="1"/>
  <c r="BM301" i="4"/>
  <c r="BN301" i="4"/>
  <c r="BO301" i="4"/>
  <c r="BP301" i="4"/>
  <c r="BQ301" i="4"/>
  <c r="BR301" i="4"/>
  <c r="EB301" i="4" s="1"/>
  <c r="BS301" i="4"/>
  <c r="BT301" i="4"/>
  <c r="BU301" i="4"/>
  <c r="BV301" i="4"/>
  <c r="BW301" i="4" s="1"/>
  <c r="BZ301" i="4"/>
  <c r="CA301" i="4"/>
  <c r="CB301" i="4"/>
  <c r="CC301" i="4"/>
  <c r="CD301" i="4"/>
  <c r="CE301" i="4"/>
  <c r="CF301" i="4"/>
  <c r="CH301" i="4"/>
  <c r="CI301" i="4"/>
  <c r="CJ301" i="4"/>
  <c r="CK301" i="4"/>
  <c r="CL301" i="4"/>
  <c r="CM301" i="4"/>
  <c r="CN301" i="4"/>
  <c r="CO301" i="4"/>
  <c r="CP301" i="4"/>
  <c r="GA301" i="4" s="1"/>
  <c r="CQ301" i="4"/>
  <c r="CR301" i="4"/>
  <c r="CS301" i="4"/>
  <c r="CT301" i="4"/>
  <c r="CU301" i="4"/>
  <c r="CV301" i="4"/>
  <c r="CW301" i="4"/>
  <c r="CX301" i="4"/>
  <c r="CY301" i="4"/>
  <c r="CZ301" i="4"/>
  <c r="DA301" i="4"/>
  <c r="DB301" i="4"/>
  <c r="DC301" i="4"/>
  <c r="DD301" i="4"/>
  <c r="DE301" i="4"/>
  <c r="DF301" i="4"/>
  <c r="DG301" i="4"/>
  <c r="DH301" i="4"/>
  <c r="DI301" i="4"/>
  <c r="DJ301" i="4"/>
  <c r="DK301" i="4"/>
  <c r="DL301" i="4"/>
  <c r="DM301" i="4"/>
  <c r="DN301" i="4"/>
  <c r="DO301" i="4"/>
  <c r="DP301" i="4"/>
  <c r="DQ301" i="4"/>
  <c r="DR301" i="4"/>
  <c r="DS301" i="4"/>
  <c r="DT301" i="4"/>
  <c r="DU301" i="4"/>
  <c r="DV301" i="4"/>
  <c r="DW301" i="4"/>
  <c r="DX301" i="4"/>
  <c r="DY301" i="4"/>
  <c r="DZ301" i="4"/>
  <c r="EA301" i="4"/>
  <c r="ED301" i="4"/>
  <c r="EE301" i="4"/>
  <c r="EG301" i="4"/>
  <c r="EH301" i="4"/>
  <c r="EI301" i="4"/>
  <c r="EJ301" i="4"/>
  <c r="EK301" i="4"/>
  <c r="EL301" i="4"/>
  <c r="EM301" i="4"/>
  <c r="EO301" i="4"/>
  <c r="EP301" i="4"/>
  <c r="EQ301" i="4"/>
  <c r="ER301" i="4"/>
  <c r="ES301" i="4"/>
  <c r="ET301" i="4"/>
  <c r="FA301" i="4"/>
  <c r="FB301" i="4"/>
  <c r="FC301" i="4"/>
  <c r="FD301" i="4"/>
  <c r="FE301" i="4"/>
  <c r="FF301" i="4"/>
  <c r="FG301" i="4"/>
  <c r="FH301" i="4"/>
  <c r="FI301" i="4"/>
  <c r="FJ301" i="4"/>
  <c r="FK301" i="4"/>
  <c r="FL301" i="4"/>
  <c r="FM301" i="4"/>
  <c r="FN301" i="4"/>
  <c r="FO301" i="4"/>
  <c r="FP301" i="4"/>
  <c r="FQ301" i="4"/>
  <c r="FR301" i="4"/>
  <c r="FS301" i="4"/>
  <c r="FT301" i="4"/>
  <c r="FU301" i="4"/>
  <c r="FV301" i="4"/>
  <c r="FW301" i="4"/>
  <c r="FX301" i="4"/>
  <c r="FY301" i="4"/>
  <c r="FZ301" i="4"/>
  <c r="BK302" i="4"/>
  <c r="BL302" i="4"/>
  <c r="BM302" i="4"/>
  <c r="BN302" i="4"/>
  <c r="BO302" i="4"/>
  <c r="BP302" i="4"/>
  <c r="BQ302" i="4"/>
  <c r="EE302" i="4" s="1"/>
  <c r="BR302" i="4"/>
  <c r="BS302" i="4"/>
  <c r="BT302" i="4"/>
  <c r="ED302" i="4" s="1"/>
  <c r="BU302" i="4"/>
  <c r="BV302" i="4"/>
  <c r="BW302" i="4" s="1"/>
  <c r="BZ302" i="4"/>
  <c r="CA302" i="4"/>
  <c r="CB302" i="4"/>
  <c r="CC302" i="4"/>
  <c r="CD302" i="4"/>
  <c r="CE302" i="4"/>
  <c r="CF302" i="4"/>
  <c r="CH302" i="4"/>
  <c r="CI302" i="4"/>
  <c r="CJ302" i="4"/>
  <c r="CK302" i="4"/>
  <c r="CL302" i="4"/>
  <c r="CM302" i="4"/>
  <c r="CN302" i="4"/>
  <c r="CO302" i="4"/>
  <c r="CP302" i="4"/>
  <c r="CQ302" i="4"/>
  <c r="CR302" i="4"/>
  <c r="CS302" i="4"/>
  <c r="CT302" i="4"/>
  <c r="CU302" i="4"/>
  <c r="CV302" i="4"/>
  <c r="CW302" i="4"/>
  <c r="CX302" i="4"/>
  <c r="CY302" i="4"/>
  <c r="CZ302" i="4"/>
  <c r="DA302" i="4"/>
  <c r="DB302" i="4"/>
  <c r="DC302" i="4"/>
  <c r="DD302" i="4"/>
  <c r="DE302" i="4"/>
  <c r="DF302" i="4"/>
  <c r="DG302" i="4"/>
  <c r="DH302" i="4"/>
  <c r="DI302" i="4"/>
  <c r="DJ302" i="4"/>
  <c r="DK302" i="4"/>
  <c r="DL302" i="4"/>
  <c r="DM302" i="4"/>
  <c r="DN302" i="4"/>
  <c r="DO302" i="4"/>
  <c r="DP302" i="4"/>
  <c r="DQ302" i="4"/>
  <c r="DR302" i="4"/>
  <c r="DS302" i="4"/>
  <c r="DT302" i="4"/>
  <c r="DU302" i="4"/>
  <c r="DV302" i="4"/>
  <c r="DW302" i="4"/>
  <c r="DX302" i="4"/>
  <c r="DY302" i="4"/>
  <c r="DZ302" i="4"/>
  <c r="EA302" i="4"/>
  <c r="EB302" i="4"/>
  <c r="EG302" i="4"/>
  <c r="EH302" i="4"/>
  <c r="EI302" i="4"/>
  <c r="EJ302" i="4"/>
  <c r="EK302" i="4"/>
  <c r="EL302" i="4"/>
  <c r="EM302" i="4"/>
  <c r="EO302" i="4"/>
  <c r="EP302" i="4"/>
  <c r="EQ302" i="4"/>
  <c r="ER302" i="4"/>
  <c r="ES302" i="4"/>
  <c r="ET302" i="4"/>
  <c r="FA302" i="4"/>
  <c r="FB302" i="4"/>
  <c r="FC302" i="4"/>
  <c r="FD302" i="4"/>
  <c r="FE302" i="4"/>
  <c r="FF302" i="4"/>
  <c r="FG302" i="4"/>
  <c r="FH302" i="4"/>
  <c r="FI302" i="4"/>
  <c r="FJ302" i="4"/>
  <c r="FK302" i="4"/>
  <c r="FL302" i="4"/>
  <c r="FM302" i="4"/>
  <c r="FN302" i="4"/>
  <c r="FO302" i="4"/>
  <c r="FP302" i="4"/>
  <c r="FQ302" i="4"/>
  <c r="FR302" i="4"/>
  <c r="FS302" i="4"/>
  <c r="FT302" i="4"/>
  <c r="FU302" i="4"/>
  <c r="FV302" i="4"/>
  <c r="FW302" i="4"/>
  <c r="FX302" i="4"/>
  <c r="FY302" i="4"/>
  <c r="FZ302" i="4"/>
  <c r="GA302" i="4"/>
  <c r="BK303" i="4"/>
  <c r="BL303" i="4"/>
  <c r="BM303" i="4"/>
  <c r="BN303" i="4"/>
  <c r="BO303" i="4"/>
  <c r="BP303" i="4"/>
  <c r="BQ303" i="4"/>
  <c r="BR303" i="4"/>
  <c r="EB303" i="4" s="1"/>
  <c r="BS303" i="4"/>
  <c r="BT303" i="4"/>
  <c r="BU303" i="4"/>
  <c r="BV303" i="4"/>
  <c r="BW303" i="4" s="1"/>
  <c r="BZ303" i="4"/>
  <c r="CA303" i="4"/>
  <c r="CB303" i="4"/>
  <c r="CC303" i="4"/>
  <c r="CD303" i="4"/>
  <c r="CE303" i="4"/>
  <c r="CF303" i="4"/>
  <c r="CH303" i="4"/>
  <c r="CI303" i="4"/>
  <c r="CJ303" i="4"/>
  <c r="CK303" i="4"/>
  <c r="CL303" i="4"/>
  <c r="CM303" i="4"/>
  <c r="CN303" i="4"/>
  <c r="CO303" i="4"/>
  <c r="CP303" i="4"/>
  <c r="GA303" i="4" s="1"/>
  <c r="CQ303" i="4"/>
  <c r="CR303" i="4"/>
  <c r="CS303" i="4"/>
  <c r="CT303" i="4"/>
  <c r="CU303" i="4"/>
  <c r="CV303" i="4"/>
  <c r="CW303" i="4"/>
  <c r="CX303" i="4"/>
  <c r="CY303" i="4"/>
  <c r="CZ303" i="4"/>
  <c r="DA303" i="4"/>
  <c r="DB303" i="4"/>
  <c r="DC303" i="4"/>
  <c r="DD303" i="4"/>
  <c r="DE303" i="4"/>
  <c r="DF303" i="4"/>
  <c r="DG303" i="4"/>
  <c r="DH303" i="4"/>
  <c r="DI303" i="4"/>
  <c r="DJ303" i="4"/>
  <c r="DK303" i="4"/>
  <c r="DL303" i="4"/>
  <c r="DM303" i="4"/>
  <c r="DN303" i="4"/>
  <c r="DO303" i="4"/>
  <c r="DP303" i="4"/>
  <c r="DQ303" i="4"/>
  <c r="DR303" i="4"/>
  <c r="DS303" i="4"/>
  <c r="DT303" i="4"/>
  <c r="DU303" i="4"/>
  <c r="DV303" i="4"/>
  <c r="DW303" i="4"/>
  <c r="DX303" i="4"/>
  <c r="DY303" i="4"/>
  <c r="DZ303" i="4"/>
  <c r="EA303" i="4"/>
  <c r="EE303" i="4"/>
  <c r="EG303" i="4"/>
  <c r="EH303" i="4"/>
  <c r="EI303" i="4"/>
  <c r="EJ303" i="4"/>
  <c r="EK303" i="4"/>
  <c r="EL303" i="4"/>
  <c r="EM303" i="4"/>
  <c r="EO303" i="4"/>
  <c r="EP303" i="4"/>
  <c r="EQ303" i="4"/>
  <c r="ER303" i="4"/>
  <c r="ES303" i="4"/>
  <c r="ET303" i="4"/>
  <c r="FA303" i="4"/>
  <c r="FB303" i="4"/>
  <c r="FC303" i="4"/>
  <c r="FD303" i="4"/>
  <c r="FE303" i="4"/>
  <c r="FF303" i="4"/>
  <c r="FG303" i="4"/>
  <c r="FH303" i="4"/>
  <c r="FI303" i="4"/>
  <c r="FJ303" i="4"/>
  <c r="FK303" i="4"/>
  <c r="FL303" i="4"/>
  <c r="FM303" i="4"/>
  <c r="FN303" i="4"/>
  <c r="FO303" i="4"/>
  <c r="FP303" i="4"/>
  <c r="FQ303" i="4"/>
  <c r="FR303" i="4"/>
  <c r="FS303" i="4"/>
  <c r="FT303" i="4"/>
  <c r="FU303" i="4"/>
  <c r="FV303" i="4"/>
  <c r="FW303" i="4"/>
  <c r="FX303" i="4"/>
  <c r="FY303" i="4"/>
  <c r="FZ303" i="4"/>
  <c r="BK304" i="4"/>
  <c r="BL304" i="4"/>
  <c r="BM304" i="4"/>
  <c r="BN304" i="4"/>
  <c r="BO304" i="4"/>
  <c r="BP304" i="4"/>
  <c r="BQ304" i="4"/>
  <c r="EE304" i="4" s="1"/>
  <c r="BR304" i="4"/>
  <c r="EB304" i="4" s="1"/>
  <c r="BS304" i="4"/>
  <c r="BT304" i="4"/>
  <c r="BU304" i="4"/>
  <c r="BV304" i="4"/>
  <c r="BW304" i="4" s="1"/>
  <c r="BZ304" i="4"/>
  <c r="CA304" i="4"/>
  <c r="CB304" i="4"/>
  <c r="CC304" i="4"/>
  <c r="CD304" i="4"/>
  <c r="CE304" i="4"/>
  <c r="CF304" i="4"/>
  <c r="CH304" i="4"/>
  <c r="CI304" i="4"/>
  <c r="CJ304" i="4"/>
  <c r="CK304" i="4"/>
  <c r="CL304" i="4"/>
  <c r="CM304" i="4"/>
  <c r="CN304" i="4"/>
  <c r="CO304" i="4"/>
  <c r="CP304" i="4"/>
  <c r="CQ304" i="4"/>
  <c r="CR304" i="4"/>
  <c r="CS304" i="4"/>
  <c r="CT304" i="4"/>
  <c r="CU304" i="4"/>
  <c r="CV304" i="4"/>
  <c r="CW304" i="4"/>
  <c r="CX304" i="4"/>
  <c r="CY304" i="4"/>
  <c r="CZ304" i="4"/>
  <c r="DA304" i="4"/>
  <c r="DB304" i="4"/>
  <c r="DC304" i="4"/>
  <c r="DD304" i="4"/>
  <c r="DE304" i="4"/>
  <c r="DF304" i="4"/>
  <c r="DG304" i="4"/>
  <c r="DH304" i="4"/>
  <c r="DI304" i="4"/>
  <c r="DJ304" i="4"/>
  <c r="DK304" i="4"/>
  <c r="DL304" i="4"/>
  <c r="DM304" i="4"/>
  <c r="DN304" i="4"/>
  <c r="DO304" i="4"/>
  <c r="DP304" i="4"/>
  <c r="DQ304" i="4"/>
  <c r="DR304" i="4"/>
  <c r="DS304" i="4"/>
  <c r="DT304" i="4"/>
  <c r="DU304" i="4"/>
  <c r="DV304" i="4"/>
  <c r="DW304" i="4"/>
  <c r="DX304" i="4"/>
  <c r="DY304" i="4"/>
  <c r="DZ304" i="4"/>
  <c r="EA304" i="4"/>
  <c r="ED304" i="4"/>
  <c r="EG304" i="4"/>
  <c r="EH304" i="4"/>
  <c r="EI304" i="4"/>
  <c r="EJ304" i="4"/>
  <c r="EK304" i="4"/>
  <c r="EL304" i="4"/>
  <c r="EM304" i="4"/>
  <c r="EO304" i="4"/>
  <c r="EP304" i="4"/>
  <c r="EQ304" i="4"/>
  <c r="ER304" i="4"/>
  <c r="ES304" i="4"/>
  <c r="ET304" i="4"/>
  <c r="FA304" i="4"/>
  <c r="FB304" i="4"/>
  <c r="FC304" i="4"/>
  <c r="FD304" i="4"/>
  <c r="FE304" i="4"/>
  <c r="FF304" i="4"/>
  <c r="FG304" i="4"/>
  <c r="FH304" i="4"/>
  <c r="FI304" i="4"/>
  <c r="FJ304" i="4"/>
  <c r="FK304" i="4"/>
  <c r="FL304" i="4"/>
  <c r="FM304" i="4"/>
  <c r="FN304" i="4"/>
  <c r="FO304" i="4"/>
  <c r="FP304" i="4"/>
  <c r="FQ304" i="4"/>
  <c r="FR304" i="4"/>
  <c r="FS304" i="4"/>
  <c r="FT304" i="4"/>
  <c r="FU304" i="4"/>
  <c r="FV304" i="4"/>
  <c r="FW304" i="4"/>
  <c r="FX304" i="4"/>
  <c r="FY304" i="4"/>
  <c r="FZ304" i="4"/>
  <c r="GA304" i="4"/>
  <c r="BK305" i="4"/>
  <c r="FY305" i="4" s="1"/>
  <c r="BL305" i="4"/>
  <c r="BM305" i="4"/>
  <c r="BN305" i="4"/>
  <c r="BO305" i="4"/>
  <c r="BP305" i="4"/>
  <c r="BQ305" i="4"/>
  <c r="BR305" i="4"/>
  <c r="EB305" i="4" s="1"/>
  <c r="BS305" i="4"/>
  <c r="BT305" i="4"/>
  <c r="BU305" i="4"/>
  <c r="BV305" i="4"/>
  <c r="BZ305" i="4"/>
  <c r="CA305" i="4"/>
  <c r="CB305" i="4"/>
  <c r="CC305" i="4"/>
  <c r="CD305" i="4"/>
  <c r="CE305" i="4"/>
  <c r="CF305" i="4"/>
  <c r="CH305" i="4"/>
  <c r="CI305" i="4"/>
  <c r="CJ305" i="4"/>
  <c r="CK305" i="4"/>
  <c r="CL305" i="4"/>
  <c r="CM305" i="4"/>
  <c r="CN305" i="4"/>
  <c r="CO305" i="4"/>
  <c r="CP305" i="4"/>
  <c r="GA305" i="4" s="1"/>
  <c r="CQ305" i="4"/>
  <c r="CR305" i="4"/>
  <c r="CS305" i="4"/>
  <c r="CT305" i="4"/>
  <c r="CU305" i="4"/>
  <c r="CV305" i="4"/>
  <c r="CW305" i="4"/>
  <c r="CX305" i="4"/>
  <c r="CY305" i="4"/>
  <c r="CZ305" i="4"/>
  <c r="DA305" i="4"/>
  <c r="DB305" i="4"/>
  <c r="DC305" i="4"/>
  <c r="DD305" i="4"/>
  <c r="DE305" i="4"/>
  <c r="DF305" i="4"/>
  <c r="DG305" i="4"/>
  <c r="DH305" i="4"/>
  <c r="DI305" i="4"/>
  <c r="DJ305" i="4"/>
  <c r="DK305" i="4"/>
  <c r="DL305" i="4"/>
  <c r="DM305" i="4"/>
  <c r="DN305" i="4"/>
  <c r="DO305" i="4"/>
  <c r="DP305" i="4"/>
  <c r="DQ305" i="4"/>
  <c r="DR305" i="4"/>
  <c r="DS305" i="4"/>
  <c r="DT305" i="4"/>
  <c r="DU305" i="4"/>
  <c r="DV305" i="4"/>
  <c r="DW305" i="4"/>
  <c r="DX305" i="4"/>
  <c r="DY305" i="4"/>
  <c r="DZ305" i="4"/>
  <c r="EA305" i="4"/>
  <c r="ED305" i="4"/>
  <c r="EE305" i="4"/>
  <c r="EG305" i="4"/>
  <c r="EH305" i="4"/>
  <c r="EI305" i="4"/>
  <c r="EJ305" i="4"/>
  <c r="EK305" i="4"/>
  <c r="EL305" i="4"/>
  <c r="EM305" i="4"/>
  <c r="EO305" i="4"/>
  <c r="EP305" i="4"/>
  <c r="EQ305" i="4"/>
  <c r="ER305" i="4"/>
  <c r="ES305" i="4"/>
  <c r="ET305" i="4"/>
  <c r="FA305" i="4"/>
  <c r="FB305" i="4"/>
  <c r="FC305" i="4"/>
  <c r="FD305" i="4"/>
  <c r="FE305" i="4"/>
  <c r="FF305" i="4"/>
  <c r="FG305" i="4"/>
  <c r="FH305" i="4"/>
  <c r="FI305" i="4"/>
  <c r="FJ305" i="4"/>
  <c r="FK305" i="4"/>
  <c r="FL305" i="4"/>
  <c r="FM305" i="4"/>
  <c r="FN305" i="4"/>
  <c r="FO305" i="4"/>
  <c r="FP305" i="4"/>
  <c r="FQ305" i="4"/>
  <c r="FR305" i="4"/>
  <c r="FS305" i="4"/>
  <c r="FT305" i="4"/>
  <c r="FU305" i="4"/>
  <c r="FV305" i="4"/>
  <c r="FW305" i="4"/>
  <c r="FX305" i="4"/>
  <c r="FZ305" i="4"/>
  <c r="BK306" i="4"/>
  <c r="FP306" i="4" s="1"/>
  <c r="BL306" i="4"/>
  <c r="BM306" i="4"/>
  <c r="BN306" i="4"/>
  <c r="BO306" i="4"/>
  <c r="BP306" i="4"/>
  <c r="BQ306" i="4"/>
  <c r="BR306" i="4"/>
  <c r="BS306" i="4"/>
  <c r="BT306" i="4"/>
  <c r="ED306" i="4" s="1"/>
  <c r="BU306" i="4"/>
  <c r="BV306" i="4"/>
  <c r="BW306" i="4" s="1"/>
  <c r="BZ306" i="4"/>
  <c r="CA306" i="4"/>
  <c r="CB306" i="4"/>
  <c r="CC306" i="4"/>
  <c r="CD306" i="4"/>
  <c r="CE306" i="4"/>
  <c r="CF306" i="4"/>
  <c r="CH306" i="4"/>
  <c r="CI306" i="4"/>
  <c r="CJ306" i="4"/>
  <c r="CK306" i="4"/>
  <c r="CL306" i="4"/>
  <c r="CM306" i="4"/>
  <c r="CN306" i="4"/>
  <c r="CO306" i="4"/>
  <c r="CP306" i="4"/>
  <c r="CQ306" i="4"/>
  <c r="CR306" i="4"/>
  <c r="CS306" i="4"/>
  <c r="CT306" i="4"/>
  <c r="CU306" i="4"/>
  <c r="CV306" i="4"/>
  <c r="CW306" i="4"/>
  <c r="CX306" i="4"/>
  <c r="CY306" i="4"/>
  <c r="CZ306" i="4"/>
  <c r="DA306" i="4"/>
  <c r="DB306" i="4"/>
  <c r="DC306" i="4"/>
  <c r="DD306" i="4"/>
  <c r="DE306" i="4"/>
  <c r="DF306" i="4"/>
  <c r="DG306" i="4"/>
  <c r="DH306" i="4"/>
  <c r="DI306" i="4"/>
  <c r="DJ306" i="4"/>
  <c r="DK306" i="4"/>
  <c r="DL306" i="4"/>
  <c r="DM306" i="4"/>
  <c r="DN306" i="4"/>
  <c r="DO306" i="4"/>
  <c r="DP306" i="4"/>
  <c r="DQ306" i="4"/>
  <c r="DR306" i="4"/>
  <c r="DS306" i="4"/>
  <c r="DT306" i="4"/>
  <c r="DU306" i="4"/>
  <c r="DV306" i="4"/>
  <c r="DW306" i="4"/>
  <c r="DX306" i="4"/>
  <c r="DY306" i="4"/>
  <c r="DZ306" i="4"/>
  <c r="EA306" i="4"/>
  <c r="EB306" i="4"/>
  <c r="EE306" i="4"/>
  <c r="EG306" i="4"/>
  <c r="EH306" i="4"/>
  <c r="EI306" i="4"/>
  <c r="EJ306" i="4"/>
  <c r="EK306" i="4"/>
  <c r="EL306" i="4"/>
  <c r="EM306" i="4"/>
  <c r="EO306" i="4"/>
  <c r="EP306" i="4"/>
  <c r="EQ306" i="4"/>
  <c r="ER306" i="4"/>
  <c r="ES306" i="4"/>
  <c r="ET306" i="4"/>
  <c r="FA306" i="4"/>
  <c r="FB306" i="4"/>
  <c r="FC306" i="4"/>
  <c r="FD306" i="4"/>
  <c r="FE306" i="4"/>
  <c r="FF306" i="4"/>
  <c r="FG306" i="4"/>
  <c r="FH306" i="4"/>
  <c r="FI306" i="4"/>
  <c r="FJ306" i="4"/>
  <c r="FK306" i="4"/>
  <c r="FL306" i="4"/>
  <c r="FM306" i="4"/>
  <c r="FN306" i="4"/>
  <c r="FO306" i="4"/>
  <c r="FQ306" i="4"/>
  <c r="FR306" i="4"/>
  <c r="FS306" i="4"/>
  <c r="FU306" i="4"/>
  <c r="FV306" i="4"/>
  <c r="FW306" i="4"/>
  <c r="FY306" i="4"/>
  <c r="FZ306" i="4"/>
  <c r="GA306" i="4"/>
  <c r="BK307" i="4"/>
  <c r="BL307" i="4"/>
  <c r="BM307" i="4"/>
  <c r="BN307" i="4"/>
  <c r="BO307" i="4"/>
  <c r="BP307" i="4"/>
  <c r="BQ307" i="4"/>
  <c r="EE307" i="4" s="1"/>
  <c r="BR307" i="4"/>
  <c r="EB307" i="4" s="1"/>
  <c r="BS307" i="4"/>
  <c r="BT307" i="4"/>
  <c r="BU307" i="4"/>
  <c r="BV307" i="4"/>
  <c r="BW307" i="4" s="1"/>
  <c r="BZ307" i="4"/>
  <c r="CA307" i="4"/>
  <c r="CB307" i="4"/>
  <c r="CC307" i="4"/>
  <c r="CD307" i="4"/>
  <c r="CE307" i="4"/>
  <c r="CF307" i="4"/>
  <c r="CH307" i="4"/>
  <c r="CI307" i="4"/>
  <c r="CJ307" i="4"/>
  <c r="CK307" i="4"/>
  <c r="CL307" i="4"/>
  <c r="CM307" i="4"/>
  <c r="CN307" i="4"/>
  <c r="CO307" i="4"/>
  <c r="CP307" i="4"/>
  <c r="GA307" i="4" s="1"/>
  <c r="CQ307" i="4"/>
  <c r="CR307" i="4"/>
  <c r="CS307" i="4"/>
  <c r="CT307" i="4"/>
  <c r="CU307" i="4"/>
  <c r="CV307" i="4"/>
  <c r="CW307" i="4"/>
  <c r="CX307" i="4"/>
  <c r="CY307" i="4"/>
  <c r="CZ307" i="4"/>
  <c r="DA307" i="4"/>
  <c r="DB307" i="4"/>
  <c r="DC307" i="4"/>
  <c r="DD307" i="4"/>
  <c r="DE307" i="4"/>
  <c r="DF307" i="4"/>
  <c r="DG307" i="4"/>
  <c r="DH307" i="4"/>
  <c r="DI307" i="4"/>
  <c r="DJ307" i="4"/>
  <c r="DK307" i="4"/>
  <c r="DL307" i="4"/>
  <c r="DM307" i="4"/>
  <c r="DN307" i="4"/>
  <c r="DO307" i="4"/>
  <c r="DP307" i="4"/>
  <c r="DQ307" i="4"/>
  <c r="DR307" i="4"/>
  <c r="DS307" i="4"/>
  <c r="DT307" i="4"/>
  <c r="DU307" i="4"/>
  <c r="DV307" i="4"/>
  <c r="DW307" i="4"/>
  <c r="DX307" i="4"/>
  <c r="DY307" i="4"/>
  <c r="DZ307" i="4"/>
  <c r="EA307" i="4"/>
  <c r="EG307" i="4"/>
  <c r="EH307" i="4"/>
  <c r="EI307" i="4"/>
  <c r="EJ307" i="4"/>
  <c r="EK307" i="4"/>
  <c r="EL307" i="4"/>
  <c r="EM307" i="4"/>
  <c r="EO307" i="4"/>
  <c r="EP307" i="4"/>
  <c r="EQ307" i="4"/>
  <c r="ER307" i="4"/>
  <c r="ES307" i="4"/>
  <c r="ET307" i="4"/>
  <c r="FA307" i="4"/>
  <c r="FB307" i="4"/>
  <c r="FC307" i="4"/>
  <c r="FD307" i="4"/>
  <c r="FE307" i="4"/>
  <c r="FF307" i="4"/>
  <c r="FG307" i="4"/>
  <c r="FH307" i="4"/>
  <c r="FI307" i="4"/>
  <c r="FJ307" i="4"/>
  <c r="FK307" i="4"/>
  <c r="FL307" i="4"/>
  <c r="FM307" i="4"/>
  <c r="FN307" i="4"/>
  <c r="FO307" i="4"/>
  <c r="FP307" i="4"/>
  <c r="FQ307" i="4"/>
  <c r="FR307" i="4"/>
  <c r="FS307" i="4"/>
  <c r="FT307" i="4"/>
  <c r="FU307" i="4"/>
  <c r="FV307" i="4"/>
  <c r="FW307" i="4"/>
  <c r="FX307" i="4"/>
  <c r="FY307" i="4"/>
  <c r="FZ307" i="4"/>
  <c r="BK308" i="4"/>
  <c r="FP308" i="4" s="1"/>
  <c r="BL308" i="4"/>
  <c r="BM308" i="4"/>
  <c r="BN308" i="4"/>
  <c r="BO308" i="4"/>
  <c r="BP308" i="4"/>
  <c r="BQ308" i="4"/>
  <c r="BR308" i="4"/>
  <c r="EB308" i="4" s="1"/>
  <c r="BS308" i="4"/>
  <c r="BT308" i="4"/>
  <c r="BU308" i="4"/>
  <c r="BV308" i="4"/>
  <c r="BW308" i="4" s="1"/>
  <c r="BZ308" i="4"/>
  <c r="CA308" i="4"/>
  <c r="CB308" i="4"/>
  <c r="CC308" i="4"/>
  <c r="CD308" i="4"/>
  <c r="CE308" i="4"/>
  <c r="CF308" i="4"/>
  <c r="CH308" i="4"/>
  <c r="CI308" i="4"/>
  <c r="CJ308" i="4"/>
  <c r="CK308" i="4"/>
  <c r="CL308" i="4"/>
  <c r="CM308" i="4"/>
  <c r="CN308" i="4"/>
  <c r="CO308" i="4"/>
  <c r="CP308" i="4"/>
  <c r="GA308" i="4" s="1"/>
  <c r="CQ308" i="4"/>
  <c r="CR308" i="4"/>
  <c r="CS308" i="4"/>
  <c r="CT308" i="4"/>
  <c r="CU308" i="4"/>
  <c r="CV308" i="4"/>
  <c r="CW308" i="4"/>
  <c r="CX308" i="4"/>
  <c r="CY308" i="4"/>
  <c r="CZ308" i="4"/>
  <c r="DA308" i="4"/>
  <c r="DB308" i="4"/>
  <c r="DC308" i="4"/>
  <c r="DD308" i="4"/>
  <c r="DE308" i="4"/>
  <c r="DF308" i="4"/>
  <c r="DG308" i="4"/>
  <c r="DH308" i="4"/>
  <c r="DI308" i="4"/>
  <c r="DJ308" i="4"/>
  <c r="DK308" i="4"/>
  <c r="DL308" i="4"/>
  <c r="DM308" i="4"/>
  <c r="DN308" i="4"/>
  <c r="DO308" i="4"/>
  <c r="DP308" i="4"/>
  <c r="DQ308" i="4"/>
  <c r="DR308" i="4"/>
  <c r="DS308" i="4"/>
  <c r="DT308" i="4"/>
  <c r="DU308" i="4"/>
  <c r="DV308" i="4"/>
  <c r="DW308" i="4"/>
  <c r="DX308" i="4"/>
  <c r="DY308" i="4"/>
  <c r="DZ308" i="4"/>
  <c r="EA308" i="4"/>
  <c r="EE308" i="4"/>
  <c r="EG308" i="4"/>
  <c r="EH308" i="4"/>
  <c r="EI308" i="4"/>
  <c r="EJ308" i="4"/>
  <c r="EK308" i="4"/>
  <c r="EL308" i="4"/>
  <c r="EM308" i="4"/>
  <c r="EO308" i="4"/>
  <c r="EP308" i="4"/>
  <c r="EQ308" i="4"/>
  <c r="ER308" i="4"/>
  <c r="ES308" i="4"/>
  <c r="ET308" i="4"/>
  <c r="FA308" i="4"/>
  <c r="FB308" i="4"/>
  <c r="FC308" i="4"/>
  <c r="FD308" i="4"/>
  <c r="FE308" i="4"/>
  <c r="FF308" i="4"/>
  <c r="FG308" i="4"/>
  <c r="FH308" i="4"/>
  <c r="FI308" i="4"/>
  <c r="FJ308" i="4"/>
  <c r="FK308" i="4"/>
  <c r="FL308" i="4"/>
  <c r="FM308" i="4"/>
  <c r="FN308" i="4"/>
  <c r="FO308" i="4"/>
  <c r="FQ308" i="4"/>
  <c r="FR308" i="4"/>
  <c r="FS308" i="4"/>
  <c r="FU308" i="4"/>
  <c r="FV308" i="4"/>
  <c r="FW308" i="4"/>
  <c r="FY308" i="4"/>
  <c r="FZ308" i="4"/>
  <c r="BK309" i="4"/>
  <c r="BL309" i="4"/>
  <c r="BM309" i="4"/>
  <c r="BN309" i="4"/>
  <c r="ED309" i="4" s="1"/>
  <c r="BO309" i="4"/>
  <c r="BP309" i="4"/>
  <c r="BQ309" i="4"/>
  <c r="EE309" i="4" s="1"/>
  <c r="BR309" i="4"/>
  <c r="BS309" i="4"/>
  <c r="BT309" i="4"/>
  <c r="BU309" i="4"/>
  <c r="BV309" i="4"/>
  <c r="BW309" i="4" s="1"/>
  <c r="BZ309" i="4"/>
  <c r="CA309" i="4"/>
  <c r="CB309" i="4"/>
  <c r="CC309" i="4"/>
  <c r="CD309" i="4"/>
  <c r="CE309" i="4"/>
  <c r="CF309" i="4"/>
  <c r="CH309" i="4"/>
  <c r="CI309" i="4"/>
  <c r="CJ309" i="4"/>
  <c r="CK309" i="4"/>
  <c r="CL309" i="4"/>
  <c r="CM309" i="4"/>
  <c r="CN309" i="4"/>
  <c r="CO309" i="4"/>
  <c r="CP309" i="4"/>
  <c r="CQ309" i="4"/>
  <c r="CR309" i="4"/>
  <c r="CS309" i="4"/>
  <c r="CT309" i="4"/>
  <c r="CU309" i="4"/>
  <c r="CV309" i="4"/>
  <c r="CW309" i="4"/>
  <c r="CX309" i="4"/>
  <c r="CY309" i="4"/>
  <c r="CZ309" i="4"/>
  <c r="DA309" i="4"/>
  <c r="DB309" i="4"/>
  <c r="DC309" i="4"/>
  <c r="DD309" i="4"/>
  <c r="DE309" i="4"/>
  <c r="DF309" i="4"/>
  <c r="DG309" i="4"/>
  <c r="DH309" i="4"/>
  <c r="DI309" i="4"/>
  <c r="DJ309" i="4"/>
  <c r="DK309" i="4"/>
  <c r="DL309" i="4"/>
  <c r="DM309" i="4"/>
  <c r="DN309" i="4"/>
  <c r="DO309" i="4"/>
  <c r="DP309" i="4"/>
  <c r="DQ309" i="4"/>
  <c r="DR309" i="4"/>
  <c r="DS309" i="4"/>
  <c r="DT309" i="4"/>
  <c r="DU309" i="4"/>
  <c r="DV309" i="4"/>
  <c r="DW309" i="4"/>
  <c r="DX309" i="4"/>
  <c r="DY309" i="4"/>
  <c r="DZ309" i="4"/>
  <c r="EA309" i="4"/>
  <c r="EB309" i="4"/>
  <c r="EG309" i="4"/>
  <c r="EH309" i="4"/>
  <c r="EI309" i="4"/>
  <c r="EJ309" i="4"/>
  <c r="EK309" i="4"/>
  <c r="EL309" i="4"/>
  <c r="EM309" i="4"/>
  <c r="EO309" i="4"/>
  <c r="EP309" i="4"/>
  <c r="EQ309" i="4"/>
  <c r="ER309" i="4"/>
  <c r="ES309" i="4"/>
  <c r="ET309" i="4"/>
  <c r="FA309" i="4"/>
  <c r="FB309" i="4"/>
  <c r="FC309" i="4"/>
  <c r="FD309" i="4"/>
  <c r="FE309" i="4"/>
  <c r="FF309" i="4"/>
  <c r="FG309" i="4"/>
  <c r="FH309" i="4"/>
  <c r="FI309" i="4"/>
  <c r="FJ309" i="4"/>
  <c r="FK309" i="4"/>
  <c r="FL309" i="4"/>
  <c r="FM309" i="4"/>
  <c r="FN309" i="4"/>
  <c r="FO309" i="4"/>
  <c r="FP309" i="4"/>
  <c r="FQ309" i="4"/>
  <c r="FR309" i="4"/>
  <c r="FS309" i="4"/>
  <c r="FT309" i="4"/>
  <c r="FU309" i="4"/>
  <c r="FV309" i="4"/>
  <c r="FW309" i="4"/>
  <c r="FX309" i="4"/>
  <c r="FY309" i="4"/>
  <c r="FZ309" i="4"/>
  <c r="GA309" i="4"/>
  <c r="BK310" i="4"/>
  <c r="BL310" i="4"/>
  <c r="BM310" i="4"/>
  <c r="BN310" i="4"/>
  <c r="BO310" i="4"/>
  <c r="BP310" i="4"/>
  <c r="BQ310" i="4"/>
  <c r="BR310" i="4"/>
  <c r="BS310" i="4"/>
  <c r="BT310" i="4"/>
  <c r="BU310" i="4"/>
  <c r="BV310" i="4"/>
  <c r="BW310" i="4" s="1"/>
  <c r="BZ310" i="4"/>
  <c r="CA310" i="4"/>
  <c r="CB310" i="4"/>
  <c r="CC310" i="4"/>
  <c r="CD310" i="4"/>
  <c r="CE310" i="4"/>
  <c r="CF310" i="4"/>
  <c r="CH310" i="4"/>
  <c r="CI310" i="4"/>
  <c r="CJ310" i="4"/>
  <c r="CK310" i="4"/>
  <c r="CL310" i="4"/>
  <c r="CM310" i="4"/>
  <c r="CN310" i="4"/>
  <c r="CO310" i="4"/>
  <c r="CP310" i="4"/>
  <c r="CQ310" i="4"/>
  <c r="CR310" i="4"/>
  <c r="CS310" i="4"/>
  <c r="CT310" i="4"/>
  <c r="CU310" i="4"/>
  <c r="CV310" i="4"/>
  <c r="CW310" i="4"/>
  <c r="CX310" i="4"/>
  <c r="CY310" i="4"/>
  <c r="CZ310" i="4"/>
  <c r="DA310" i="4"/>
  <c r="DB310" i="4"/>
  <c r="DC310" i="4"/>
  <c r="DD310" i="4"/>
  <c r="DE310" i="4"/>
  <c r="DF310" i="4"/>
  <c r="DG310" i="4"/>
  <c r="DH310" i="4"/>
  <c r="DI310" i="4"/>
  <c r="DJ310" i="4"/>
  <c r="DK310" i="4"/>
  <c r="DL310" i="4"/>
  <c r="DM310" i="4"/>
  <c r="DN310" i="4"/>
  <c r="DO310" i="4"/>
  <c r="DP310" i="4"/>
  <c r="DQ310" i="4"/>
  <c r="DR310" i="4"/>
  <c r="DS310" i="4"/>
  <c r="DT310" i="4"/>
  <c r="DU310" i="4"/>
  <c r="DV310" i="4"/>
  <c r="DW310" i="4"/>
  <c r="DX310" i="4"/>
  <c r="DY310" i="4"/>
  <c r="DZ310" i="4"/>
  <c r="EA310" i="4"/>
  <c r="EB310" i="4"/>
  <c r="EE310" i="4"/>
  <c r="EG310" i="4"/>
  <c r="EH310" i="4"/>
  <c r="EI310" i="4"/>
  <c r="EJ310" i="4"/>
  <c r="EK310" i="4"/>
  <c r="EL310" i="4"/>
  <c r="EM310" i="4"/>
  <c r="EO310" i="4"/>
  <c r="EP310" i="4"/>
  <c r="EQ310" i="4"/>
  <c r="ER310" i="4"/>
  <c r="ES310" i="4"/>
  <c r="ET310" i="4"/>
  <c r="FA310" i="4"/>
  <c r="FB310" i="4"/>
  <c r="FC310" i="4"/>
  <c r="FD310" i="4"/>
  <c r="FE310" i="4"/>
  <c r="FF310" i="4"/>
  <c r="FG310" i="4"/>
  <c r="FH310" i="4"/>
  <c r="FI310" i="4"/>
  <c r="FJ310" i="4"/>
  <c r="FK310" i="4"/>
  <c r="FL310" i="4"/>
  <c r="FM310" i="4"/>
  <c r="FN310" i="4"/>
  <c r="FO310" i="4"/>
  <c r="FQ310" i="4"/>
  <c r="FR310" i="4"/>
  <c r="FS310" i="4"/>
  <c r="FU310" i="4"/>
  <c r="FV310" i="4"/>
  <c r="FW310" i="4"/>
  <c r="FY310" i="4"/>
  <c r="FZ310" i="4"/>
  <c r="GA310" i="4"/>
  <c r="BK311" i="4"/>
  <c r="BL311" i="4"/>
  <c r="EC311" i="4" s="1"/>
  <c r="EF311" i="4" s="1"/>
  <c r="BM311" i="4"/>
  <c r="BN311" i="4"/>
  <c r="BO311" i="4"/>
  <c r="BP311" i="4"/>
  <c r="BQ311" i="4"/>
  <c r="EE311" i="4" s="1"/>
  <c r="BR311" i="4"/>
  <c r="EB311" i="4" s="1"/>
  <c r="BS311" i="4"/>
  <c r="BT311" i="4"/>
  <c r="BU311" i="4"/>
  <c r="BV311" i="4"/>
  <c r="BW311" i="4" s="1"/>
  <c r="BZ311" i="4"/>
  <c r="CA311" i="4"/>
  <c r="CB311" i="4"/>
  <c r="CC311" i="4"/>
  <c r="CD311" i="4"/>
  <c r="CE311" i="4"/>
  <c r="CF311" i="4"/>
  <c r="CH311" i="4"/>
  <c r="CI311" i="4"/>
  <c r="CJ311" i="4"/>
  <c r="CK311" i="4"/>
  <c r="CL311" i="4"/>
  <c r="CM311" i="4"/>
  <c r="CN311" i="4"/>
  <c r="CO311" i="4"/>
  <c r="CP311" i="4"/>
  <c r="GA311" i="4" s="1"/>
  <c r="CQ311" i="4"/>
  <c r="CR311" i="4"/>
  <c r="CS311" i="4"/>
  <c r="CT311" i="4"/>
  <c r="CU311" i="4"/>
  <c r="CV311" i="4"/>
  <c r="CW311" i="4"/>
  <c r="CX311" i="4"/>
  <c r="CY311" i="4"/>
  <c r="CZ311" i="4"/>
  <c r="DA311" i="4"/>
  <c r="DB311" i="4"/>
  <c r="DC311" i="4"/>
  <c r="DD311" i="4"/>
  <c r="DE311" i="4"/>
  <c r="DF311" i="4"/>
  <c r="DG311" i="4"/>
  <c r="DH311" i="4"/>
  <c r="DI311" i="4"/>
  <c r="DJ311" i="4"/>
  <c r="DK311" i="4"/>
  <c r="DL311" i="4"/>
  <c r="DM311" i="4"/>
  <c r="DN311" i="4"/>
  <c r="DO311" i="4"/>
  <c r="DP311" i="4"/>
  <c r="DQ311" i="4"/>
  <c r="DR311" i="4"/>
  <c r="DS311" i="4"/>
  <c r="DT311" i="4"/>
  <c r="DU311" i="4"/>
  <c r="DV311" i="4"/>
  <c r="DW311" i="4"/>
  <c r="DX311" i="4"/>
  <c r="DY311" i="4"/>
  <c r="DZ311" i="4"/>
  <c r="EA311" i="4"/>
  <c r="ED311" i="4"/>
  <c r="EG311" i="4"/>
  <c r="EH311" i="4"/>
  <c r="EI311" i="4"/>
  <c r="EJ311" i="4"/>
  <c r="EK311" i="4"/>
  <c r="EL311" i="4"/>
  <c r="EM311" i="4"/>
  <c r="EO311" i="4"/>
  <c r="EP311" i="4"/>
  <c r="EQ311" i="4"/>
  <c r="ER311" i="4"/>
  <c r="ES311" i="4"/>
  <c r="ET311" i="4"/>
  <c r="FA311" i="4"/>
  <c r="FB311" i="4"/>
  <c r="FC311" i="4"/>
  <c r="FD311" i="4"/>
  <c r="FE311" i="4"/>
  <c r="FF311" i="4"/>
  <c r="FG311" i="4"/>
  <c r="FH311" i="4"/>
  <c r="FI311" i="4"/>
  <c r="FJ311" i="4"/>
  <c r="FK311" i="4"/>
  <c r="FL311" i="4"/>
  <c r="FM311" i="4"/>
  <c r="FN311" i="4"/>
  <c r="FO311" i="4"/>
  <c r="FP311" i="4"/>
  <c r="FQ311" i="4"/>
  <c r="FR311" i="4"/>
  <c r="FS311" i="4"/>
  <c r="FT311" i="4"/>
  <c r="FU311" i="4"/>
  <c r="FV311" i="4"/>
  <c r="FW311" i="4"/>
  <c r="FX311" i="4"/>
  <c r="FY311" i="4"/>
  <c r="FZ311" i="4"/>
  <c r="BK312" i="4"/>
  <c r="BL312" i="4"/>
  <c r="BM312" i="4"/>
  <c r="BN312" i="4"/>
  <c r="BO312" i="4"/>
  <c r="EE312" i="4" s="1"/>
  <c r="BP312" i="4"/>
  <c r="BQ312" i="4"/>
  <c r="BR312" i="4"/>
  <c r="BS312" i="4"/>
  <c r="EB312" i="4" s="1"/>
  <c r="BT312" i="4"/>
  <c r="BU312" i="4"/>
  <c r="BV312" i="4"/>
  <c r="BW312" i="4" s="1"/>
  <c r="BZ312" i="4"/>
  <c r="CA312" i="4"/>
  <c r="CB312" i="4"/>
  <c r="CC312" i="4"/>
  <c r="CD312" i="4"/>
  <c r="CE312" i="4"/>
  <c r="CF312" i="4"/>
  <c r="CH312" i="4"/>
  <c r="CI312" i="4"/>
  <c r="CJ312" i="4"/>
  <c r="CK312" i="4"/>
  <c r="CL312" i="4"/>
  <c r="CM312" i="4"/>
  <c r="CN312" i="4"/>
  <c r="CO312" i="4"/>
  <c r="CP312" i="4"/>
  <c r="CQ312" i="4"/>
  <c r="GA312" i="4" s="1"/>
  <c r="CR312" i="4"/>
  <c r="CS312" i="4"/>
  <c r="CT312" i="4"/>
  <c r="CU312" i="4"/>
  <c r="CV312" i="4"/>
  <c r="CW312" i="4"/>
  <c r="CX312" i="4"/>
  <c r="CY312" i="4"/>
  <c r="CZ312" i="4"/>
  <c r="DA312" i="4"/>
  <c r="DB312" i="4"/>
  <c r="DC312" i="4"/>
  <c r="DD312" i="4"/>
  <c r="DE312" i="4"/>
  <c r="DF312" i="4"/>
  <c r="DG312" i="4"/>
  <c r="DH312" i="4"/>
  <c r="DI312" i="4"/>
  <c r="DJ312" i="4"/>
  <c r="DK312" i="4"/>
  <c r="DL312" i="4"/>
  <c r="DM312" i="4"/>
  <c r="DN312" i="4"/>
  <c r="DO312" i="4"/>
  <c r="DP312" i="4"/>
  <c r="DQ312" i="4"/>
  <c r="DR312" i="4"/>
  <c r="DS312" i="4"/>
  <c r="DT312" i="4"/>
  <c r="DU312" i="4"/>
  <c r="DV312" i="4"/>
  <c r="DW312" i="4"/>
  <c r="DX312" i="4"/>
  <c r="DY312" i="4"/>
  <c r="DZ312" i="4"/>
  <c r="EA312" i="4"/>
  <c r="ED312" i="4"/>
  <c r="EG312" i="4"/>
  <c r="EH312" i="4"/>
  <c r="EI312" i="4"/>
  <c r="EJ312" i="4"/>
  <c r="EK312" i="4"/>
  <c r="EL312" i="4"/>
  <c r="EM312" i="4"/>
  <c r="EO312" i="4"/>
  <c r="EP312" i="4"/>
  <c r="EQ312" i="4"/>
  <c r="ER312" i="4"/>
  <c r="ES312" i="4"/>
  <c r="ET312" i="4"/>
  <c r="FA312" i="4"/>
  <c r="FB312" i="4"/>
  <c r="FC312" i="4"/>
  <c r="FD312" i="4"/>
  <c r="FE312" i="4"/>
  <c r="FF312" i="4"/>
  <c r="FG312" i="4"/>
  <c r="FH312" i="4"/>
  <c r="FI312" i="4"/>
  <c r="FJ312" i="4"/>
  <c r="FK312" i="4"/>
  <c r="FL312" i="4"/>
  <c r="FM312" i="4"/>
  <c r="FN312" i="4"/>
  <c r="FO312" i="4"/>
  <c r="FQ312" i="4"/>
  <c r="FR312" i="4"/>
  <c r="FU312" i="4"/>
  <c r="FV312" i="4"/>
  <c r="FW312" i="4"/>
  <c r="FZ312" i="4"/>
  <c r="BK313" i="4"/>
  <c r="BL313" i="4"/>
  <c r="BM313" i="4"/>
  <c r="BN313" i="4"/>
  <c r="BO313" i="4"/>
  <c r="BP313" i="4"/>
  <c r="BQ313" i="4"/>
  <c r="EE313" i="4" s="1"/>
  <c r="BR313" i="4"/>
  <c r="BS313" i="4"/>
  <c r="BT313" i="4"/>
  <c r="ED313" i="4" s="1"/>
  <c r="BU313" i="4"/>
  <c r="BV313" i="4"/>
  <c r="BW313" i="4" s="1"/>
  <c r="BZ313" i="4"/>
  <c r="CA313" i="4"/>
  <c r="CB313" i="4"/>
  <c r="CC313" i="4"/>
  <c r="CD313" i="4"/>
  <c r="CE313" i="4"/>
  <c r="CF313" i="4"/>
  <c r="CG313" i="4" s="1"/>
  <c r="CH313" i="4"/>
  <c r="CI313" i="4"/>
  <c r="CJ313" i="4"/>
  <c r="CK313" i="4"/>
  <c r="CL313" i="4"/>
  <c r="CM313" i="4"/>
  <c r="CN313" i="4"/>
  <c r="CO313" i="4"/>
  <c r="CP313" i="4"/>
  <c r="CQ313" i="4"/>
  <c r="CR313" i="4"/>
  <c r="CS313" i="4"/>
  <c r="CT313" i="4"/>
  <c r="CU313" i="4"/>
  <c r="CV313" i="4"/>
  <c r="CW313" i="4"/>
  <c r="CX313" i="4"/>
  <c r="CY313" i="4"/>
  <c r="CZ313" i="4"/>
  <c r="DA313" i="4"/>
  <c r="DB313" i="4"/>
  <c r="DC313" i="4"/>
  <c r="DD313" i="4"/>
  <c r="DE313" i="4"/>
  <c r="DF313" i="4"/>
  <c r="DG313" i="4"/>
  <c r="DH313" i="4"/>
  <c r="DI313" i="4"/>
  <c r="DJ313" i="4"/>
  <c r="DK313" i="4"/>
  <c r="DL313" i="4"/>
  <c r="DM313" i="4"/>
  <c r="DN313" i="4"/>
  <c r="DO313" i="4"/>
  <c r="DP313" i="4"/>
  <c r="DQ313" i="4"/>
  <c r="DR313" i="4"/>
  <c r="DS313" i="4"/>
  <c r="DT313" i="4"/>
  <c r="DU313" i="4"/>
  <c r="DV313" i="4"/>
  <c r="DW313" i="4"/>
  <c r="DX313" i="4"/>
  <c r="DY313" i="4"/>
  <c r="DZ313" i="4"/>
  <c r="EA313" i="4"/>
  <c r="EB313" i="4"/>
  <c r="EC313" i="4"/>
  <c r="EF313" i="4"/>
  <c r="EG313" i="4"/>
  <c r="EH313" i="4"/>
  <c r="EI313" i="4"/>
  <c r="EJ313" i="4"/>
  <c r="EK313" i="4"/>
  <c r="EL313" i="4"/>
  <c r="EM313" i="4"/>
  <c r="EO313" i="4"/>
  <c r="EP313" i="4"/>
  <c r="EQ313" i="4"/>
  <c r="ER313" i="4"/>
  <c r="ES313" i="4"/>
  <c r="ET313" i="4"/>
  <c r="FA313" i="4"/>
  <c r="FB313" i="4"/>
  <c r="FC313" i="4"/>
  <c r="FD313" i="4"/>
  <c r="FE313" i="4"/>
  <c r="FF313" i="4"/>
  <c r="FG313" i="4"/>
  <c r="FH313" i="4"/>
  <c r="FI313" i="4"/>
  <c r="FJ313" i="4"/>
  <c r="FK313" i="4"/>
  <c r="FL313" i="4"/>
  <c r="FM313" i="4"/>
  <c r="FN313" i="4"/>
  <c r="FO313" i="4"/>
  <c r="FP313" i="4"/>
  <c r="FQ313" i="4"/>
  <c r="FR313" i="4"/>
  <c r="FS313" i="4"/>
  <c r="FT313" i="4"/>
  <c r="FU313" i="4"/>
  <c r="FV313" i="4"/>
  <c r="FW313" i="4"/>
  <c r="FX313" i="4"/>
  <c r="FY313" i="4"/>
  <c r="FZ313" i="4"/>
  <c r="GA313" i="4"/>
  <c r="BK314" i="4"/>
  <c r="FW314" i="4" s="1"/>
  <c r="BL314" i="4"/>
  <c r="BM314" i="4"/>
  <c r="BN314" i="4"/>
  <c r="BO314" i="4"/>
  <c r="BP314" i="4"/>
  <c r="BQ314" i="4"/>
  <c r="BR314" i="4"/>
  <c r="EB314" i="4" s="1"/>
  <c r="BS314" i="4"/>
  <c r="BT314" i="4"/>
  <c r="BU314" i="4"/>
  <c r="BV314" i="4"/>
  <c r="BW314" i="4" s="1"/>
  <c r="BZ314" i="4"/>
  <c r="CA314" i="4"/>
  <c r="CB314" i="4"/>
  <c r="CC314" i="4"/>
  <c r="CD314" i="4"/>
  <c r="CE314" i="4"/>
  <c r="CF314" i="4"/>
  <c r="CH314" i="4"/>
  <c r="CI314" i="4"/>
  <c r="CJ314" i="4"/>
  <c r="CK314" i="4"/>
  <c r="CL314" i="4"/>
  <c r="CM314" i="4"/>
  <c r="CN314" i="4"/>
  <c r="CO314" i="4"/>
  <c r="CP314" i="4"/>
  <c r="GA314" i="4" s="1"/>
  <c r="CQ314" i="4"/>
  <c r="CR314" i="4"/>
  <c r="CS314" i="4"/>
  <c r="CT314" i="4"/>
  <c r="CU314" i="4"/>
  <c r="CV314" i="4"/>
  <c r="CW314" i="4"/>
  <c r="CX314" i="4"/>
  <c r="CY314" i="4"/>
  <c r="CZ314" i="4"/>
  <c r="DA314" i="4"/>
  <c r="DB314" i="4"/>
  <c r="DC314" i="4"/>
  <c r="DD314" i="4"/>
  <c r="DE314" i="4"/>
  <c r="DF314" i="4"/>
  <c r="DG314" i="4"/>
  <c r="DH314" i="4"/>
  <c r="DI314" i="4"/>
  <c r="DJ314" i="4"/>
  <c r="DK314" i="4"/>
  <c r="DL314" i="4"/>
  <c r="DM314" i="4"/>
  <c r="DN314" i="4"/>
  <c r="DO314" i="4"/>
  <c r="DP314" i="4"/>
  <c r="DQ314" i="4"/>
  <c r="DR314" i="4"/>
  <c r="DS314" i="4"/>
  <c r="DT314" i="4"/>
  <c r="DU314" i="4"/>
  <c r="DV314" i="4"/>
  <c r="DW314" i="4"/>
  <c r="DX314" i="4"/>
  <c r="DY314" i="4"/>
  <c r="DZ314" i="4"/>
  <c r="EA314" i="4"/>
  <c r="EE314" i="4"/>
  <c r="EG314" i="4"/>
  <c r="EH314" i="4"/>
  <c r="EI314" i="4"/>
  <c r="EJ314" i="4"/>
  <c r="EK314" i="4"/>
  <c r="EL314" i="4"/>
  <c r="EM314" i="4"/>
  <c r="EO314" i="4"/>
  <c r="EP314" i="4"/>
  <c r="EQ314" i="4"/>
  <c r="ER314" i="4"/>
  <c r="ES314" i="4"/>
  <c r="ET314" i="4"/>
  <c r="FA314" i="4"/>
  <c r="FB314" i="4"/>
  <c r="FC314" i="4"/>
  <c r="FD314" i="4"/>
  <c r="FE314" i="4"/>
  <c r="FF314" i="4"/>
  <c r="FG314" i="4"/>
  <c r="FH314" i="4"/>
  <c r="FI314" i="4"/>
  <c r="FJ314" i="4"/>
  <c r="FK314" i="4"/>
  <c r="FL314" i="4"/>
  <c r="FM314" i="4"/>
  <c r="FN314" i="4"/>
  <c r="FO314" i="4"/>
  <c r="FQ314" i="4"/>
  <c r="FR314" i="4"/>
  <c r="FS314" i="4"/>
  <c r="FU314" i="4"/>
  <c r="FV314" i="4"/>
  <c r="FY314" i="4"/>
  <c r="FZ314" i="4"/>
  <c r="BK315" i="4"/>
  <c r="BL315" i="4"/>
  <c r="BM315" i="4"/>
  <c r="BN315" i="4"/>
  <c r="BO315" i="4"/>
  <c r="BP315" i="4"/>
  <c r="BQ315" i="4"/>
  <c r="EE315" i="4" s="1"/>
  <c r="BR315" i="4"/>
  <c r="BS315" i="4"/>
  <c r="BT315" i="4"/>
  <c r="ED315" i="4" s="1"/>
  <c r="BU315" i="4"/>
  <c r="BV315" i="4"/>
  <c r="BW315" i="4" s="1"/>
  <c r="BZ315" i="4"/>
  <c r="CA315" i="4"/>
  <c r="CB315" i="4"/>
  <c r="CC315" i="4"/>
  <c r="CD315" i="4"/>
  <c r="CE315" i="4"/>
  <c r="CF315" i="4"/>
  <c r="CH315" i="4"/>
  <c r="CI315" i="4"/>
  <c r="CJ315" i="4"/>
  <c r="CK315" i="4"/>
  <c r="CL315" i="4"/>
  <c r="CM315" i="4"/>
  <c r="CN315" i="4"/>
  <c r="CO315" i="4"/>
  <c r="CP315" i="4"/>
  <c r="GA315" i="4" s="1"/>
  <c r="CQ315" i="4"/>
  <c r="CR315" i="4"/>
  <c r="CS315" i="4"/>
  <c r="CT315" i="4"/>
  <c r="CU315" i="4"/>
  <c r="CV315" i="4"/>
  <c r="CW315" i="4"/>
  <c r="CX315" i="4"/>
  <c r="CY315" i="4"/>
  <c r="CZ315" i="4"/>
  <c r="DA315" i="4"/>
  <c r="DB315" i="4"/>
  <c r="DC315" i="4"/>
  <c r="DD315" i="4"/>
  <c r="DE315" i="4"/>
  <c r="DF315" i="4"/>
  <c r="DG315" i="4"/>
  <c r="DH315" i="4"/>
  <c r="DI315" i="4"/>
  <c r="DJ315" i="4"/>
  <c r="DK315" i="4"/>
  <c r="DL315" i="4"/>
  <c r="DM315" i="4"/>
  <c r="DN315" i="4"/>
  <c r="DO315" i="4"/>
  <c r="DP315" i="4"/>
  <c r="DQ315" i="4"/>
  <c r="DR315" i="4"/>
  <c r="DS315" i="4"/>
  <c r="DT315" i="4"/>
  <c r="DU315" i="4"/>
  <c r="DV315" i="4"/>
  <c r="DW315" i="4"/>
  <c r="DX315" i="4"/>
  <c r="DY315" i="4"/>
  <c r="DZ315" i="4"/>
  <c r="EA315" i="4"/>
  <c r="EB315" i="4"/>
  <c r="EG315" i="4"/>
  <c r="EH315" i="4"/>
  <c r="EI315" i="4"/>
  <c r="EJ315" i="4"/>
  <c r="EK315" i="4"/>
  <c r="EL315" i="4"/>
  <c r="EM315" i="4"/>
  <c r="EO315" i="4"/>
  <c r="EP315" i="4"/>
  <c r="EQ315" i="4"/>
  <c r="ER315" i="4"/>
  <c r="ES315" i="4"/>
  <c r="ET315" i="4"/>
  <c r="FA315" i="4"/>
  <c r="FB315" i="4"/>
  <c r="FC315" i="4"/>
  <c r="FD315" i="4"/>
  <c r="FE315" i="4"/>
  <c r="FF315" i="4"/>
  <c r="FG315" i="4"/>
  <c r="FH315" i="4"/>
  <c r="FI315" i="4"/>
  <c r="FJ315" i="4"/>
  <c r="FK315" i="4"/>
  <c r="FL315" i="4"/>
  <c r="FM315" i="4"/>
  <c r="FN315" i="4"/>
  <c r="FO315" i="4"/>
  <c r="FP315" i="4"/>
  <c r="FQ315" i="4"/>
  <c r="FR315" i="4"/>
  <c r="FS315" i="4"/>
  <c r="FT315" i="4"/>
  <c r="FU315" i="4"/>
  <c r="FV315" i="4"/>
  <c r="FW315" i="4"/>
  <c r="FX315" i="4"/>
  <c r="FY315" i="4"/>
  <c r="FZ315" i="4"/>
  <c r="BK316" i="4"/>
  <c r="FZ316" i="4" s="1"/>
  <c r="BL316" i="4"/>
  <c r="BM316" i="4"/>
  <c r="BN316" i="4"/>
  <c r="BO316" i="4"/>
  <c r="EE316" i="4" s="1"/>
  <c r="BP316" i="4"/>
  <c r="BQ316" i="4"/>
  <c r="BR316" i="4"/>
  <c r="BS316" i="4"/>
  <c r="BT316" i="4"/>
  <c r="BU316" i="4"/>
  <c r="BV316" i="4"/>
  <c r="BW316" i="4" s="1"/>
  <c r="BZ316" i="4"/>
  <c r="CA316" i="4"/>
  <c r="CB316" i="4"/>
  <c r="CC316" i="4"/>
  <c r="CD316" i="4"/>
  <c r="CE316" i="4"/>
  <c r="CF316" i="4"/>
  <c r="CG316" i="4" s="1"/>
  <c r="CH316" i="4"/>
  <c r="CI316" i="4"/>
  <c r="CJ316" i="4"/>
  <c r="CK316" i="4"/>
  <c r="CL316" i="4"/>
  <c r="CM316" i="4"/>
  <c r="CN316" i="4"/>
  <c r="CO316" i="4"/>
  <c r="CP316" i="4"/>
  <c r="CQ316" i="4"/>
  <c r="GA316" i="4" s="1"/>
  <c r="CR316" i="4"/>
  <c r="CS316" i="4"/>
  <c r="CT316" i="4"/>
  <c r="CU316" i="4"/>
  <c r="CV316" i="4"/>
  <c r="CW316" i="4"/>
  <c r="CX316" i="4"/>
  <c r="CY316" i="4"/>
  <c r="CZ316" i="4"/>
  <c r="DA316" i="4"/>
  <c r="DB316" i="4"/>
  <c r="DC316" i="4"/>
  <c r="DD316" i="4"/>
  <c r="DE316" i="4"/>
  <c r="DF316" i="4"/>
  <c r="DG316" i="4"/>
  <c r="DH316" i="4"/>
  <c r="DI316" i="4"/>
  <c r="DJ316" i="4"/>
  <c r="DK316" i="4"/>
  <c r="DL316" i="4"/>
  <c r="DM316" i="4"/>
  <c r="DN316" i="4"/>
  <c r="DO316" i="4"/>
  <c r="DP316" i="4"/>
  <c r="DQ316" i="4"/>
  <c r="DR316" i="4"/>
  <c r="DS316" i="4"/>
  <c r="DT316" i="4"/>
  <c r="DU316" i="4"/>
  <c r="DV316" i="4"/>
  <c r="DW316" i="4"/>
  <c r="DX316" i="4"/>
  <c r="DY316" i="4"/>
  <c r="DZ316" i="4"/>
  <c r="EA316" i="4"/>
  <c r="EG316" i="4"/>
  <c r="EH316" i="4"/>
  <c r="EI316" i="4"/>
  <c r="EJ316" i="4"/>
  <c r="EK316" i="4"/>
  <c r="EL316" i="4"/>
  <c r="EM316" i="4"/>
  <c r="EO316" i="4"/>
  <c r="EP316" i="4"/>
  <c r="EQ316" i="4"/>
  <c r="ER316" i="4"/>
  <c r="ES316" i="4"/>
  <c r="ET316" i="4"/>
  <c r="FA316" i="4"/>
  <c r="FB316" i="4"/>
  <c r="FC316" i="4"/>
  <c r="FD316" i="4"/>
  <c r="FE316" i="4"/>
  <c r="FF316" i="4"/>
  <c r="FG316" i="4"/>
  <c r="FH316" i="4"/>
  <c r="FI316" i="4"/>
  <c r="FJ316" i="4"/>
  <c r="FK316" i="4"/>
  <c r="FL316" i="4"/>
  <c r="FM316" i="4"/>
  <c r="FN316" i="4"/>
  <c r="FO316" i="4"/>
  <c r="FQ316" i="4"/>
  <c r="FR316" i="4"/>
  <c r="FU316" i="4"/>
  <c r="FV316" i="4"/>
  <c r="BK317" i="4"/>
  <c r="FP317" i="4" s="1"/>
  <c r="BL317" i="4"/>
  <c r="BM317" i="4"/>
  <c r="BN317" i="4"/>
  <c r="BO317" i="4"/>
  <c r="EE317" i="4" s="1"/>
  <c r="BP317" i="4"/>
  <c r="BQ317" i="4"/>
  <c r="BR317" i="4"/>
  <c r="BS317" i="4"/>
  <c r="EC317" i="4" s="1"/>
  <c r="EF317" i="4" s="1"/>
  <c r="BT317" i="4"/>
  <c r="BU317" i="4"/>
  <c r="BV317" i="4"/>
  <c r="BY317" i="4" s="1"/>
  <c r="BW317" i="4"/>
  <c r="GD317" i="4" s="1"/>
  <c r="BZ317" i="4"/>
  <c r="CA317" i="4"/>
  <c r="CB317" i="4"/>
  <c r="CC317" i="4"/>
  <c r="CD317" i="4"/>
  <c r="CE317" i="4"/>
  <c r="CG317" i="4" s="1"/>
  <c r="CF317" i="4"/>
  <c r="CH317" i="4"/>
  <c r="CI317" i="4"/>
  <c r="CJ317" i="4"/>
  <c r="CK317" i="4"/>
  <c r="CL317" i="4"/>
  <c r="CM317" i="4"/>
  <c r="CN317" i="4"/>
  <c r="CO317" i="4"/>
  <c r="CP317" i="4"/>
  <c r="GA317" i="4" s="1"/>
  <c r="CQ317" i="4"/>
  <c r="CR317" i="4"/>
  <c r="CS317" i="4"/>
  <c r="CT317" i="4"/>
  <c r="CU317" i="4"/>
  <c r="CV317" i="4"/>
  <c r="CW317" i="4"/>
  <c r="CX317" i="4"/>
  <c r="CY317" i="4"/>
  <c r="CZ317" i="4"/>
  <c r="DA317" i="4"/>
  <c r="DB317" i="4"/>
  <c r="DC317" i="4"/>
  <c r="DD317" i="4"/>
  <c r="DE317" i="4"/>
  <c r="DF317" i="4"/>
  <c r="DG317" i="4"/>
  <c r="DH317" i="4"/>
  <c r="DI317" i="4"/>
  <c r="DJ317" i="4"/>
  <c r="DK317" i="4"/>
  <c r="DL317" i="4"/>
  <c r="DM317" i="4"/>
  <c r="DN317" i="4"/>
  <c r="DO317" i="4"/>
  <c r="DP317" i="4"/>
  <c r="DQ317" i="4"/>
  <c r="DR317" i="4"/>
  <c r="DS317" i="4"/>
  <c r="DT317" i="4"/>
  <c r="DU317" i="4"/>
  <c r="DV317" i="4"/>
  <c r="DW317" i="4"/>
  <c r="DX317" i="4"/>
  <c r="DY317" i="4"/>
  <c r="DZ317" i="4"/>
  <c r="EA317" i="4"/>
  <c r="EB317" i="4"/>
  <c r="ED317" i="4"/>
  <c r="EG317" i="4"/>
  <c r="EH317" i="4"/>
  <c r="EI317" i="4"/>
  <c r="EJ317" i="4"/>
  <c r="EK317" i="4"/>
  <c r="EL317" i="4"/>
  <c r="EM317" i="4"/>
  <c r="EO317" i="4"/>
  <c r="EP317" i="4"/>
  <c r="EQ317" i="4"/>
  <c r="ER317" i="4"/>
  <c r="ES317" i="4"/>
  <c r="ET317" i="4"/>
  <c r="EU317" i="4"/>
  <c r="EW317" i="4"/>
  <c r="EY317" i="4"/>
  <c r="FA317" i="4"/>
  <c r="FB317" i="4"/>
  <c r="FC317" i="4"/>
  <c r="FD317" i="4"/>
  <c r="FE317" i="4"/>
  <c r="FF317" i="4"/>
  <c r="FG317" i="4"/>
  <c r="FH317" i="4"/>
  <c r="FI317" i="4"/>
  <c r="FJ317" i="4"/>
  <c r="FK317" i="4"/>
  <c r="FL317" i="4"/>
  <c r="FM317" i="4"/>
  <c r="FN317" i="4"/>
  <c r="FO317" i="4"/>
  <c r="FQ317" i="4"/>
  <c r="FR317" i="4"/>
  <c r="FS317" i="4"/>
  <c r="FU317" i="4"/>
  <c r="FV317" i="4"/>
  <c r="FW317" i="4"/>
  <c r="FY317" i="4"/>
  <c r="GC317" i="4"/>
  <c r="BK318" i="4"/>
  <c r="BL318" i="4"/>
  <c r="BM318" i="4"/>
  <c r="BN318" i="4"/>
  <c r="BO318" i="4"/>
  <c r="EE318" i="4" s="1"/>
  <c r="BP318" i="4"/>
  <c r="BQ318" i="4"/>
  <c r="BR318" i="4"/>
  <c r="BS318" i="4"/>
  <c r="BT318" i="4"/>
  <c r="BU318" i="4"/>
  <c r="BV318" i="4"/>
  <c r="BW318" i="4"/>
  <c r="BY318" i="4"/>
  <c r="BZ318" i="4"/>
  <c r="CA318" i="4"/>
  <c r="CB318" i="4"/>
  <c r="CC318" i="4"/>
  <c r="CD318" i="4"/>
  <c r="CE318" i="4"/>
  <c r="CF318" i="4"/>
  <c r="CG318" i="4" s="1"/>
  <c r="CH318" i="4"/>
  <c r="CI318" i="4"/>
  <c r="CJ318" i="4"/>
  <c r="CK318" i="4"/>
  <c r="CL318" i="4"/>
  <c r="CM318" i="4"/>
  <c r="CN318" i="4"/>
  <c r="CO318" i="4"/>
  <c r="CP318" i="4"/>
  <c r="CQ318" i="4"/>
  <c r="CR318" i="4"/>
  <c r="CS318" i="4"/>
  <c r="CT318" i="4"/>
  <c r="CU318" i="4"/>
  <c r="CV318" i="4"/>
  <c r="CW318" i="4"/>
  <c r="CX318" i="4"/>
  <c r="CY318" i="4"/>
  <c r="CZ318" i="4"/>
  <c r="DA318" i="4"/>
  <c r="DB318" i="4"/>
  <c r="DC318" i="4"/>
  <c r="DD318" i="4"/>
  <c r="DE318" i="4"/>
  <c r="DF318" i="4"/>
  <c r="DG318" i="4"/>
  <c r="DH318" i="4"/>
  <c r="DI318" i="4"/>
  <c r="DJ318" i="4"/>
  <c r="DK318" i="4"/>
  <c r="DL318" i="4"/>
  <c r="DM318" i="4"/>
  <c r="DN318" i="4"/>
  <c r="DO318" i="4"/>
  <c r="DP318" i="4"/>
  <c r="DQ318" i="4"/>
  <c r="DR318" i="4"/>
  <c r="DS318" i="4"/>
  <c r="DT318" i="4"/>
  <c r="DU318" i="4"/>
  <c r="DV318" i="4"/>
  <c r="DW318" i="4"/>
  <c r="DX318" i="4"/>
  <c r="DY318" i="4"/>
  <c r="DZ318" i="4"/>
  <c r="EA318" i="4"/>
  <c r="EG318" i="4"/>
  <c r="EH318" i="4"/>
  <c r="EI318" i="4"/>
  <c r="EJ318" i="4"/>
  <c r="EK318" i="4"/>
  <c r="EL318" i="4"/>
  <c r="EM318" i="4"/>
  <c r="EO318" i="4"/>
  <c r="EP318" i="4"/>
  <c r="EQ318" i="4"/>
  <c r="ER318" i="4"/>
  <c r="ES318" i="4"/>
  <c r="ET318" i="4"/>
  <c r="EW318" i="4"/>
  <c r="FA318" i="4"/>
  <c r="FB318" i="4"/>
  <c r="FC318" i="4"/>
  <c r="FD318" i="4"/>
  <c r="FE318" i="4"/>
  <c r="FF318" i="4"/>
  <c r="FG318" i="4"/>
  <c r="FH318" i="4"/>
  <c r="FI318" i="4"/>
  <c r="FJ318" i="4"/>
  <c r="FK318" i="4"/>
  <c r="FL318" i="4"/>
  <c r="FM318" i="4"/>
  <c r="FN318" i="4"/>
  <c r="FO318" i="4"/>
  <c r="FQ318" i="4"/>
  <c r="FR318" i="4"/>
  <c r="FU318" i="4"/>
  <c r="FV318" i="4"/>
  <c r="FY318" i="4"/>
  <c r="GA318" i="4"/>
  <c r="BK319" i="4"/>
  <c r="FP319" i="4" s="1"/>
  <c r="BL319" i="4"/>
  <c r="BM319" i="4"/>
  <c r="BN319" i="4"/>
  <c r="BO319" i="4"/>
  <c r="EE319" i="4" s="1"/>
  <c r="BP319" i="4"/>
  <c r="BQ319" i="4"/>
  <c r="BR319" i="4"/>
  <c r="BS319" i="4"/>
  <c r="EC319" i="4" s="1"/>
  <c r="EF319" i="4" s="1"/>
  <c r="BT319" i="4"/>
  <c r="BU319" i="4"/>
  <c r="BV319" i="4"/>
  <c r="BY319" i="4" s="1"/>
  <c r="BW319" i="4"/>
  <c r="GD319" i="4" s="1"/>
  <c r="BZ319" i="4"/>
  <c r="CA319" i="4"/>
  <c r="CB319" i="4"/>
  <c r="CC319" i="4"/>
  <c r="CD319" i="4"/>
  <c r="CE319" i="4"/>
  <c r="CG319" i="4" s="1"/>
  <c r="CF319" i="4"/>
  <c r="CH319" i="4"/>
  <c r="CI319" i="4"/>
  <c r="CJ319" i="4"/>
  <c r="CK319" i="4"/>
  <c r="CL319" i="4"/>
  <c r="CM319" i="4"/>
  <c r="CN319" i="4"/>
  <c r="CO319" i="4"/>
  <c r="CP319" i="4"/>
  <c r="GA319" i="4" s="1"/>
  <c r="CQ319" i="4"/>
  <c r="CR319" i="4"/>
  <c r="CS319" i="4"/>
  <c r="CT319" i="4"/>
  <c r="CU319" i="4"/>
  <c r="CV319" i="4"/>
  <c r="CW319" i="4"/>
  <c r="CX319" i="4"/>
  <c r="CY319" i="4"/>
  <c r="CZ319" i="4"/>
  <c r="DA319" i="4"/>
  <c r="DB319" i="4"/>
  <c r="DC319" i="4"/>
  <c r="DD319" i="4"/>
  <c r="DE319" i="4"/>
  <c r="DF319" i="4"/>
  <c r="DG319" i="4"/>
  <c r="DH319" i="4"/>
  <c r="DI319" i="4"/>
  <c r="DJ319" i="4"/>
  <c r="DK319" i="4"/>
  <c r="DL319" i="4"/>
  <c r="DM319" i="4"/>
  <c r="DN319" i="4"/>
  <c r="DO319" i="4"/>
  <c r="DP319" i="4"/>
  <c r="DQ319" i="4"/>
  <c r="DR319" i="4"/>
  <c r="DS319" i="4"/>
  <c r="DT319" i="4"/>
  <c r="DU319" i="4"/>
  <c r="DV319" i="4"/>
  <c r="DW319" i="4"/>
  <c r="DX319" i="4"/>
  <c r="DY319" i="4"/>
  <c r="DZ319" i="4"/>
  <c r="EA319" i="4"/>
  <c r="EB319" i="4"/>
  <c r="ED319" i="4"/>
  <c r="EG319" i="4"/>
  <c r="EH319" i="4"/>
  <c r="EI319" i="4"/>
  <c r="EJ319" i="4"/>
  <c r="EK319" i="4"/>
  <c r="EL319" i="4"/>
  <c r="EM319" i="4"/>
  <c r="EO319" i="4"/>
  <c r="EP319" i="4"/>
  <c r="EQ319" i="4"/>
  <c r="ER319" i="4"/>
  <c r="ES319" i="4"/>
  <c r="ET319" i="4"/>
  <c r="EU319" i="4"/>
  <c r="EW319" i="4"/>
  <c r="EY319" i="4"/>
  <c r="FA319" i="4"/>
  <c r="FB319" i="4"/>
  <c r="FC319" i="4"/>
  <c r="FD319" i="4"/>
  <c r="FE319" i="4"/>
  <c r="FF319" i="4"/>
  <c r="FG319" i="4"/>
  <c r="FH319" i="4"/>
  <c r="FI319" i="4"/>
  <c r="FJ319" i="4"/>
  <c r="FK319" i="4"/>
  <c r="FL319" i="4"/>
  <c r="FM319" i="4"/>
  <c r="FN319" i="4"/>
  <c r="FO319" i="4"/>
  <c r="FQ319" i="4"/>
  <c r="FR319" i="4"/>
  <c r="FS319" i="4"/>
  <c r="FU319" i="4"/>
  <c r="FV319" i="4"/>
  <c r="FW319" i="4"/>
  <c r="FY319" i="4"/>
  <c r="GC319" i="4"/>
  <c r="BK320" i="4"/>
  <c r="BL320" i="4"/>
  <c r="BM320" i="4"/>
  <c r="BN320" i="4"/>
  <c r="BO320" i="4"/>
  <c r="EE320" i="4" s="1"/>
  <c r="BP320" i="4"/>
  <c r="BQ320" i="4"/>
  <c r="BR320" i="4"/>
  <c r="BS320" i="4"/>
  <c r="BT320" i="4"/>
  <c r="BU320" i="4"/>
  <c r="BV320" i="4"/>
  <c r="BW320" i="4"/>
  <c r="BY320" i="4"/>
  <c r="BZ320" i="4"/>
  <c r="CA320" i="4"/>
  <c r="CB320" i="4"/>
  <c r="CC320" i="4"/>
  <c r="CD320" i="4"/>
  <c r="CE320" i="4"/>
  <c r="CF320" i="4"/>
  <c r="CG320" i="4" s="1"/>
  <c r="CH320" i="4"/>
  <c r="CI320" i="4"/>
  <c r="CJ320" i="4"/>
  <c r="CK320" i="4"/>
  <c r="CL320" i="4"/>
  <c r="CM320" i="4"/>
  <c r="CN320" i="4"/>
  <c r="CO320" i="4"/>
  <c r="CP320" i="4"/>
  <c r="CQ320" i="4"/>
  <c r="CR320" i="4"/>
  <c r="CS320" i="4"/>
  <c r="CT320" i="4"/>
  <c r="CU320" i="4"/>
  <c r="CV320" i="4"/>
  <c r="CW320" i="4"/>
  <c r="CX320" i="4"/>
  <c r="CY320" i="4"/>
  <c r="CZ320" i="4"/>
  <c r="DA320" i="4"/>
  <c r="DB320" i="4"/>
  <c r="DC320" i="4"/>
  <c r="DD320" i="4"/>
  <c r="DE320" i="4"/>
  <c r="DF320" i="4"/>
  <c r="DG320" i="4"/>
  <c r="DH320" i="4"/>
  <c r="DI320" i="4"/>
  <c r="DJ320" i="4"/>
  <c r="DK320" i="4"/>
  <c r="DL320" i="4"/>
  <c r="DM320" i="4"/>
  <c r="DN320" i="4"/>
  <c r="DO320" i="4"/>
  <c r="DP320" i="4"/>
  <c r="DQ320" i="4"/>
  <c r="DR320" i="4"/>
  <c r="DS320" i="4"/>
  <c r="DT320" i="4"/>
  <c r="DU320" i="4"/>
  <c r="DV320" i="4"/>
  <c r="DW320" i="4"/>
  <c r="DX320" i="4"/>
  <c r="DY320" i="4"/>
  <c r="DZ320" i="4"/>
  <c r="EA320" i="4"/>
  <c r="EG320" i="4"/>
  <c r="EH320" i="4"/>
  <c r="EI320" i="4"/>
  <c r="EJ320" i="4"/>
  <c r="EK320" i="4"/>
  <c r="EL320" i="4"/>
  <c r="EM320" i="4"/>
  <c r="EO320" i="4"/>
  <c r="EP320" i="4"/>
  <c r="EQ320" i="4"/>
  <c r="ER320" i="4"/>
  <c r="ES320" i="4"/>
  <c r="ET320" i="4"/>
  <c r="EW320" i="4"/>
  <c r="FA320" i="4"/>
  <c r="FB320" i="4"/>
  <c r="FC320" i="4"/>
  <c r="FD320" i="4"/>
  <c r="FE320" i="4"/>
  <c r="FF320" i="4"/>
  <c r="FG320" i="4"/>
  <c r="FH320" i="4"/>
  <c r="FI320" i="4"/>
  <c r="FJ320" i="4"/>
  <c r="FK320" i="4"/>
  <c r="FL320" i="4"/>
  <c r="FM320" i="4"/>
  <c r="FN320" i="4"/>
  <c r="FO320" i="4"/>
  <c r="FQ320" i="4"/>
  <c r="FR320" i="4"/>
  <c r="FU320" i="4"/>
  <c r="FV320" i="4"/>
  <c r="FY320" i="4"/>
  <c r="GA320" i="4"/>
  <c r="BK321" i="4"/>
  <c r="FP321" i="4" s="1"/>
  <c r="BL321" i="4"/>
  <c r="BM321" i="4"/>
  <c r="BN321" i="4"/>
  <c r="BO321" i="4"/>
  <c r="EE321" i="4" s="1"/>
  <c r="BP321" i="4"/>
  <c r="BQ321" i="4"/>
  <c r="BR321" i="4"/>
  <c r="BS321" i="4"/>
  <c r="EC321" i="4" s="1"/>
  <c r="EF321" i="4" s="1"/>
  <c r="BT321" i="4"/>
  <c r="BU321" i="4"/>
  <c r="BV321" i="4"/>
  <c r="BY321" i="4" s="1"/>
  <c r="BW321" i="4"/>
  <c r="GD321" i="4" s="1"/>
  <c r="BZ321" i="4"/>
  <c r="CA321" i="4"/>
  <c r="CB321" i="4"/>
  <c r="CC321" i="4"/>
  <c r="CD321" i="4"/>
  <c r="CE321" i="4"/>
  <c r="CG321" i="4" s="1"/>
  <c r="CF321" i="4"/>
  <c r="CH321" i="4"/>
  <c r="CI321" i="4"/>
  <c r="CJ321" i="4"/>
  <c r="CK321" i="4"/>
  <c r="CL321" i="4"/>
  <c r="CM321" i="4"/>
  <c r="CN321" i="4"/>
  <c r="CO321" i="4"/>
  <c r="CP321" i="4"/>
  <c r="GA321" i="4" s="1"/>
  <c r="CQ321" i="4"/>
  <c r="CR321" i="4"/>
  <c r="CS321" i="4"/>
  <c r="CT321" i="4"/>
  <c r="CU321" i="4"/>
  <c r="CV321" i="4"/>
  <c r="CW321" i="4"/>
  <c r="CX321" i="4"/>
  <c r="CY321" i="4"/>
  <c r="CZ321" i="4"/>
  <c r="DA321" i="4"/>
  <c r="DB321" i="4"/>
  <c r="DC321" i="4"/>
  <c r="DD321" i="4"/>
  <c r="DE321" i="4"/>
  <c r="DF321" i="4"/>
  <c r="DG321" i="4"/>
  <c r="DH321" i="4"/>
  <c r="DI321" i="4"/>
  <c r="DJ321" i="4"/>
  <c r="DK321" i="4"/>
  <c r="DL321" i="4"/>
  <c r="DM321" i="4"/>
  <c r="DN321" i="4"/>
  <c r="DO321" i="4"/>
  <c r="DP321" i="4"/>
  <c r="DQ321" i="4"/>
  <c r="DR321" i="4"/>
  <c r="DS321" i="4"/>
  <c r="DT321" i="4"/>
  <c r="DU321" i="4"/>
  <c r="DV321" i="4"/>
  <c r="DW321" i="4"/>
  <c r="DX321" i="4"/>
  <c r="DY321" i="4"/>
  <c r="DZ321" i="4"/>
  <c r="EA321" i="4"/>
  <c r="EB321" i="4"/>
  <c r="ED321" i="4"/>
  <c r="EG321" i="4"/>
  <c r="EH321" i="4"/>
  <c r="EI321" i="4"/>
  <c r="EJ321" i="4"/>
  <c r="EK321" i="4"/>
  <c r="EL321" i="4"/>
  <c r="EM321" i="4"/>
  <c r="EO321" i="4"/>
  <c r="EP321" i="4"/>
  <c r="EQ321" i="4"/>
  <c r="ER321" i="4"/>
  <c r="ES321" i="4"/>
  <c r="ET321" i="4"/>
  <c r="EU321" i="4"/>
  <c r="EW321" i="4"/>
  <c r="EY321" i="4"/>
  <c r="FA321" i="4"/>
  <c r="FB321" i="4"/>
  <c r="FC321" i="4"/>
  <c r="FD321" i="4"/>
  <c r="FE321" i="4"/>
  <c r="FF321" i="4"/>
  <c r="FG321" i="4"/>
  <c r="FH321" i="4"/>
  <c r="FI321" i="4"/>
  <c r="FJ321" i="4"/>
  <c r="FK321" i="4"/>
  <c r="FL321" i="4"/>
  <c r="FM321" i="4"/>
  <c r="FN321" i="4"/>
  <c r="FO321" i="4"/>
  <c r="FQ321" i="4"/>
  <c r="FR321" i="4"/>
  <c r="FS321" i="4"/>
  <c r="FU321" i="4"/>
  <c r="FV321" i="4"/>
  <c r="FW321" i="4"/>
  <c r="FY321" i="4"/>
  <c r="GC321" i="4"/>
  <c r="BK322" i="4"/>
  <c r="BL322" i="4"/>
  <c r="BM322" i="4"/>
  <c r="BN322" i="4"/>
  <c r="BO322" i="4"/>
  <c r="EE322" i="4" s="1"/>
  <c r="BP322" i="4"/>
  <c r="BQ322" i="4"/>
  <c r="BR322" i="4"/>
  <c r="BS322" i="4"/>
  <c r="BT322" i="4"/>
  <c r="BU322" i="4"/>
  <c r="BV322" i="4"/>
  <c r="BW322" i="4"/>
  <c r="BY322" i="4"/>
  <c r="BZ322" i="4"/>
  <c r="CA322" i="4"/>
  <c r="CB322" i="4"/>
  <c r="CC322" i="4"/>
  <c r="CD322" i="4"/>
  <c r="CE322" i="4"/>
  <c r="CF322" i="4"/>
  <c r="CG322" i="4" s="1"/>
  <c r="CH322" i="4"/>
  <c r="CI322" i="4"/>
  <c r="CJ322" i="4"/>
  <c r="CK322" i="4"/>
  <c r="CL322" i="4"/>
  <c r="CM322" i="4"/>
  <c r="CN322" i="4"/>
  <c r="CO322" i="4"/>
  <c r="CP322" i="4"/>
  <c r="CQ322" i="4"/>
  <c r="CR322" i="4"/>
  <c r="CS322" i="4"/>
  <c r="CT322" i="4"/>
  <c r="CU322" i="4"/>
  <c r="CV322" i="4"/>
  <c r="CW322" i="4"/>
  <c r="CX322" i="4"/>
  <c r="CY322" i="4"/>
  <c r="CZ322" i="4"/>
  <c r="DA322" i="4"/>
  <c r="DB322" i="4"/>
  <c r="DC322" i="4"/>
  <c r="DD322" i="4"/>
  <c r="DE322" i="4"/>
  <c r="DF322" i="4"/>
  <c r="DG322" i="4"/>
  <c r="DH322" i="4"/>
  <c r="DI322" i="4"/>
  <c r="DJ322" i="4"/>
  <c r="DK322" i="4"/>
  <c r="DL322" i="4"/>
  <c r="DM322" i="4"/>
  <c r="DN322" i="4"/>
  <c r="DO322" i="4"/>
  <c r="DP322" i="4"/>
  <c r="DQ322" i="4"/>
  <c r="DR322" i="4"/>
  <c r="DS322" i="4"/>
  <c r="DT322" i="4"/>
  <c r="DU322" i="4"/>
  <c r="DV322" i="4"/>
  <c r="DW322" i="4"/>
  <c r="DX322" i="4"/>
  <c r="DY322" i="4"/>
  <c r="DZ322" i="4"/>
  <c r="EA322" i="4"/>
  <c r="EG322" i="4"/>
  <c r="EH322" i="4"/>
  <c r="EI322" i="4"/>
  <c r="EJ322" i="4"/>
  <c r="EK322" i="4"/>
  <c r="EL322" i="4"/>
  <c r="EM322" i="4"/>
  <c r="EO322" i="4"/>
  <c r="EP322" i="4"/>
  <c r="EQ322" i="4"/>
  <c r="ER322" i="4"/>
  <c r="ES322" i="4"/>
  <c r="ET322" i="4"/>
  <c r="EW322" i="4"/>
  <c r="FA322" i="4"/>
  <c r="FB322" i="4"/>
  <c r="FC322" i="4"/>
  <c r="FD322" i="4"/>
  <c r="FE322" i="4"/>
  <c r="FF322" i="4"/>
  <c r="FG322" i="4"/>
  <c r="FH322" i="4"/>
  <c r="FI322" i="4"/>
  <c r="FJ322" i="4"/>
  <c r="FK322" i="4"/>
  <c r="FL322" i="4"/>
  <c r="FM322" i="4"/>
  <c r="FN322" i="4"/>
  <c r="FO322" i="4"/>
  <c r="FQ322" i="4"/>
  <c r="FR322" i="4"/>
  <c r="FU322" i="4"/>
  <c r="FV322" i="4"/>
  <c r="FY322" i="4"/>
  <c r="GA322" i="4"/>
  <c r="BK323" i="4"/>
  <c r="FP323" i="4" s="1"/>
  <c r="BL323" i="4"/>
  <c r="BM323" i="4"/>
  <c r="BN323" i="4"/>
  <c r="BO323" i="4"/>
  <c r="EE323" i="4" s="1"/>
  <c r="BP323" i="4"/>
  <c r="BQ323" i="4"/>
  <c r="BR323" i="4"/>
  <c r="BS323" i="4"/>
  <c r="EC323" i="4" s="1"/>
  <c r="EF323" i="4" s="1"/>
  <c r="BT323" i="4"/>
  <c r="BU323" i="4"/>
  <c r="BV323" i="4"/>
  <c r="BY323" i="4" s="1"/>
  <c r="BW323" i="4"/>
  <c r="GD323" i="4" s="1"/>
  <c r="BZ323" i="4"/>
  <c r="CA323" i="4"/>
  <c r="CB323" i="4"/>
  <c r="CC323" i="4"/>
  <c r="CD323" i="4"/>
  <c r="CE323" i="4"/>
  <c r="CG323" i="4" s="1"/>
  <c r="CF323" i="4"/>
  <c r="CH323" i="4"/>
  <c r="CI323" i="4"/>
  <c r="CJ323" i="4"/>
  <c r="CK323" i="4"/>
  <c r="CL323" i="4"/>
  <c r="CM323" i="4"/>
  <c r="CN323" i="4"/>
  <c r="CO323" i="4"/>
  <c r="CP323" i="4"/>
  <c r="GA323" i="4" s="1"/>
  <c r="CQ323" i="4"/>
  <c r="CR323" i="4"/>
  <c r="CS323" i="4"/>
  <c r="CT323" i="4"/>
  <c r="CU323" i="4"/>
  <c r="CV323" i="4"/>
  <c r="CW323" i="4"/>
  <c r="CX323" i="4"/>
  <c r="CY323" i="4"/>
  <c r="CZ323" i="4"/>
  <c r="DA323" i="4"/>
  <c r="DB323" i="4"/>
  <c r="DC323" i="4"/>
  <c r="DD323" i="4"/>
  <c r="DE323" i="4"/>
  <c r="DF323" i="4"/>
  <c r="DG323" i="4"/>
  <c r="DH323" i="4"/>
  <c r="DI323" i="4"/>
  <c r="DJ323" i="4"/>
  <c r="DK323" i="4"/>
  <c r="DL323" i="4"/>
  <c r="DM323" i="4"/>
  <c r="DN323" i="4"/>
  <c r="DO323" i="4"/>
  <c r="DP323" i="4"/>
  <c r="DQ323" i="4"/>
  <c r="DR323" i="4"/>
  <c r="DS323" i="4"/>
  <c r="DT323" i="4"/>
  <c r="DU323" i="4"/>
  <c r="DV323" i="4"/>
  <c r="DW323" i="4"/>
  <c r="DX323" i="4"/>
  <c r="DY323" i="4"/>
  <c r="DZ323" i="4"/>
  <c r="EA323" i="4"/>
  <c r="EB323" i="4"/>
  <c r="ED323" i="4"/>
  <c r="EG323" i="4"/>
  <c r="EH323" i="4"/>
  <c r="EI323" i="4"/>
  <c r="EJ323" i="4"/>
  <c r="EK323" i="4"/>
  <c r="EL323" i="4"/>
  <c r="EM323" i="4"/>
  <c r="EO323" i="4"/>
  <c r="EP323" i="4"/>
  <c r="EQ323" i="4"/>
  <c r="ER323" i="4"/>
  <c r="ES323" i="4"/>
  <c r="ET323" i="4"/>
  <c r="EU323" i="4"/>
  <c r="EW323" i="4"/>
  <c r="EY323" i="4"/>
  <c r="FA323" i="4"/>
  <c r="FB323" i="4"/>
  <c r="FC323" i="4"/>
  <c r="FD323" i="4"/>
  <c r="FE323" i="4"/>
  <c r="FF323" i="4"/>
  <c r="FG323" i="4"/>
  <c r="FH323" i="4"/>
  <c r="FI323" i="4"/>
  <c r="FJ323" i="4"/>
  <c r="FK323" i="4"/>
  <c r="FL323" i="4"/>
  <c r="FM323" i="4"/>
  <c r="FN323" i="4"/>
  <c r="FO323" i="4"/>
  <c r="FQ323" i="4"/>
  <c r="FR323" i="4"/>
  <c r="FS323" i="4"/>
  <c r="FU323" i="4"/>
  <c r="FV323" i="4"/>
  <c r="FW323" i="4"/>
  <c r="FY323" i="4"/>
  <c r="GC323" i="4"/>
  <c r="BK324" i="4"/>
  <c r="BL324" i="4"/>
  <c r="BM324" i="4"/>
  <c r="BN324" i="4"/>
  <c r="BO324" i="4"/>
  <c r="EE324" i="4" s="1"/>
  <c r="BP324" i="4"/>
  <c r="BQ324" i="4"/>
  <c r="BR324" i="4"/>
  <c r="BS324" i="4"/>
  <c r="BT324" i="4"/>
  <c r="BU324" i="4"/>
  <c r="BV324" i="4"/>
  <c r="BW324" i="4"/>
  <c r="BY324" i="4"/>
  <c r="BZ324" i="4"/>
  <c r="CA324" i="4"/>
  <c r="CB324" i="4"/>
  <c r="CC324" i="4"/>
  <c r="CD324" i="4"/>
  <c r="CE324" i="4"/>
  <c r="CF324" i="4"/>
  <c r="CG324" i="4" s="1"/>
  <c r="CH324" i="4"/>
  <c r="CI324" i="4"/>
  <c r="CJ324" i="4"/>
  <c r="CK324" i="4"/>
  <c r="CL324" i="4"/>
  <c r="CM324" i="4"/>
  <c r="CN324" i="4"/>
  <c r="CO324" i="4"/>
  <c r="CP324" i="4"/>
  <c r="CQ324" i="4"/>
  <c r="CR324" i="4"/>
  <c r="CS324" i="4"/>
  <c r="CT324" i="4"/>
  <c r="CU324" i="4"/>
  <c r="CV324" i="4"/>
  <c r="CW324" i="4"/>
  <c r="CX324" i="4"/>
  <c r="CY324" i="4"/>
  <c r="CZ324" i="4"/>
  <c r="DA324" i="4"/>
  <c r="DB324" i="4"/>
  <c r="DC324" i="4"/>
  <c r="DD324" i="4"/>
  <c r="DE324" i="4"/>
  <c r="DF324" i="4"/>
  <c r="DG324" i="4"/>
  <c r="DH324" i="4"/>
  <c r="DI324" i="4"/>
  <c r="DJ324" i="4"/>
  <c r="DK324" i="4"/>
  <c r="DL324" i="4"/>
  <c r="DM324" i="4"/>
  <c r="DN324" i="4"/>
  <c r="DO324" i="4"/>
  <c r="DP324" i="4"/>
  <c r="DQ324" i="4"/>
  <c r="DR324" i="4"/>
  <c r="DS324" i="4"/>
  <c r="DT324" i="4"/>
  <c r="DU324" i="4"/>
  <c r="DV324" i="4"/>
  <c r="DW324" i="4"/>
  <c r="DX324" i="4"/>
  <c r="DY324" i="4"/>
  <c r="DZ324" i="4"/>
  <c r="EA324" i="4"/>
  <c r="EG324" i="4"/>
  <c r="EH324" i="4"/>
  <c r="EI324" i="4"/>
  <c r="EJ324" i="4"/>
  <c r="EK324" i="4"/>
  <c r="EL324" i="4"/>
  <c r="EM324" i="4"/>
  <c r="EO324" i="4"/>
  <c r="EP324" i="4"/>
  <c r="EQ324" i="4"/>
  <c r="ER324" i="4"/>
  <c r="ES324" i="4"/>
  <c r="ET324" i="4"/>
  <c r="EW324" i="4"/>
  <c r="FA324" i="4"/>
  <c r="FB324" i="4"/>
  <c r="FC324" i="4"/>
  <c r="FD324" i="4"/>
  <c r="FE324" i="4"/>
  <c r="FF324" i="4"/>
  <c r="FG324" i="4"/>
  <c r="FH324" i="4"/>
  <c r="FI324" i="4"/>
  <c r="FJ324" i="4"/>
  <c r="FK324" i="4"/>
  <c r="FL324" i="4"/>
  <c r="FM324" i="4"/>
  <c r="FN324" i="4"/>
  <c r="FO324" i="4"/>
  <c r="FQ324" i="4"/>
  <c r="FR324" i="4"/>
  <c r="FU324" i="4"/>
  <c r="FV324" i="4"/>
  <c r="FY324" i="4"/>
  <c r="GA324" i="4"/>
  <c r="BK325" i="4"/>
  <c r="FP325" i="4" s="1"/>
  <c r="BL325" i="4"/>
  <c r="BM325" i="4"/>
  <c r="BN325" i="4"/>
  <c r="BO325" i="4"/>
  <c r="EE325" i="4" s="1"/>
  <c r="BP325" i="4"/>
  <c r="BQ325" i="4"/>
  <c r="BR325" i="4"/>
  <c r="BS325" i="4"/>
  <c r="EC325" i="4" s="1"/>
  <c r="EF325" i="4" s="1"/>
  <c r="BT325" i="4"/>
  <c r="BU325" i="4"/>
  <c r="BV325" i="4"/>
  <c r="BY325" i="4" s="1"/>
  <c r="BW325" i="4"/>
  <c r="GD325" i="4" s="1"/>
  <c r="BZ325" i="4"/>
  <c r="CA325" i="4"/>
  <c r="CB325" i="4"/>
  <c r="CC325" i="4"/>
  <c r="CD325" i="4"/>
  <c r="CE325" i="4"/>
  <c r="CG325" i="4" s="1"/>
  <c r="CF325" i="4"/>
  <c r="CH325" i="4"/>
  <c r="CI325" i="4"/>
  <c r="CJ325" i="4"/>
  <c r="CK325" i="4"/>
  <c r="CL325" i="4"/>
  <c r="CM325" i="4"/>
  <c r="CN325" i="4"/>
  <c r="CO325" i="4"/>
  <c r="CP325" i="4"/>
  <c r="GA325" i="4" s="1"/>
  <c r="CQ325" i="4"/>
  <c r="CR325" i="4"/>
  <c r="CS325" i="4"/>
  <c r="CT325" i="4"/>
  <c r="CU325" i="4"/>
  <c r="CV325" i="4"/>
  <c r="CW325" i="4"/>
  <c r="CX325" i="4"/>
  <c r="CY325" i="4"/>
  <c r="CZ325" i="4"/>
  <c r="DA325" i="4"/>
  <c r="DB325" i="4"/>
  <c r="DC325" i="4"/>
  <c r="DD325" i="4"/>
  <c r="DE325" i="4"/>
  <c r="DF325" i="4"/>
  <c r="DG325" i="4"/>
  <c r="DH325" i="4"/>
  <c r="DI325" i="4"/>
  <c r="DJ325" i="4"/>
  <c r="DK325" i="4"/>
  <c r="DL325" i="4"/>
  <c r="DM325" i="4"/>
  <c r="DN325" i="4"/>
  <c r="DO325" i="4"/>
  <c r="DP325" i="4"/>
  <c r="DQ325" i="4"/>
  <c r="DR325" i="4"/>
  <c r="DS325" i="4"/>
  <c r="DT325" i="4"/>
  <c r="DU325" i="4"/>
  <c r="DV325" i="4"/>
  <c r="DW325" i="4"/>
  <c r="DX325" i="4"/>
  <c r="DY325" i="4"/>
  <c r="DZ325" i="4"/>
  <c r="EA325" i="4"/>
  <c r="EB325" i="4"/>
  <c r="ED325" i="4"/>
  <c r="EG325" i="4"/>
  <c r="EH325" i="4"/>
  <c r="EI325" i="4"/>
  <c r="EJ325" i="4"/>
  <c r="EK325" i="4"/>
  <c r="EL325" i="4"/>
  <c r="EM325" i="4"/>
  <c r="EO325" i="4"/>
  <c r="EP325" i="4"/>
  <c r="EQ325" i="4"/>
  <c r="ER325" i="4"/>
  <c r="ES325" i="4"/>
  <c r="ET325" i="4"/>
  <c r="EU325" i="4"/>
  <c r="EW325" i="4"/>
  <c r="EY325" i="4"/>
  <c r="FA325" i="4"/>
  <c r="FB325" i="4"/>
  <c r="FC325" i="4"/>
  <c r="FD325" i="4"/>
  <c r="FE325" i="4"/>
  <c r="FF325" i="4"/>
  <c r="FG325" i="4"/>
  <c r="FH325" i="4"/>
  <c r="FI325" i="4"/>
  <c r="FJ325" i="4"/>
  <c r="FK325" i="4"/>
  <c r="FL325" i="4"/>
  <c r="FM325" i="4"/>
  <c r="FN325" i="4"/>
  <c r="FO325" i="4"/>
  <c r="FQ325" i="4"/>
  <c r="FR325" i="4"/>
  <c r="FS325" i="4"/>
  <c r="FU325" i="4"/>
  <c r="FV325" i="4"/>
  <c r="FW325" i="4"/>
  <c r="FY325" i="4"/>
  <c r="GC325" i="4"/>
  <c r="BK326" i="4"/>
  <c r="BL326" i="4"/>
  <c r="BM326" i="4"/>
  <c r="BN326" i="4"/>
  <c r="BO326" i="4"/>
  <c r="EE326" i="4" s="1"/>
  <c r="BP326" i="4"/>
  <c r="BQ326" i="4"/>
  <c r="BR326" i="4"/>
  <c r="BS326" i="4"/>
  <c r="BT326" i="4"/>
  <c r="BU326" i="4"/>
  <c r="BV326" i="4"/>
  <c r="BW326" i="4"/>
  <c r="BY326" i="4"/>
  <c r="BZ326" i="4"/>
  <c r="CA326" i="4"/>
  <c r="CB326" i="4"/>
  <c r="CC326" i="4"/>
  <c r="CD326" i="4"/>
  <c r="CE326" i="4"/>
  <c r="CF326" i="4"/>
  <c r="CG326" i="4" s="1"/>
  <c r="CH326" i="4"/>
  <c r="CI326" i="4"/>
  <c r="CJ326" i="4"/>
  <c r="CK326" i="4"/>
  <c r="CL326" i="4"/>
  <c r="CM326" i="4"/>
  <c r="CN326" i="4"/>
  <c r="CO326" i="4"/>
  <c r="CP326" i="4"/>
  <c r="CQ326" i="4"/>
  <c r="CR326" i="4"/>
  <c r="CS326" i="4"/>
  <c r="CT326" i="4"/>
  <c r="CU326" i="4"/>
  <c r="CV326" i="4"/>
  <c r="CW326" i="4"/>
  <c r="CX326" i="4"/>
  <c r="CY326" i="4"/>
  <c r="CZ326" i="4"/>
  <c r="DA326" i="4"/>
  <c r="DB326" i="4"/>
  <c r="DC326" i="4"/>
  <c r="DD326" i="4"/>
  <c r="DE326" i="4"/>
  <c r="DF326" i="4"/>
  <c r="DG326" i="4"/>
  <c r="DH326" i="4"/>
  <c r="DI326" i="4"/>
  <c r="DJ326" i="4"/>
  <c r="DK326" i="4"/>
  <c r="DL326" i="4"/>
  <c r="DM326" i="4"/>
  <c r="DN326" i="4"/>
  <c r="DO326" i="4"/>
  <c r="DP326" i="4"/>
  <c r="DQ326" i="4"/>
  <c r="DR326" i="4"/>
  <c r="DS326" i="4"/>
  <c r="DT326" i="4"/>
  <c r="DU326" i="4"/>
  <c r="DV326" i="4"/>
  <c r="DW326" i="4"/>
  <c r="DX326" i="4"/>
  <c r="DY326" i="4"/>
  <c r="DZ326" i="4"/>
  <c r="EA326" i="4"/>
  <c r="EG326" i="4"/>
  <c r="EH326" i="4"/>
  <c r="EI326" i="4"/>
  <c r="EJ326" i="4"/>
  <c r="EK326" i="4"/>
  <c r="EL326" i="4"/>
  <c r="EM326" i="4"/>
  <c r="EO326" i="4"/>
  <c r="EP326" i="4"/>
  <c r="EQ326" i="4"/>
  <c r="ER326" i="4"/>
  <c r="ES326" i="4"/>
  <c r="ET326" i="4"/>
  <c r="EW326" i="4"/>
  <c r="FA326" i="4"/>
  <c r="FB326" i="4"/>
  <c r="FC326" i="4"/>
  <c r="FD326" i="4"/>
  <c r="FE326" i="4"/>
  <c r="FF326" i="4"/>
  <c r="FG326" i="4"/>
  <c r="FH326" i="4"/>
  <c r="FI326" i="4"/>
  <c r="FJ326" i="4"/>
  <c r="FK326" i="4"/>
  <c r="FL326" i="4"/>
  <c r="FM326" i="4"/>
  <c r="FN326" i="4"/>
  <c r="FO326" i="4"/>
  <c r="FQ326" i="4"/>
  <c r="FR326" i="4"/>
  <c r="FU326" i="4"/>
  <c r="FV326" i="4"/>
  <c r="FY326" i="4"/>
  <c r="GA326" i="4"/>
  <c r="BK327" i="4"/>
  <c r="FP327" i="4" s="1"/>
  <c r="BL327" i="4"/>
  <c r="BM327" i="4"/>
  <c r="BN327" i="4"/>
  <c r="BO327" i="4"/>
  <c r="EE327" i="4" s="1"/>
  <c r="BP327" i="4"/>
  <c r="BQ327" i="4"/>
  <c r="BR327" i="4"/>
  <c r="BS327" i="4"/>
  <c r="EC327" i="4" s="1"/>
  <c r="EF327" i="4" s="1"/>
  <c r="BT327" i="4"/>
  <c r="BU327" i="4"/>
  <c r="BV327" i="4"/>
  <c r="BY327" i="4" s="1"/>
  <c r="BW327" i="4"/>
  <c r="GD327" i="4" s="1"/>
  <c r="BZ327" i="4"/>
  <c r="CA327" i="4"/>
  <c r="CB327" i="4"/>
  <c r="CC327" i="4"/>
  <c r="CD327" i="4"/>
  <c r="CE327" i="4"/>
  <c r="CG327" i="4" s="1"/>
  <c r="CF327" i="4"/>
  <c r="CH327" i="4"/>
  <c r="CI327" i="4"/>
  <c r="CJ327" i="4"/>
  <c r="CK327" i="4"/>
  <c r="CL327" i="4"/>
  <c r="CM327" i="4"/>
  <c r="CN327" i="4"/>
  <c r="CO327" i="4"/>
  <c r="CP327" i="4"/>
  <c r="GA327" i="4" s="1"/>
  <c r="CQ327" i="4"/>
  <c r="CR327" i="4"/>
  <c r="CS327" i="4"/>
  <c r="CT327" i="4"/>
  <c r="CU327" i="4"/>
  <c r="CV327" i="4"/>
  <c r="CW327" i="4"/>
  <c r="CX327" i="4"/>
  <c r="CY327" i="4"/>
  <c r="CZ327" i="4"/>
  <c r="DA327" i="4"/>
  <c r="DB327" i="4"/>
  <c r="DC327" i="4"/>
  <c r="DD327" i="4"/>
  <c r="DE327" i="4"/>
  <c r="DF327" i="4"/>
  <c r="DG327" i="4"/>
  <c r="DH327" i="4"/>
  <c r="DI327" i="4"/>
  <c r="DJ327" i="4"/>
  <c r="DK327" i="4"/>
  <c r="DL327" i="4"/>
  <c r="DM327" i="4"/>
  <c r="DN327" i="4"/>
  <c r="DO327" i="4"/>
  <c r="DP327" i="4"/>
  <c r="DQ327" i="4"/>
  <c r="DR327" i="4"/>
  <c r="DS327" i="4"/>
  <c r="DT327" i="4"/>
  <c r="DU327" i="4"/>
  <c r="DV327" i="4"/>
  <c r="DW327" i="4"/>
  <c r="DX327" i="4"/>
  <c r="DY327" i="4"/>
  <c r="DZ327" i="4"/>
  <c r="EA327" i="4"/>
  <c r="EB327" i="4"/>
  <c r="ED327" i="4"/>
  <c r="EG327" i="4"/>
  <c r="EH327" i="4"/>
  <c r="EI327" i="4"/>
  <c r="EJ327" i="4"/>
  <c r="EK327" i="4"/>
  <c r="EL327" i="4"/>
  <c r="EM327" i="4"/>
  <c r="EO327" i="4"/>
  <c r="EP327" i="4"/>
  <c r="EQ327" i="4"/>
  <c r="ER327" i="4"/>
  <c r="ES327" i="4"/>
  <c r="ET327" i="4"/>
  <c r="EU327" i="4"/>
  <c r="EW327" i="4"/>
  <c r="EY327" i="4"/>
  <c r="FA327" i="4"/>
  <c r="FB327" i="4"/>
  <c r="FC327" i="4"/>
  <c r="FD327" i="4"/>
  <c r="FE327" i="4"/>
  <c r="FF327" i="4"/>
  <c r="FG327" i="4"/>
  <c r="FH327" i="4"/>
  <c r="FI327" i="4"/>
  <c r="FJ327" i="4"/>
  <c r="FK327" i="4"/>
  <c r="FL327" i="4"/>
  <c r="FM327" i="4"/>
  <c r="FN327" i="4"/>
  <c r="FO327" i="4"/>
  <c r="FQ327" i="4"/>
  <c r="FR327" i="4"/>
  <c r="FS327" i="4"/>
  <c r="FU327" i="4"/>
  <c r="FV327" i="4"/>
  <c r="FW327" i="4"/>
  <c r="FY327" i="4"/>
  <c r="GC327" i="4"/>
  <c r="BK328" i="4"/>
  <c r="BL328" i="4"/>
  <c r="BM328" i="4"/>
  <c r="BN328" i="4"/>
  <c r="BO328" i="4"/>
  <c r="EE328" i="4" s="1"/>
  <c r="BP328" i="4"/>
  <c r="BQ328" i="4"/>
  <c r="BR328" i="4"/>
  <c r="BS328" i="4"/>
  <c r="EC328" i="4" s="1"/>
  <c r="EF328" i="4" s="1"/>
  <c r="BT328" i="4"/>
  <c r="BU328" i="4"/>
  <c r="BV328" i="4"/>
  <c r="BW328" i="4"/>
  <c r="BY328" i="4"/>
  <c r="BZ328" i="4"/>
  <c r="CA328" i="4"/>
  <c r="CB328" i="4"/>
  <c r="CC328" i="4"/>
  <c r="CD328" i="4"/>
  <c r="CE328" i="4"/>
  <c r="CF328" i="4"/>
  <c r="CG328" i="4" s="1"/>
  <c r="CH328" i="4"/>
  <c r="CI328" i="4"/>
  <c r="CJ328" i="4"/>
  <c r="CK328" i="4"/>
  <c r="CL328" i="4"/>
  <c r="CM328" i="4"/>
  <c r="CN328" i="4"/>
  <c r="CO328" i="4"/>
  <c r="CP328" i="4"/>
  <c r="GA328" i="4" s="1"/>
  <c r="CQ328" i="4"/>
  <c r="CR328" i="4"/>
  <c r="CS328" i="4"/>
  <c r="CT328" i="4"/>
  <c r="CU328" i="4"/>
  <c r="CV328" i="4"/>
  <c r="CW328" i="4"/>
  <c r="CX328" i="4"/>
  <c r="CY328" i="4"/>
  <c r="CZ328" i="4"/>
  <c r="DA328" i="4"/>
  <c r="DB328" i="4"/>
  <c r="DC328" i="4"/>
  <c r="DD328" i="4"/>
  <c r="DE328" i="4"/>
  <c r="DF328" i="4"/>
  <c r="DG328" i="4"/>
  <c r="DH328" i="4"/>
  <c r="DI328" i="4"/>
  <c r="DJ328" i="4"/>
  <c r="DK328" i="4"/>
  <c r="DL328" i="4"/>
  <c r="DM328" i="4"/>
  <c r="DN328" i="4"/>
  <c r="DO328" i="4"/>
  <c r="DP328" i="4"/>
  <c r="DQ328" i="4"/>
  <c r="DR328" i="4"/>
  <c r="DS328" i="4"/>
  <c r="DT328" i="4"/>
  <c r="DU328" i="4"/>
  <c r="DV328" i="4"/>
  <c r="DW328" i="4"/>
  <c r="DX328" i="4"/>
  <c r="DY328" i="4"/>
  <c r="DZ328" i="4"/>
  <c r="EA328" i="4"/>
  <c r="ED328" i="4"/>
  <c r="EG328" i="4"/>
  <c r="EH328" i="4"/>
  <c r="EI328" i="4"/>
  <c r="EJ328" i="4"/>
  <c r="EK328" i="4"/>
  <c r="EL328" i="4"/>
  <c r="EM328" i="4"/>
  <c r="EO328" i="4"/>
  <c r="EP328" i="4"/>
  <c r="EQ328" i="4"/>
  <c r="ER328" i="4"/>
  <c r="ES328" i="4"/>
  <c r="ET328" i="4"/>
  <c r="EY328" i="4"/>
  <c r="FA328" i="4"/>
  <c r="FB328" i="4"/>
  <c r="FC328" i="4"/>
  <c r="FD328" i="4"/>
  <c r="FE328" i="4"/>
  <c r="FF328" i="4"/>
  <c r="FG328" i="4"/>
  <c r="FH328" i="4"/>
  <c r="FI328" i="4"/>
  <c r="FJ328" i="4"/>
  <c r="FK328" i="4"/>
  <c r="FL328" i="4"/>
  <c r="FM328" i="4"/>
  <c r="FN328" i="4"/>
  <c r="FO328" i="4"/>
  <c r="FQ328" i="4"/>
  <c r="FR328" i="4"/>
  <c r="FU328" i="4"/>
  <c r="FV328" i="4"/>
  <c r="FW328" i="4"/>
  <c r="GC328" i="4"/>
  <c r="BK329" i="4"/>
  <c r="FS329" i="4" s="1"/>
  <c r="BL329" i="4"/>
  <c r="BM329" i="4"/>
  <c r="BN329" i="4"/>
  <c r="BO329" i="4"/>
  <c r="EE329" i="4" s="1"/>
  <c r="BP329" i="4"/>
  <c r="BQ329" i="4"/>
  <c r="BR329" i="4"/>
  <c r="BS329" i="4"/>
  <c r="EC329" i="4" s="1"/>
  <c r="EF329" i="4" s="1"/>
  <c r="BT329" i="4"/>
  <c r="BU329" i="4"/>
  <c r="BV329" i="4"/>
  <c r="BY329" i="4" s="1"/>
  <c r="BW329" i="4"/>
  <c r="EU329" i="4" s="1"/>
  <c r="BZ329" i="4"/>
  <c r="CA329" i="4"/>
  <c r="CB329" i="4"/>
  <c r="CC329" i="4"/>
  <c r="CD329" i="4"/>
  <c r="CE329" i="4"/>
  <c r="CF329" i="4"/>
  <c r="CH329" i="4"/>
  <c r="CI329" i="4"/>
  <c r="CJ329" i="4"/>
  <c r="CK329" i="4"/>
  <c r="CL329" i="4"/>
  <c r="CM329" i="4"/>
  <c r="CN329" i="4"/>
  <c r="CO329" i="4"/>
  <c r="CP329" i="4"/>
  <c r="GA329" i="4" s="1"/>
  <c r="CQ329" i="4"/>
  <c r="CR329" i="4"/>
  <c r="CS329" i="4"/>
  <c r="CT329" i="4"/>
  <c r="CU329" i="4"/>
  <c r="CV329" i="4"/>
  <c r="CW329" i="4"/>
  <c r="CX329" i="4"/>
  <c r="CY329" i="4"/>
  <c r="CZ329" i="4"/>
  <c r="DA329" i="4"/>
  <c r="DB329" i="4"/>
  <c r="DC329" i="4"/>
  <c r="DD329" i="4"/>
  <c r="DE329" i="4"/>
  <c r="DF329" i="4"/>
  <c r="DG329" i="4"/>
  <c r="DH329" i="4"/>
  <c r="DI329" i="4"/>
  <c r="DJ329" i="4"/>
  <c r="DK329" i="4"/>
  <c r="DL329" i="4"/>
  <c r="DM329" i="4"/>
  <c r="DN329" i="4"/>
  <c r="DO329" i="4"/>
  <c r="DP329" i="4"/>
  <c r="DQ329" i="4"/>
  <c r="DR329" i="4"/>
  <c r="DS329" i="4"/>
  <c r="DT329" i="4"/>
  <c r="DU329" i="4"/>
  <c r="DV329" i="4"/>
  <c r="DW329" i="4"/>
  <c r="DX329" i="4"/>
  <c r="DY329" i="4"/>
  <c r="DZ329" i="4"/>
  <c r="EA329" i="4"/>
  <c r="EG329" i="4"/>
  <c r="EH329" i="4"/>
  <c r="EI329" i="4"/>
  <c r="EJ329" i="4"/>
  <c r="EK329" i="4"/>
  <c r="EL329" i="4"/>
  <c r="EM329" i="4"/>
  <c r="EO329" i="4"/>
  <c r="EP329" i="4"/>
  <c r="EQ329" i="4"/>
  <c r="ER329" i="4"/>
  <c r="ES329" i="4"/>
  <c r="ET329" i="4"/>
  <c r="FA329" i="4"/>
  <c r="FB329" i="4"/>
  <c r="FC329" i="4"/>
  <c r="FD329" i="4"/>
  <c r="FE329" i="4"/>
  <c r="FF329" i="4"/>
  <c r="FG329" i="4"/>
  <c r="FH329" i="4"/>
  <c r="FI329" i="4"/>
  <c r="FJ329" i="4"/>
  <c r="FK329" i="4"/>
  <c r="FL329" i="4"/>
  <c r="FM329" i="4"/>
  <c r="FN329" i="4"/>
  <c r="FO329" i="4"/>
  <c r="FQ329" i="4"/>
  <c r="FR329" i="4"/>
  <c r="FU329" i="4"/>
  <c r="FV329" i="4"/>
  <c r="FW329" i="4"/>
  <c r="BK330" i="4"/>
  <c r="FW330" i="4" s="1"/>
  <c r="BL330" i="4"/>
  <c r="BM330" i="4"/>
  <c r="BN330" i="4"/>
  <c r="BO330" i="4"/>
  <c r="EE330" i="4" s="1"/>
  <c r="BP330" i="4"/>
  <c r="BQ330" i="4"/>
  <c r="BR330" i="4"/>
  <c r="BS330" i="4"/>
  <c r="EC330" i="4" s="1"/>
  <c r="EF330" i="4" s="1"/>
  <c r="BT330" i="4"/>
  <c r="BU330" i="4"/>
  <c r="BV330" i="4"/>
  <c r="BW330" i="4"/>
  <c r="EU330" i="4" s="1"/>
  <c r="BY330" i="4"/>
  <c r="BZ330" i="4"/>
  <c r="CA330" i="4"/>
  <c r="CB330" i="4"/>
  <c r="CC330" i="4"/>
  <c r="CD330" i="4"/>
  <c r="CE330" i="4"/>
  <c r="CF330" i="4"/>
  <c r="CG330" i="4" s="1"/>
  <c r="CH330" i="4"/>
  <c r="CI330" i="4"/>
  <c r="CJ330" i="4"/>
  <c r="CK330" i="4"/>
  <c r="CL330" i="4"/>
  <c r="CM330" i="4"/>
  <c r="CN330" i="4"/>
  <c r="CO330" i="4"/>
  <c r="CP330" i="4"/>
  <c r="CQ330" i="4"/>
  <c r="CR330" i="4"/>
  <c r="CS330" i="4"/>
  <c r="CT330" i="4"/>
  <c r="CU330" i="4"/>
  <c r="CV330" i="4"/>
  <c r="CW330" i="4"/>
  <c r="CX330" i="4"/>
  <c r="CY330" i="4"/>
  <c r="CZ330" i="4"/>
  <c r="DA330" i="4"/>
  <c r="DB330" i="4"/>
  <c r="DC330" i="4"/>
  <c r="DD330" i="4"/>
  <c r="DE330" i="4"/>
  <c r="DF330" i="4"/>
  <c r="DG330" i="4"/>
  <c r="DH330" i="4"/>
  <c r="DI330" i="4"/>
  <c r="DJ330" i="4"/>
  <c r="DK330" i="4"/>
  <c r="DL330" i="4"/>
  <c r="DM330" i="4"/>
  <c r="DN330" i="4"/>
  <c r="DO330" i="4"/>
  <c r="DP330" i="4"/>
  <c r="DQ330" i="4"/>
  <c r="DR330" i="4"/>
  <c r="DS330" i="4"/>
  <c r="DT330" i="4"/>
  <c r="DU330" i="4"/>
  <c r="DV330" i="4"/>
  <c r="DW330" i="4"/>
  <c r="DX330" i="4"/>
  <c r="DY330" i="4"/>
  <c r="DZ330" i="4"/>
  <c r="EA330" i="4"/>
  <c r="ED330" i="4"/>
  <c r="EG330" i="4"/>
  <c r="EH330" i="4"/>
  <c r="EI330" i="4"/>
  <c r="EJ330" i="4"/>
  <c r="EK330" i="4"/>
  <c r="EL330" i="4"/>
  <c r="EM330" i="4"/>
  <c r="EO330" i="4"/>
  <c r="EP330" i="4"/>
  <c r="EQ330" i="4"/>
  <c r="ER330" i="4"/>
  <c r="ES330" i="4"/>
  <c r="ET330" i="4"/>
  <c r="EY330" i="4"/>
  <c r="FA330" i="4"/>
  <c r="FB330" i="4"/>
  <c r="FC330" i="4"/>
  <c r="FD330" i="4"/>
  <c r="FE330" i="4"/>
  <c r="FF330" i="4"/>
  <c r="FG330" i="4"/>
  <c r="FH330" i="4"/>
  <c r="FI330" i="4"/>
  <c r="FJ330" i="4"/>
  <c r="FK330" i="4"/>
  <c r="FL330" i="4"/>
  <c r="FM330" i="4"/>
  <c r="FN330" i="4"/>
  <c r="FO330" i="4"/>
  <c r="FQ330" i="4"/>
  <c r="FR330" i="4"/>
  <c r="FU330" i="4"/>
  <c r="FV330" i="4"/>
  <c r="GA330" i="4"/>
  <c r="GC330" i="4"/>
  <c r="BK331" i="4"/>
  <c r="BL331" i="4"/>
  <c r="BM331" i="4"/>
  <c r="BN331" i="4"/>
  <c r="BO331" i="4"/>
  <c r="BP331" i="4"/>
  <c r="BQ331" i="4"/>
  <c r="BR331" i="4"/>
  <c r="BS331" i="4"/>
  <c r="EC331" i="4" s="1"/>
  <c r="BT331" i="4"/>
  <c r="BU331" i="4"/>
  <c r="BV331" i="4"/>
  <c r="BY331" i="4" s="1"/>
  <c r="BW331" i="4"/>
  <c r="BZ331" i="4"/>
  <c r="CA331" i="4"/>
  <c r="CB331" i="4"/>
  <c r="CC331" i="4"/>
  <c r="CD331" i="4"/>
  <c r="CE331" i="4"/>
  <c r="CF331" i="4"/>
  <c r="CH331" i="4"/>
  <c r="CI331" i="4"/>
  <c r="CJ331" i="4"/>
  <c r="CK331" i="4"/>
  <c r="CL331" i="4"/>
  <c r="CM331" i="4"/>
  <c r="CN331" i="4"/>
  <c r="CO331" i="4"/>
  <c r="CP331" i="4"/>
  <c r="CQ331" i="4"/>
  <c r="CR331" i="4"/>
  <c r="CS331" i="4"/>
  <c r="CT331" i="4"/>
  <c r="CU331" i="4"/>
  <c r="CV331" i="4"/>
  <c r="CW331" i="4"/>
  <c r="CX331" i="4"/>
  <c r="CY331" i="4"/>
  <c r="CZ331" i="4"/>
  <c r="DA331" i="4"/>
  <c r="DB331" i="4"/>
  <c r="DC331" i="4"/>
  <c r="DD331" i="4"/>
  <c r="DE331" i="4"/>
  <c r="DF331" i="4"/>
  <c r="DG331" i="4"/>
  <c r="DH331" i="4"/>
  <c r="DI331" i="4"/>
  <c r="DJ331" i="4"/>
  <c r="DK331" i="4"/>
  <c r="DL331" i="4"/>
  <c r="DM331" i="4"/>
  <c r="DN331" i="4"/>
  <c r="DO331" i="4"/>
  <c r="DP331" i="4"/>
  <c r="DQ331" i="4"/>
  <c r="DR331" i="4"/>
  <c r="DS331" i="4"/>
  <c r="DT331" i="4"/>
  <c r="DU331" i="4"/>
  <c r="DV331" i="4"/>
  <c r="DW331" i="4"/>
  <c r="DX331" i="4"/>
  <c r="DY331" i="4"/>
  <c r="DZ331" i="4"/>
  <c r="EA331" i="4"/>
  <c r="EB331" i="4"/>
  <c r="ED331" i="4"/>
  <c r="EG331" i="4"/>
  <c r="EH331" i="4"/>
  <c r="EI331" i="4"/>
  <c r="EJ331" i="4"/>
  <c r="EK331" i="4"/>
  <c r="EL331" i="4"/>
  <c r="EM331" i="4"/>
  <c r="EO331" i="4"/>
  <c r="EP331" i="4"/>
  <c r="EQ331" i="4"/>
  <c r="ER331" i="4"/>
  <c r="ES331" i="4"/>
  <c r="ET331" i="4"/>
  <c r="EU331" i="4"/>
  <c r="EW331" i="4"/>
  <c r="EY331" i="4"/>
  <c r="FA331" i="4"/>
  <c r="FB331" i="4"/>
  <c r="FC331" i="4"/>
  <c r="FD331" i="4"/>
  <c r="FE331" i="4"/>
  <c r="FF331" i="4"/>
  <c r="FG331" i="4"/>
  <c r="FH331" i="4"/>
  <c r="FI331" i="4"/>
  <c r="FJ331" i="4"/>
  <c r="FK331" i="4"/>
  <c r="FL331" i="4"/>
  <c r="FM331" i="4"/>
  <c r="FN331" i="4"/>
  <c r="FO331" i="4"/>
  <c r="FQ331" i="4"/>
  <c r="FR331" i="4"/>
  <c r="FS331" i="4"/>
  <c r="FU331" i="4"/>
  <c r="FV331" i="4"/>
  <c r="FW331" i="4"/>
  <c r="FY331" i="4"/>
  <c r="GA331" i="4"/>
  <c r="GC331" i="4"/>
  <c r="BK332" i="4"/>
  <c r="BL332" i="4"/>
  <c r="BM332" i="4"/>
  <c r="BN332" i="4"/>
  <c r="BO332" i="4"/>
  <c r="BP332" i="4"/>
  <c r="BQ332" i="4"/>
  <c r="BR332" i="4"/>
  <c r="BS332" i="4"/>
  <c r="EC332" i="4" s="1"/>
  <c r="BT332" i="4"/>
  <c r="BU332" i="4"/>
  <c r="BV332" i="4"/>
  <c r="BW332" i="4"/>
  <c r="BY332" i="4"/>
  <c r="BZ332" i="4"/>
  <c r="CA332" i="4"/>
  <c r="CB332" i="4"/>
  <c r="CC332" i="4"/>
  <c r="CD332" i="4"/>
  <c r="CE332" i="4"/>
  <c r="CF332" i="4"/>
  <c r="CG332" i="4" s="1"/>
  <c r="CH332" i="4"/>
  <c r="CI332" i="4"/>
  <c r="CJ332" i="4"/>
  <c r="CK332" i="4"/>
  <c r="CL332" i="4"/>
  <c r="CM332" i="4"/>
  <c r="CN332" i="4"/>
  <c r="CO332" i="4"/>
  <c r="CP332" i="4"/>
  <c r="CQ332" i="4"/>
  <c r="CR332" i="4"/>
  <c r="CS332" i="4"/>
  <c r="CT332" i="4"/>
  <c r="CU332" i="4"/>
  <c r="CV332" i="4"/>
  <c r="CW332" i="4"/>
  <c r="CX332" i="4"/>
  <c r="CY332" i="4"/>
  <c r="CZ332" i="4"/>
  <c r="DA332" i="4"/>
  <c r="DB332" i="4"/>
  <c r="DC332" i="4"/>
  <c r="DD332" i="4"/>
  <c r="DE332" i="4"/>
  <c r="DF332" i="4"/>
  <c r="DG332" i="4"/>
  <c r="DH332" i="4"/>
  <c r="DI332" i="4"/>
  <c r="DJ332" i="4"/>
  <c r="DK332" i="4"/>
  <c r="DL332" i="4"/>
  <c r="DM332" i="4"/>
  <c r="DN332" i="4"/>
  <c r="DO332" i="4"/>
  <c r="DP332" i="4"/>
  <c r="DQ332" i="4"/>
  <c r="DR332" i="4"/>
  <c r="DS332" i="4"/>
  <c r="DT332" i="4"/>
  <c r="DU332" i="4"/>
  <c r="DV332" i="4"/>
  <c r="DW332" i="4"/>
  <c r="DX332" i="4"/>
  <c r="DY332" i="4"/>
  <c r="DZ332" i="4"/>
  <c r="EA332" i="4"/>
  <c r="EB332" i="4"/>
  <c r="ED332" i="4"/>
  <c r="EG332" i="4"/>
  <c r="EH332" i="4"/>
  <c r="EI332" i="4"/>
  <c r="EJ332" i="4"/>
  <c r="EK332" i="4"/>
  <c r="EL332" i="4"/>
  <c r="EM332" i="4"/>
  <c r="EO332" i="4"/>
  <c r="EP332" i="4"/>
  <c r="EQ332" i="4"/>
  <c r="ER332" i="4"/>
  <c r="ES332" i="4"/>
  <c r="ET332" i="4"/>
  <c r="EU332" i="4"/>
  <c r="EW332" i="4"/>
  <c r="EY332" i="4"/>
  <c r="FA332" i="4"/>
  <c r="FB332" i="4"/>
  <c r="FC332" i="4"/>
  <c r="FD332" i="4"/>
  <c r="FE332" i="4"/>
  <c r="FF332" i="4"/>
  <c r="FG332" i="4"/>
  <c r="FH332" i="4"/>
  <c r="FI332" i="4"/>
  <c r="FJ332" i="4"/>
  <c r="FK332" i="4"/>
  <c r="FL332" i="4"/>
  <c r="FM332" i="4"/>
  <c r="FN332" i="4"/>
  <c r="FO332" i="4"/>
  <c r="FQ332" i="4"/>
  <c r="FR332" i="4"/>
  <c r="FS332" i="4"/>
  <c r="FU332" i="4"/>
  <c r="FV332" i="4"/>
  <c r="FW332" i="4"/>
  <c r="FY332" i="4"/>
  <c r="GA332" i="4"/>
  <c r="GC332" i="4"/>
  <c r="BK333" i="4"/>
  <c r="FS333" i="4" s="1"/>
  <c r="BL333" i="4"/>
  <c r="BM333" i="4"/>
  <c r="BN333" i="4"/>
  <c r="BO333" i="4"/>
  <c r="BP333" i="4"/>
  <c r="BQ333" i="4"/>
  <c r="BR333" i="4"/>
  <c r="BS333" i="4"/>
  <c r="EC333" i="4" s="1"/>
  <c r="BT333" i="4"/>
  <c r="BU333" i="4"/>
  <c r="BV333" i="4"/>
  <c r="BY333" i="4" s="1"/>
  <c r="BW333" i="4"/>
  <c r="EU333" i="4" s="1"/>
  <c r="BZ333" i="4"/>
  <c r="CA333" i="4"/>
  <c r="CB333" i="4"/>
  <c r="CC333" i="4"/>
  <c r="CD333" i="4"/>
  <c r="CE333" i="4"/>
  <c r="CG333" i="4" s="1"/>
  <c r="CF333" i="4"/>
  <c r="CH333" i="4"/>
  <c r="CI333" i="4"/>
  <c r="CJ333" i="4"/>
  <c r="CK333" i="4"/>
  <c r="CL333" i="4"/>
  <c r="CM333" i="4"/>
  <c r="CN333" i="4"/>
  <c r="CO333" i="4"/>
  <c r="CP333" i="4"/>
  <c r="CQ333" i="4"/>
  <c r="CR333" i="4"/>
  <c r="CS333" i="4"/>
  <c r="CT333" i="4"/>
  <c r="CU333" i="4"/>
  <c r="CV333" i="4"/>
  <c r="CW333" i="4"/>
  <c r="CX333" i="4"/>
  <c r="CY333" i="4"/>
  <c r="CZ333" i="4"/>
  <c r="DA333" i="4"/>
  <c r="DB333" i="4"/>
  <c r="DC333" i="4"/>
  <c r="DD333" i="4"/>
  <c r="DE333" i="4"/>
  <c r="DF333" i="4"/>
  <c r="DG333" i="4"/>
  <c r="DH333" i="4"/>
  <c r="DI333" i="4"/>
  <c r="DJ333" i="4"/>
  <c r="DK333" i="4"/>
  <c r="DL333" i="4"/>
  <c r="DM333" i="4"/>
  <c r="DN333" i="4"/>
  <c r="DO333" i="4"/>
  <c r="DP333" i="4"/>
  <c r="DQ333" i="4"/>
  <c r="DR333" i="4"/>
  <c r="DS333" i="4"/>
  <c r="DT333" i="4"/>
  <c r="DU333" i="4"/>
  <c r="DV333" i="4"/>
  <c r="DW333" i="4"/>
  <c r="DX333" i="4"/>
  <c r="DY333" i="4"/>
  <c r="DZ333" i="4"/>
  <c r="EA333" i="4"/>
  <c r="EB333" i="4"/>
  <c r="EG333" i="4"/>
  <c r="EH333" i="4"/>
  <c r="EI333" i="4"/>
  <c r="EJ333" i="4"/>
  <c r="EK333" i="4"/>
  <c r="EL333" i="4"/>
  <c r="EM333" i="4"/>
  <c r="EO333" i="4"/>
  <c r="EP333" i="4"/>
  <c r="EQ333" i="4"/>
  <c r="ER333" i="4"/>
  <c r="ES333" i="4"/>
  <c r="ET333" i="4"/>
  <c r="EW333" i="4"/>
  <c r="FA333" i="4"/>
  <c r="FB333" i="4"/>
  <c r="FC333" i="4"/>
  <c r="FD333" i="4"/>
  <c r="FE333" i="4"/>
  <c r="FF333" i="4"/>
  <c r="FG333" i="4"/>
  <c r="FH333" i="4"/>
  <c r="FI333" i="4"/>
  <c r="FJ333" i="4"/>
  <c r="FK333" i="4"/>
  <c r="FL333" i="4"/>
  <c r="FM333" i="4"/>
  <c r="FN333" i="4"/>
  <c r="FO333" i="4"/>
  <c r="FQ333" i="4"/>
  <c r="FR333" i="4"/>
  <c r="FU333" i="4"/>
  <c r="FV333" i="4"/>
  <c r="FW333" i="4"/>
  <c r="GA333" i="4"/>
  <c r="BK334" i="4"/>
  <c r="FW334" i="4" s="1"/>
  <c r="BL334" i="4"/>
  <c r="BM334" i="4"/>
  <c r="BN334" i="4"/>
  <c r="BO334" i="4"/>
  <c r="BP334" i="4"/>
  <c r="BQ334" i="4"/>
  <c r="BR334" i="4"/>
  <c r="BS334" i="4"/>
  <c r="EC334" i="4" s="1"/>
  <c r="BT334" i="4"/>
  <c r="BU334" i="4"/>
  <c r="BV334" i="4"/>
  <c r="BW334" i="4"/>
  <c r="BY334" i="4"/>
  <c r="BZ334" i="4"/>
  <c r="CA334" i="4"/>
  <c r="CB334" i="4"/>
  <c r="CC334" i="4"/>
  <c r="CD334" i="4"/>
  <c r="CE334" i="4"/>
  <c r="CF334" i="4"/>
  <c r="CG334" i="4" s="1"/>
  <c r="CH334" i="4"/>
  <c r="CI334" i="4"/>
  <c r="CJ334" i="4"/>
  <c r="CK334" i="4"/>
  <c r="CL334" i="4"/>
  <c r="CM334" i="4"/>
  <c r="CN334" i="4"/>
  <c r="CO334" i="4"/>
  <c r="CP334" i="4"/>
  <c r="GA334" i="4" s="1"/>
  <c r="CQ334" i="4"/>
  <c r="CR334" i="4"/>
  <c r="CS334" i="4"/>
  <c r="CT334" i="4"/>
  <c r="CU334" i="4"/>
  <c r="CV334" i="4"/>
  <c r="CW334" i="4"/>
  <c r="CX334" i="4"/>
  <c r="CY334" i="4"/>
  <c r="CZ334" i="4"/>
  <c r="DA334" i="4"/>
  <c r="DB334" i="4"/>
  <c r="DC334" i="4"/>
  <c r="DD334" i="4"/>
  <c r="DE334" i="4"/>
  <c r="DF334" i="4"/>
  <c r="DG334" i="4"/>
  <c r="DH334" i="4"/>
  <c r="DI334" i="4"/>
  <c r="DJ334" i="4"/>
  <c r="DK334" i="4"/>
  <c r="DL334" i="4"/>
  <c r="DM334" i="4"/>
  <c r="DN334" i="4"/>
  <c r="DO334" i="4"/>
  <c r="DP334" i="4"/>
  <c r="DQ334" i="4"/>
  <c r="DR334" i="4"/>
  <c r="DS334" i="4"/>
  <c r="DT334" i="4"/>
  <c r="DU334" i="4"/>
  <c r="DV334" i="4"/>
  <c r="DW334" i="4"/>
  <c r="DX334" i="4"/>
  <c r="DY334" i="4"/>
  <c r="DZ334" i="4"/>
  <c r="EA334" i="4"/>
  <c r="ED334" i="4"/>
  <c r="EG334" i="4"/>
  <c r="EH334" i="4"/>
  <c r="EI334" i="4"/>
  <c r="EJ334" i="4"/>
  <c r="EK334" i="4"/>
  <c r="EL334" i="4"/>
  <c r="EM334" i="4"/>
  <c r="EO334" i="4"/>
  <c r="EP334" i="4"/>
  <c r="EQ334" i="4"/>
  <c r="ER334" i="4"/>
  <c r="ES334" i="4"/>
  <c r="ET334" i="4"/>
  <c r="EU334" i="4"/>
  <c r="EY334" i="4"/>
  <c r="FA334" i="4"/>
  <c r="FB334" i="4"/>
  <c r="FC334" i="4"/>
  <c r="FD334" i="4"/>
  <c r="FE334" i="4"/>
  <c r="FF334" i="4"/>
  <c r="FG334" i="4"/>
  <c r="FH334" i="4"/>
  <c r="FI334" i="4"/>
  <c r="FJ334" i="4"/>
  <c r="FK334" i="4"/>
  <c r="FL334" i="4"/>
  <c r="FM334" i="4"/>
  <c r="FN334" i="4"/>
  <c r="FO334" i="4"/>
  <c r="FQ334" i="4"/>
  <c r="FR334" i="4"/>
  <c r="FS334" i="4"/>
  <c r="FU334" i="4"/>
  <c r="FV334" i="4"/>
  <c r="FY334" i="4"/>
  <c r="GC334" i="4"/>
  <c r="BK335" i="4"/>
  <c r="BL335" i="4"/>
  <c r="BM335" i="4"/>
  <c r="BN335" i="4"/>
  <c r="BO335" i="4"/>
  <c r="EE335" i="4" s="1"/>
  <c r="BP335" i="4"/>
  <c r="BQ335" i="4"/>
  <c r="BR335" i="4"/>
  <c r="BS335" i="4"/>
  <c r="EC335" i="4" s="1"/>
  <c r="EF335" i="4" s="1"/>
  <c r="BT335" i="4"/>
  <c r="BU335" i="4"/>
  <c r="BV335" i="4"/>
  <c r="BY335" i="4" s="1"/>
  <c r="BW335" i="4"/>
  <c r="BZ335" i="4"/>
  <c r="CA335" i="4"/>
  <c r="CB335" i="4"/>
  <c r="CC335" i="4"/>
  <c r="CD335" i="4"/>
  <c r="CE335" i="4"/>
  <c r="CF335" i="4"/>
  <c r="CH335" i="4"/>
  <c r="CI335" i="4"/>
  <c r="CJ335" i="4"/>
  <c r="CK335" i="4"/>
  <c r="CL335" i="4"/>
  <c r="CM335" i="4"/>
  <c r="CN335" i="4"/>
  <c r="CO335" i="4"/>
  <c r="CP335" i="4"/>
  <c r="GA335" i="4" s="1"/>
  <c r="CQ335" i="4"/>
  <c r="CR335" i="4"/>
  <c r="CS335" i="4"/>
  <c r="CT335" i="4"/>
  <c r="CU335" i="4"/>
  <c r="CV335" i="4"/>
  <c r="CW335" i="4"/>
  <c r="CX335" i="4"/>
  <c r="CY335" i="4"/>
  <c r="CZ335" i="4"/>
  <c r="DA335" i="4"/>
  <c r="DB335" i="4"/>
  <c r="DC335" i="4"/>
  <c r="DD335" i="4"/>
  <c r="DE335" i="4"/>
  <c r="DF335" i="4"/>
  <c r="DG335" i="4"/>
  <c r="DH335" i="4"/>
  <c r="DI335" i="4"/>
  <c r="DJ335" i="4"/>
  <c r="DK335" i="4"/>
  <c r="DL335" i="4"/>
  <c r="DM335" i="4"/>
  <c r="DN335" i="4"/>
  <c r="DO335" i="4"/>
  <c r="DP335" i="4"/>
  <c r="DQ335" i="4"/>
  <c r="DR335" i="4"/>
  <c r="DS335" i="4"/>
  <c r="DT335" i="4"/>
  <c r="DU335" i="4"/>
  <c r="DV335" i="4"/>
  <c r="DW335" i="4"/>
  <c r="DX335" i="4"/>
  <c r="DY335" i="4"/>
  <c r="DZ335" i="4"/>
  <c r="EA335" i="4"/>
  <c r="ED335" i="4"/>
  <c r="EG335" i="4"/>
  <c r="EH335" i="4"/>
  <c r="EI335" i="4"/>
  <c r="EJ335" i="4"/>
  <c r="EK335" i="4"/>
  <c r="EL335" i="4"/>
  <c r="EM335" i="4"/>
  <c r="EO335" i="4"/>
  <c r="EP335" i="4"/>
  <c r="EQ335" i="4"/>
  <c r="ER335" i="4"/>
  <c r="ES335" i="4"/>
  <c r="ET335" i="4"/>
  <c r="EU335" i="4"/>
  <c r="EY335" i="4"/>
  <c r="FA335" i="4"/>
  <c r="FB335" i="4"/>
  <c r="FC335" i="4"/>
  <c r="FD335" i="4"/>
  <c r="FE335" i="4"/>
  <c r="FF335" i="4"/>
  <c r="FG335" i="4"/>
  <c r="FH335" i="4"/>
  <c r="FI335" i="4"/>
  <c r="FJ335" i="4"/>
  <c r="FK335" i="4"/>
  <c r="FL335" i="4"/>
  <c r="FM335" i="4"/>
  <c r="FN335" i="4"/>
  <c r="FO335" i="4"/>
  <c r="FQ335" i="4"/>
  <c r="FR335" i="4"/>
  <c r="FS335" i="4"/>
  <c r="FU335" i="4"/>
  <c r="FV335" i="4"/>
  <c r="FW335" i="4"/>
  <c r="FY335" i="4"/>
  <c r="GC335" i="4"/>
  <c r="BK336" i="4"/>
  <c r="BL336" i="4"/>
  <c r="BM336" i="4"/>
  <c r="BN336" i="4"/>
  <c r="BO336" i="4"/>
  <c r="EE336" i="4" s="1"/>
  <c r="BP336" i="4"/>
  <c r="BQ336" i="4"/>
  <c r="BR336" i="4"/>
  <c r="BS336" i="4"/>
  <c r="EC336" i="4" s="1"/>
  <c r="EF336" i="4" s="1"/>
  <c r="BT336" i="4"/>
  <c r="BU336" i="4"/>
  <c r="BV336" i="4"/>
  <c r="BW336" i="4"/>
  <c r="BY336" i="4"/>
  <c r="BZ336" i="4"/>
  <c r="CA336" i="4"/>
  <c r="CB336" i="4"/>
  <c r="CC336" i="4"/>
  <c r="CD336" i="4"/>
  <c r="CE336" i="4"/>
  <c r="CF336" i="4"/>
  <c r="CG336" i="4" s="1"/>
  <c r="CH336" i="4"/>
  <c r="CI336" i="4"/>
  <c r="CJ336" i="4"/>
  <c r="CK336" i="4"/>
  <c r="CL336" i="4"/>
  <c r="CM336" i="4"/>
  <c r="CN336" i="4"/>
  <c r="CO336" i="4"/>
  <c r="CP336" i="4"/>
  <c r="GA336" i="4" s="1"/>
  <c r="CQ336" i="4"/>
  <c r="CR336" i="4"/>
  <c r="CS336" i="4"/>
  <c r="CT336" i="4"/>
  <c r="CU336" i="4"/>
  <c r="CV336" i="4"/>
  <c r="CW336" i="4"/>
  <c r="CX336" i="4"/>
  <c r="CY336" i="4"/>
  <c r="CZ336" i="4"/>
  <c r="DA336" i="4"/>
  <c r="DB336" i="4"/>
  <c r="DC336" i="4"/>
  <c r="DD336" i="4"/>
  <c r="DE336" i="4"/>
  <c r="DF336" i="4"/>
  <c r="DG336" i="4"/>
  <c r="DH336" i="4"/>
  <c r="DI336" i="4"/>
  <c r="DJ336" i="4"/>
  <c r="DK336" i="4"/>
  <c r="DL336" i="4"/>
  <c r="DM336" i="4"/>
  <c r="DN336" i="4"/>
  <c r="DO336" i="4"/>
  <c r="DP336" i="4"/>
  <c r="DQ336" i="4"/>
  <c r="DR336" i="4"/>
  <c r="DS336" i="4"/>
  <c r="DT336" i="4"/>
  <c r="DU336" i="4"/>
  <c r="DV336" i="4"/>
  <c r="DW336" i="4"/>
  <c r="DX336" i="4"/>
  <c r="DY336" i="4"/>
  <c r="DZ336" i="4"/>
  <c r="EA336" i="4"/>
  <c r="EB336" i="4"/>
  <c r="ED336" i="4"/>
  <c r="EG336" i="4"/>
  <c r="EH336" i="4"/>
  <c r="EI336" i="4"/>
  <c r="EJ336" i="4"/>
  <c r="EK336" i="4"/>
  <c r="EL336" i="4"/>
  <c r="EM336" i="4"/>
  <c r="EO336" i="4"/>
  <c r="EP336" i="4"/>
  <c r="EQ336" i="4"/>
  <c r="ER336" i="4"/>
  <c r="ES336" i="4"/>
  <c r="ET336" i="4"/>
  <c r="EW336" i="4"/>
  <c r="EY336" i="4"/>
  <c r="FA336" i="4"/>
  <c r="FB336" i="4"/>
  <c r="FC336" i="4"/>
  <c r="FD336" i="4"/>
  <c r="FE336" i="4"/>
  <c r="FF336" i="4"/>
  <c r="FG336" i="4"/>
  <c r="FH336" i="4"/>
  <c r="FI336" i="4"/>
  <c r="FJ336" i="4"/>
  <c r="FK336" i="4"/>
  <c r="FL336" i="4"/>
  <c r="FM336" i="4"/>
  <c r="FN336" i="4"/>
  <c r="FO336" i="4"/>
  <c r="FQ336" i="4"/>
  <c r="FR336" i="4"/>
  <c r="FU336" i="4"/>
  <c r="FV336" i="4"/>
  <c r="FW336" i="4"/>
  <c r="GC336" i="4"/>
  <c r="BK337" i="4"/>
  <c r="FZ337" i="4" s="1"/>
  <c r="BL337" i="4"/>
  <c r="BM337" i="4"/>
  <c r="BN337" i="4"/>
  <c r="BO337" i="4"/>
  <c r="EE337" i="4" s="1"/>
  <c r="BP337" i="4"/>
  <c r="BQ337" i="4"/>
  <c r="BR337" i="4"/>
  <c r="BS337" i="4"/>
  <c r="EC337" i="4" s="1"/>
  <c r="EF337" i="4" s="1"/>
  <c r="BT337" i="4"/>
  <c r="BU337" i="4"/>
  <c r="BV337" i="4"/>
  <c r="BY337" i="4" s="1"/>
  <c r="BW337" i="4"/>
  <c r="EU337" i="4" s="1"/>
  <c r="BZ337" i="4"/>
  <c r="CA337" i="4"/>
  <c r="CB337" i="4"/>
  <c r="CC337" i="4"/>
  <c r="CD337" i="4"/>
  <c r="CE337" i="4"/>
  <c r="CG337" i="4" s="1"/>
  <c r="CF337" i="4"/>
  <c r="CH337" i="4"/>
  <c r="CI337" i="4"/>
  <c r="CJ337" i="4"/>
  <c r="CK337" i="4"/>
  <c r="CL337" i="4"/>
  <c r="CM337" i="4"/>
  <c r="CN337" i="4"/>
  <c r="CO337" i="4"/>
  <c r="CP337" i="4"/>
  <c r="GA337" i="4" s="1"/>
  <c r="CQ337" i="4"/>
  <c r="CR337" i="4"/>
  <c r="CS337" i="4"/>
  <c r="CT337" i="4"/>
  <c r="CU337" i="4"/>
  <c r="CV337" i="4"/>
  <c r="CW337" i="4"/>
  <c r="CX337" i="4"/>
  <c r="CY337" i="4"/>
  <c r="CZ337" i="4"/>
  <c r="DA337" i="4"/>
  <c r="DB337" i="4"/>
  <c r="DC337" i="4"/>
  <c r="DD337" i="4"/>
  <c r="DE337" i="4"/>
  <c r="DF337" i="4"/>
  <c r="DG337" i="4"/>
  <c r="DH337" i="4"/>
  <c r="DI337" i="4"/>
  <c r="DJ337" i="4"/>
  <c r="DK337" i="4"/>
  <c r="DL337" i="4"/>
  <c r="DM337" i="4"/>
  <c r="DN337" i="4"/>
  <c r="DO337" i="4"/>
  <c r="DP337" i="4"/>
  <c r="DQ337" i="4"/>
  <c r="DR337" i="4"/>
  <c r="DS337" i="4"/>
  <c r="DT337" i="4"/>
  <c r="DU337" i="4"/>
  <c r="DV337" i="4"/>
  <c r="DW337" i="4"/>
  <c r="DX337" i="4"/>
  <c r="DY337" i="4"/>
  <c r="DZ337" i="4"/>
  <c r="EA337" i="4"/>
  <c r="EG337" i="4"/>
  <c r="EH337" i="4"/>
  <c r="EI337" i="4"/>
  <c r="EJ337" i="4"/>
  <c r="EK337" i="4"/>
  <c r="EL337" i="4"/>
  <c r="EM337" i="4"/>
  <c r="EO337" i="4"/>
  <c r="EP337" i="4"/>
  <c r="EQ337" i="4"/>
  <c r="ER337" i="4"/>
  <c r="ES337" i="4"/>
  <c r="ET337" i="4"/>
  <c r="EY337" i="4"/>
  <c r="FA337" i="4"/>
  <c r="FB337" i="4"/>
  <c r="FC337" i="4"/>
  <c r="FD337" i="4"/>
  <c r="FE337" i="4"/>
  <c r="FF337" i="4"/>
  <c r="FG337" i="4"/>
  <c r="FH337" i="4"/>
  <c r="FI337" i="4"/>
  <c r="FJ337" i="4"/>
  <c r="FK337" i="4"/>
  <c r="FL337" i="4"/>
  <c r="FM337" i="4"/>
  <c r="FN337" i="4"/>
  <c r="FO337" i="4"/>
  <c r="FQ337" i="4"/>
  <c r="FR337" i="4"/>
  <c r="FS337" i="4"/>
  <c r="FU337" i="4"/>
  <c r="FV337" i="4"/>
  <c r="FW337" i="4"/>
  <c r="GB337" i="4"/>
  <c r="BK338" i="4"/>
  <c r="FS338" i="4" s="1"/>
  <c r="BL338" i="4"/>
  <c r="BM338" i="4"/>
  <c r="BN338" i="4"/>
  <c r="BO338" i="4"/>
  <c r="BP338" i="4"/>
  <c r="BQ338" i="4"/>
  <c r="BR338" i="4"/>
  <c r="BS338" i="4"/>
  <c r="EC338" i="4" s="1"/>
  <c r="BT338" i="4"/>
  <c r="BU338" i="4"/>
  <c r="BV338" i="4"/>
  <c r="BW338" i="4"/>
  <c r="EW338" i="4" s="1"/>
  <c r="BY338" i="4"/>
  <c r="BZ338" i="4"/>
  <c r="CA338" i="4"/>
  <c r="CB338" i="4"/>
  <c r="CC338" i="4"/>
  <c r="CD338" i="4"/>
  <c r="CE338" i="4"/>
  <c r="CF338" i="4"/>
  <c r="CG338" i="4" s="1"/>
  <c r="CH338" i="4"/>
  <c r="CI338" i="4"/>
  <c r="CJ338" i="4"/>
  <c r="CK338" i="4"/>
  <c r="CL338" i="4"/>
  <c r="CM338" i="4"/>
  <c r="CN338" i="4"/>
  <c r="CO338" i="4"/>
  <c r="CP338" i="4"/>
  <c r="GA338" i="4" s="1"/>
  <c r="CQ338" i="4"/>
  <c r="CR338" i="4"/>
  <c r="CS338" i="4"/>
  <c r="CT338" i="4"/>
  <c r="CU338" i="4"/>
  <c r="CV338" i="4"/>
  <c r="CW338" i="4"/>
  <c r="CX338" i="4"/>
  <c r="CY338" i="4"/>
  <c r="CZ338" i="4"/>
  <c r="DA338" i="4"/>
  <c r="DB338" i="4"/>
  <c r="DC338" i="4"/>
  <c r="DD338" i="4"/>
  <c r="DE338" i="4"/>
  <c r="DF338" i="4"/>
  <c r="DG338" i="4"/>
  <c r="DH338" i="4"/>
  <c r="DI338" i="4"/>
  <c r="DJ338" i="4"/>
  <c r="DK338" i="4"/>
  <c r="DL338" i="4"/>
  <c r="DM338" i="4"/>
  <c r="DN338" i="4"/>
  <c r="DO338" i="4"/>
  <c r="DP338" i="4"/>
  <c r="DQ338" i="4"/>
  <c r="DR338" i="4"/>
  <c r="DS338" i="4"/>
  <c r="DT338" i="4"/>
  <c r="DU338" i="4"/>
  <c r="DV338" i="4"/>
  <c r="DW338" i="4"/>
  <c r="DX338" i="4"/>
  <c r="DY338" i="4"/>
  <c r="DZ338" i="4"/>
  <c r="EA338" i="4"/>
  <c r="EB338" i="4"/>
  <c r="ED338" i="4"/>
  <c r="EG338" i="4"/>
  <c r="EH338" i="4"/>
  <c r="EI338" i="4"/>
  <c r="EJ338" i="4"/>
  <c r="EK338" i="4"/>
  <c r="EL338" i="4"/>
  <c r="EM338" i="4"/>
  <c r="EO338" i="4"/>
  <c r="EP338" i="4"/>
  <c r="EQ338" i="4"/>
  <c r="ER338" i="4"/>
  <c r="ES338" i="4"/>
  <c r="ET338" i="4"/>
  <c r="EU338" i="4"/>
  <c r="EX338" i="4"/>
  <c r="FA338" i="4"/>
  <c r="FB338" i="4"/>
  <c r="FC338" i="4"/>
  <c r="FD338" i="4"/>
  <c r="FE338" i="4"/>
  <c r="FF338" i="4"/>
  <c r="FG338" i="4"/>
  <c r="FH338" i="4"/>
  <c r="FI338" i="4"/>
  <c r="FJ338" i="4"/>
  <c r="FK338" i="4"/>
  <c r="FL338" i="4"/>
  <c r="FM338" i="4"/>
  <c r="FN338" i="4"/>
  <c r="FO338" i="4"/>
  <c r="FQ338" i="4"/>
  <c r="FR338" i="4"/>
  <c r="FU338" i="4"/>
  <c r="FV338" i="4"/>
  <c r="FW338" i="4"/>
  <c r="FZ338" i="4"/>
  <c r="GC338" i="4"/>
  <c r="BK339" i="4"/>
  <c r="FZ339" i="4" s="1"/>
  <c r="BL339" i="4"/>
  <c r="BM339" i="4"/>
  <c r="BN339" i="4"/>
  <c r="BO339" i="4"/>
  <c r="BP339" i="4"/>
  <c r="BQ339" i="4"/>
  <c r="BR339" i="4"/>
  <c r="BS339" i="4"/>
  <c r="EC339" i="4" s="1"/>
  <c r="BT339" i="4"/>
  <c r="BU339" i="4"/>
  <c r="BV339" i="4"/>
  <c r="BW339" i="4"/>
  <c r="EW339" i="4" s="1"/>
  <c r="BZ339" i="4"/>
  <c r="CA339" i="4"/>
  <c r="CB339" i="4"/>
  <c r="CC339" i="4"/>
  <c r="CD339" i="4"/>
  <c r="CE339" i="4"/>
  <c r="CG339" i="4" s="1"/>
  <c r="CF339" i="4"/>
  <c r="CH339" i="4"/>
  <c r="CI339" i="4"/>
  <c r="CJ339" i="4"/>
  <c r="CK339" i="4"/>
  <c r="CL339" i="4"/>
  <c r="CM339" i="4"/>
  <c r="CN339" i="4"/>
  <c r="CO339" i="4"/>
  <c r="CP339" i="4"/>
  <c r="GA339" i="4" s="1"/>
  <c r="CQ339" i="4"/>
  <c r="CR339" i="4"/>
  <c r="CS339" i="4"/>
  <c r="CT339" i="4"/>
  <c r="CU339" i="4"/>
  <c r="CV339" i="4"/>
  <c r="CW339" i="4"/>
  <c r="CX339" i="4"/>
  <c r="CY339" i="4"/>
  <c r="CZ339" i="4"/>
  <c r="DA339" i="4"/>
  <c r="DB339" i="4"/>
  <c r="DC339" i="4"/>
  <c r="DD339" i="4"/>
  <c r="DE339" i="4"/>
  <c r="DF339" i="4"/>
  <c r="DG339" i="4"/>
  <c r="DH339" i="4"/>
  <c r="DI339" i="4"/>
  <c r="DJ339" i="4"/>
  <c r="DK339" i="4"/>
  <c r="DL339" i="4"/>
  <c r="DM339" i="4"/>
  <c r="DN339" i="4"/>
  <c r="DO339" i="4"/>
  <c r="DP339" i="4"/>
  <c r="DQ339" i="4"/>
  <c r="DR339" i="4"/>
  <c r="DS339" i="4"/>
  <c r="DT339" i="4"/>
  <c r="DU339" i="4"/>
  <c r="DV339" i="4"/>
  <c r="DW339" i="4"/>
  <c r="DX339" i="4"/>
  <c r="DY339" i="4"/>
  <c r="DZ339" i="4"/>
  <c r="EA339" i="4"/>
  <c r="EE339" i="4"/>
  <c r="EG339" i="4"/>
  <c r="EH339" i="4"/>
  <c r="EI339" i="4"/>
  <c r="EJ339" i="4"/>
  <c r="EK339" i="4"/>
  <c r="EL339" i="4"/>
  <c r="EM339" i="4"/>
  <c r="EN339" i="4"/>
  <c r="EO339" i="4"/>
  <c r="EP339" i="4"/>
  <c r="EQ339" i="4"/>
  <c r="ER339" i="4"/>
  <c r="ES339" i="4"/>
  <c r="ET339" i="4"/>
  <c r="EV339" i="4"/>
  <c r="FA339" i="4"/>
  <c r="FB339" i="4"/>
  <c r="FC339" i="4"/>
  <c r="FD339" i="4"/>
  <c r="FE339" i="4"/>
  <c r="FF339" i="4"/>
  <c r="FG339" i="4"/>
  <c r="FH339" i="4"/>
  <c r="FI339" i="4"/>
  <c r="FJ339" i="4"/>
  <c r="FK339" i="4"/>
  <c r="FL339" i="4"/>
  <c r="FM339" i="4"/>
  <c r="FN339" i="4"/>
  <c r="FO339" i="4"/>
  <c r="FQ339" i="4"/>
  <c r="FR339" i="4"/>
  <c r="FU339" i="4"/>
  <c r="FV339" i="4"/>
  <c r="FY339" i="4"/>
  <c r="BK340" i="4"/>
  <c r="FS340" i="4" s="1"/>
  <c r="BL340" i="4"/>
  <c r="BM340" i="4"/>
  <c r="BN340" i="4"/>
  <c r="BO340" i="4"/>
  <c r="EE340" i="4" s="1"/>
  <c r="BP340" i="4"/>
  <c r="BQ340" i="4"/>
  <c r="BR340" i="4"/>
  <c r="BS340" i="4"/>
  <c r="EC340" i="4" s="1"/>
  <c r="EF340" i="4" s="1"/>
  <c r="BT340" i="4"/>
  <c r="BU340" i="4"/>
  <c r="BV340" i="4"/>
  <c r="BW340" i="4"/>
  <c r="EW340" i="4" s="1"/>
  <c r="BY340" i="4"/>
  <c r="BZ340" i="4"/>
  <c r="CA340" i="4"/>
  <c r="CB340" i="4"/>
  <c r="CC340" i="4"/>
  <c r="CD340" i="4"/>
  <c r="CE340" i="4"/>
  <c r="CF340" i="4"/>
  <c r="CG340" i="4" s="1"/>
  <c r="CH340" i="4"/>
  <c r="CI340" i="4"/>
  <c r="CJ340" i="4"/>
  <c r="CK340" i="4"/>
  <c r="CL340" i="4"/>
  <c r="CM340" i="4"/>
  <c r="CN340" i="4"/>
  <c r="CO340" i="4"/>
  <c r="CP340" i="4"/>
  <c r="GA340" i="4" s="1"/>
  <c r="CQ340" i="4"/>
  <c r="CR340" i="4"/>
  <c r="CS340" i="4"/>
  <c r="CT340" i="4"/>
  <c r="CU340" i="4"/>
  <c r="CV340" i="4"/>
  <c r="CW340" i="4"/>
  <c r="CX340" i="4"/>
  <c r="CY340" i="4"/>
  <c r="CZ340" i="4"/>
  <c r="DA340" i="4"/>
  <c r="DB340" i="4"/>
  <c r="DC340" i="4"/>
  <c r="DD340" i="4"/>
  <c r="DE340" i="4"/>
  <c r="DF340" i="4"/>
  <c r="DG340" i="4"/>
  <c r="DH340" i="4"/>
  <c r="DI340" i="4"/>
  <c r="DJ340" i="4"/>
  <c r="DK340" i="4"/>
  <c r="DL340" i="4"/>
  <c r="DM340" i="4"/>
  <c r="DN340" i="4"/>
  <c r="DO340" i="4"/>
  <c r="DP340" i="4"/>
  <c r="DQ340" i="4"/>
  <c r="DR340" i="4"/>
  <c r="DS340" i="4"/>
  <c r="DT340" i="4"/>
  <c r="DU340" i="4"/>
  <c r="DV340" i="4"/>
  <c r="DW340" i="4"/>
  <c r="DX340" i="4"/>
  <c r="DY340" i="4"/>
  <c r="DZ340" i="4"/>
  <c r="EA340" i="4"/>
  <c r="EB340" i="4"/>
  <c r="EG340" i="4"/>
  <c r="EH340" i="4"/>
  <c r="EI340" i="4"/>
  <c r="EJ340" i="4"/>
  <c r="EK340" i="4"/>
  <c r="EL340" i="4"/>
  <c r="EM340" i="4"/>
  <c r="EO340" i="4"/>
  <c r="EP340" i="4"/>
  <c r="EQ340" i="4"/>
  <c r="ER340" i="4"/>
  <c r="ES340" i="4"/>
  <c r="ET340" i="4"/>
  <c r="EU340" i="4"/>
  <c r="FA340" i="4"/>
  <c r="FB340" i="4"/>
  <c r="FC340" i="4"/>
  <c r="FD340" i="4"/>
  <c r="FE340" i="4"/>
  <c r="FF340" i="4"/>
  <c r="FG340" i="4"/>
  <c r="FH340" i="4"/>
  <c r="FI340" i="4"/>
  <c r="FJ340" i="4"/>
  <c r="FK340" i="4"/>
  <c r="FL340" i="4"/>
  <c r="FM340" i="4"/>
  <c r="FN340" i="4"/>
  <c r="FO340" i="4"/>
  <c r="FQ340" i="4"/>
  <c r="FR340" i="4"/>
  <c r="FU340" i="4"/>
  <c r="FV340" i="4"/>
  <c r="FW340" i="4"/>
  <c r="GC340" i="4"/>
  <c r="BK341" i="4"/>
  <c r="FZ341" i="4" s="1"/>
  <c r="BL341" i="4"/>
  <c r="BM341" i="4"/>
  <c r="BN341" i="4"/>
  <c r="BO341" i="4"/>
  <c r="BP341" i="4"/>
  <c r="BQ341" i="4"/>
  <c r="EE341" i="4" s="1"/>
  <c r="BR341" i="4"/>
  <c r="BS341" i="4"/>
  <c r="EC341" i="4" s="1"/>
  <c r="BT341" i="4"/>
  <c r="BU341" i="4"/>
  <c r="BV341" i="4"/>
  <c r="BW341" i="4"/>
  <c r="EW341" i="4" s="1"/>
  <c r="BZ341" i="4"/>
  <c r="CA341" i="4"/>
  <c r="CB341" i="4"/>
  <c r="CC341" i="4"/>
  <c r="CD341" i="4"/>
  <c r="CE341" i="4"/>
  <c r="CG341" i="4" s="1"/>
  <c r="CF341" i="4"/>
  <c r="CH341" i="4"/>
  <c r="CI341" i="4"/>
  <c r="CJ341" i="4"/>
  <c r="CK341" i="4"/>
  <c r="CL341" i="4"/>
  <c r="CM341" i="4"/>
  <c r="CN341" i="4"/>
  <c r="CO341" i="4"/>
  <c r="CP341" i="4"/>
  <c r="GA341" i="4" s="1"/>
  <c r="CQ341" i="4"/>
  <c r="CR341" i="4"/>
  <c r="CS341" i="4"/>
  <c r="CT341" i="4"/>
  <c r="CU341" i="4"/>
  <c r="CV341" i="4"/>
  <c r="CW341" i="4"/>
  <c r="CX341" i="4"/>
  <c r="CY341" i="4"/>
  <c r="CZ341" i="4"/>
  <c r="DA341" i="4"/>
  <c r="DB341" i="4"/>
  <c r="DC341" i="4"/>
  <c r="DD341" i="4"/>
  <c r="DE341" i="4"/>
  <c r="DF341" i="4"/>
  <c r="DG341" i="4"/>
  <c r="DH341" i="4"/>
  <c r="DI341" i="4"/>
  <c r="DJ341" i="4"/>
  <c r="DK341" i="4"/>
  <c r="DL341" i="4"/>
  <c r="DM341" i="4"/>
  <c r="DN341" i="4"/>
  <c r="DO341" i="4"/>
  <c r="DP341" i="4"/>
  <c r="DQ341" i="4"/>
  <c r="DR341" i="4"/>
  <c r="DS341" i="4"/>
  <c r="DT341" i="4"/>
  <c r="DU341" i="4"/>
  <c r="DV341" i="4"/>
  <c r="DW341" i="4"/>
  <c r="DX341" i="4"/>
  <c r="DY341" i="4"/>
  <c r="DZ341" i="4"/>
  <c r="EA341" i="4"/>
  <c r="EB341" i="4"/>
  <c r="EG341" i="4"/>
  <c r="EH341" i="4"/>
  <c r="EI341" i="4"/>
  <c r="EJ341" i="4"/>
  <c r="EK341" i="4"/>
  <c r="EL341" i="4"/>
  <c r="EM341" i="4"/>
  <c r="EN341" i="4"/>
  <c r="EO341" i="4"/>
  <c r="EP341" i="4"/>
  <c r="EQ341" i="4"/>
  <c r="ER341" i="4"/>
  <c r="ES341" i="4"/>
  <c r="ET341" i="4"/>
  <c r="EV341" i="4"/>
  <c r="EY341" i="4"/>
  <c r="FA341" i="4"/>
  <c r="FB341" i="4"/>
  <c r="FC341" i="4"/>
  <c r="FD341" i="4"/>
  <c r="FE341" i="4"/>
  <c r="FF341" i="4"/>
  <c r="FG341" i="4"/>
  <c r="FH341" i="4"/>
  <c r="FI341" i="4"/>
  <c r="FJ341" i="4"/>
  <c r="FK341" i="4"/>
  <c r="FL341" i="4"/>
  <c r="FM341" i="4"/>
  <c r="FN341" i="4"/>
  <c r="FO341" i="4"/>
  <c r="FQ341" i="4"/>
  <c r="FR341" i="4"/>
  <c r="FS341" i="4"/>
  <c r="FU341" i="4"/>
  <c r="FV341" i="4"/>
  <c r="FW341" i="4"/>
  <c r="FY341" i="4"/>
  <c r="GB341" i="4"/>
  <c r="BK342" i="4"/>
  <c r="FS342" i="4" s="1"/>
  <c r="BL342" i="4"/>
  <c r="BM342" i="4"/>
  <c r="BN342" i="4"/>
  <c r="BO342" i="4"/>
  <c r="BP342" i="4"/>
  <c r="BQ342" i="4"/>
  <c r="BR342" i="4"/>
  <c r="BS342" i="4"/>
  <c r="EC342" i="4" s="1"/>
  <c r="BT342" i="4"/>
  <c r="BU342" i="4"/>
  <c r="BV342" i="4"/>
  <c r="BW342" i="4"/>
  <c r="EW342" i="4" s="1"/>
  <c r="BY342" i="4"/>
  <c r="BZ342" i="4"/>
  <c r="CA342" i="4"/>
  <c r="CB342" i="4"/>
  <c r="CC342" i="4"/>
  <c r="CD342" i="4"/>
  <c r="CE342" i="4"/>
  <c r="CF342" i="4"/>
  <c r="CG342" i="4" s="1"/>
  <c r="CH342" i="4"/>
  <c r="CI342" i="4"/>
  <c r="CJ342" i="4"/>
  <c r="CK342" i="4"/>
  <c r="CL342" i="4"/>
  <c r="CM342" i="4"/>
  <c r="CN342" i="4"/>
  <c r="CO342" i="4"/>
  <c r="CP342" i="4"/>
  <c r="GA342" i="4" s="1"/>
  <c r="CQ342" i="4"/>
  <c r="CR342" i="4"/>
  <c r="CS342" i="4"/>
  <c r="CT342" i="4"/>
  <c r="CU342" i="4"/>
  <c r="CV342" i="4"/>
  <c r="CW342" i="4"/>
  <c r="CX342" i="4"/>
  <c r="CY342" i="4"/>
  <c r="CZ342" i="4"/>
  <c r="DA342" i="4"/>
  <c r="DB342" i="4"/>
  <c r="DC342" i="4"/>
  <c r="DD342" i="4"/>
  <c r="DE342" i="4"/>
  <c r="DF342" i="4"/>
  <c r="DG342" i="4"/>
  <c r="DH342" i="4"/>
  <c r="DI342" i="4"/>
  <c r="DJ342" i="4"/>
  <c r="DK342" i="4"/>
  <c r="DL342" i="4"/>
  <c r="DM342" i="4"/>
  <c r="DN342" i="4"/>
  <c r="DO342" i="4"/>
  <c r="DP342" i="4"/>
  <c r="DQ342" i="4"/>
  <c r="DR342" i="4"/>
  <c r="DS342" i="4"/>
  <c r="DT342" i="4"/>
  <c r="DU342" i="4"/>
  <c r="DV342" i="4"/>
  <c r="DW342" i="4"/>
  <c r="DX342" i="4"/>
  <c r="DY342" i="4"/>
  <c r="DZ342" i="4"/>
  <c r="EA342" i="4"/>
  <c r="EB342" i="4"/>
  <c r="ED342" i="4"/>
  <c r="EG342" i="4"/>
  <c r="EH342" i="4"/>
  <c r="EI342" i="4"/>
  <c r="EJ342" i="4"/>
  <c r="EK342" i="4"/>
  <c r="EL342" i="4"/>
  <c r="EM342" i="4"/>
  <c r="EO342" i="4"/>
  <c r="EP342" i="4"/>
  <c r="EQ342" i="4"/>
  <c r="ER342" i="4"/>
  <c r="ES342" i="4"/>
  <c r="ET342" i="4"/>
  <c r="EU342" i="4"/>
  <c r="EX342" i="4"/>
  <c r="FA342" i="4"/>
  <c r="FB342" i="4"/>
  <c r="FC342" i="4"/>
  <c r="FD342" i="4"/>
  <c r="FE342" i="4"/>
  <c r="FF342" i="4"/>
  <c r="FG342" i="4"/>
  <c r="FH342" i="4"/>
  <c r="FI342" i="4"/>
  <c r="FJ342" i="4"/>
  <c r="FK342" i="4"/>
  <c r="FL342" i="4"/>
  <c r="FM342" i="4"/>
  <c r="FN342" i="4"/>
  <c r="FO342" i="4"/>
  <c r="FQ342" i="4"/>
  <c r="FR342" i="4"/>
  <c r="FU342" i="4"/>
  <c r="FV342" i="4"/>
  <c r="FW342" i="4"/>
  <c r="FZ342" i="4"/>
  <c r="GC342" i="4"/>
  <c r="BK343" i="4"/>
  <c r="FZ343" i="4" s="1"/>
  <c r="BL343" i="4"/>
  <c r="BM343" i="4"/>
  <c r="BN343" i="4"/>
  <c r="BO343" i="4"/>
  <c r="BP343" i="4"/>
  <c r="BQ343" i="4"/>
  <c r="BR343" i="4"/>
  <c r="BS343" i="4"/>
  <c r="EC343" i="4" s="1"/>
  <c r="BT343" i="4"/>
  <c r="BU343" i="4"/>
  <c r="BV343" i="4"/>
  <c r="BW343" i="4"/>
  <c r="EW343" i="4" s="1"/>
  <c r="BZ343" i="4"/>
  <c r="CA343" i="4"/>
  <c r="CB343" i="4"/>
  <c r="CC343" i="4"/>
  <c r="CD343" i="4"/>
  <c r="CE343" i="4"/>
  <c r="CG343" i="4" s="1"/>
  <c r="CF343" i="4"/>
  <c r="CH343" i="4"/>
  <c r="CI343" i="4"/>
  <c r="CJ343" i="4"/>
  <c r="CK343" i="4"/>
  <c r="CL343" i="4"/>
  <c r="CM343" i="4"/>
  <c r="CN343" i="4"/>
  <c r="CO343" i="4"/>
  <c r="CP343" i="4"/>
  <c r="GA343" i="4" s="1"/>
  <c r="CQ343" i="4"/>
  <c r="CR343" i="4"/>
  <c r="CS343" i="4"/>
  <c r="CT343" i="4"/>
  <c r="CU343" i="4"/>
  <c r="CV343" i="4"/>
  <c r="CW343" i="4"/>
  <c r="CX343" i="4"/>
  <c r="CY343" i="4"/>
  <c r="CZ343" i="4"/>
  <c r="DA343" i="4"/>
  <c r="DB343" i="4"/>
  <c r="DC343" i="4"/>
  <c r="DD343" i="4"/>
  <c r="DE343" i="4"/>
  <c r="DF343" i="4"/>
  <c r="DG343" i="4"/>
  <c r="DH343" i="4"/>
  <c r="DI343" i="4"/>
  <c r="DJ343" i="4"/>
  <c r="DK343" i="4"/>
  <c r="DL343" i="4"/>
  <c r="DM343" i="4"/>
  <c r="DN343" i="4"/>
  <c r="DO343" i="4"/>
  <c r="DP343" i="4"/>
  <c r="DQ343" i="4"/>
  <c r="DR343" i="4"/>
  <c r="DS343" i="4"/>
  <c r="DT343" i="4"/>
  <c r="DU343" i="4"/>
  <c r="DV343" i="4"/>
  <c r="DW343" i="4"/>
  <c r="DX343" i="4"/>
  <c r="DY343" i="4"/>
  <c r="DZ343" i="4"/>
  <c r="EA343" i="4"/>
  <c r="EE343" i="4"/>
  <c r="EG343" i="4"/>
  <c r="EH343" i="4"/>
  <c r="EI343" i="4"/>
  <c r="EJ343" i="4"/>
  <c r="EK343" i="4"/>
  <c r="EL343" i="4"/>
  <c r="EM343" i="4"/>
  <c r="EN343" i="4"/>
  <c r="EO343" i="4"/>
  <c r="EP343" i="4"/>
  <c r="EQ343" i="4"/>
  <c r="ER343" i="4"/>
  <c r="ES343" i="4"/>
  <c r="ET343" i="4"/>
  <c r="EV343" i="4"/>
  <c r="FA343" i="4"/>
  <c r="FB343" i="4"/>
  <c r="FC343" i="4"/>
  <c r="FD343" i="4"/>
  <c r="FE343" i="4"/>
  <c r="FF343" i="4"/>
  <c r="FG343" i="4"/>
  <c r="FH343" i="4"/>
  <c r="FI343" i="4"/>
  <c r="FJ343" i="4"/>
  <c r="FK343" i="4"/>
  <c r="FL343" i="4"/>
  <c r="FM343" i="4"/>
  <c r="FN343" i="4"/>
  <c r="FO343" i="4"/>
  <c r="FQ343" i="4"/>
  <c r="FR343" i="4"/>
  <c r="FU343" i="4"/>
  <c r="FV343" i="4"/>
  <c r="FY343" i="4"/>
  <c r="FV226" i="4"/>
  <c r="FU226" i="4"/>
  <c r="FR226" i="4"/>
  <c r="FQ226" i="4"/>
  <c r="FO226" i="4"/>
  <c r="FN226" i="4"/>
  <c r="FM226" i="4"/>
  <c r="FL226" i="4"/>
  <c r="FK226" i="4"/>
  <c r="FJ226" i="4"/>
  <c r="FI226" i="4"/>
  <c r="FH226" i="4"/>
  <c r="FG226" i="4"/>
  <c r="FF226" i="4"/>
  <c r="FE226" i="4"/>
  <c r="FD226" i="4"/>
  <c r="FC226" i="4"/>
  <c r="FB226" i="4"/>
  <c r="FA226" i="4"/>
  <c r="ET226" i="4"/>
  <c r="ES226" i="4"/>
  <c r="ER226" i="4"/>
  <c r="EQ226" i="4"/>
  <c r="EP226" i="4"/>
  <c r="EO226" i="4"/>
  <c r="EM226" i="4"/>
  <c r="EL226" i="4"/>
  <c r="EK226" i="4"/>
  <c r="EJ226" i="4"/>
  <c r="EI226" i="4"/>
  <c r="EH226" i="4"/>
  <c r="EG226" i="4"/>
  <c r="EA226" i="4"/>
  <c r="DZ226" i="4"/>
  <c r="DY226" i="4"/>
  <c r="DX226" i="4"/>
  <c r="DW226" i="4"/>
  <c r="DV226" i="4"/>
  <c r="DU226" i="4"/>
  <c r="DT226" i="4"/>
  <c r="DS226" i="4"/>
  <c r="DR226" i="4"/>
  <c r="DQ226" i="4"/>
  <c r="DP226" i="4"/>
  <c r="DO226" i="4"/>
  <c r="DN226" i="4"/>
  <c r="DM226" i="4"/>
  <c r="DL226" i="4"/>
  <c r="DK226" i="4"/>
  <c r="DJ226" i="4"/>
  <c r="DI226" i="4"/>
  <c r="DH226" i="4"/>
  <c r="DG226" i="4"/>
  <c r="DF226" i="4"/>
  <c r="DE226" i="4"/>
  <c r="DD226" i="4"/>
  <c r="DC226" i="4"/>
  <c r="DB226" i="4"/>
  <c r="DA226" i="4"/>
  <c r="CZ226" i="4"/>
  <c r="CY226" i="4"/>
  <c r="CX226" i="4"/>
  <c r="CW226" i="4"/>
  <c r="CV226" i="4"/>
  <c r="CU226" i="4"/>
  <c r="CT226" i="4"/>
  <c r="CS226" i="4"/>
  <c r="CR226" i="4"/>
  <c r="CQ226" i="4"/>
  <c r="GA226" i="4" s="1"/>
  <c r="CP226" i="4"/>
  <c r="CO226" i="4"/>
  <c r="CN226" i="4"/>
  <c r="CM226" i="4"/>
  <c r="CL226" i="4"/>
  <c r="CK226" i="4"/>
  <c r="CJ226" i="4"/>
  <c r="CI226" i="4"/>
  <c r="CH226" i="4"/>
  <c r="CF226" i="4"/>
  <c r="CE226" i="4"/>
  <c r="CD226" i="4"/>
  <c r="CC226" i="4"/>
  <c r="CB226" i="4"/>
  <c r="CA226" i="4"/>
  <c r="BZ226" i="4"/>
  <c r="BY226" i="4"/>
  <c r="BW226" i="4"/>
  <c r="GC226" i="4" s="1"/>
  <c r="BV226" i="4"/>
  <c r="BU226" i="4"/>
  <c r="BT226" i="4"/>
  <c r="BS226" i="4"/>
  <c r="BR226" i="4"/>
  <c r="BQ226" i="4"/>
  <c r="BP226" i="4"/>
  <c r="BO226" i="4"/>
  <c r="BN226" i="4"/>
  <c r="BM226" i="4"/>
  <c r="BL226" i="4"/>
  <c r="BK226" i="4"/>
  <c r="FY226" i="4" s="1"/>
  <c r="BK169" i="4"/>
  <c r="BL169" i="4"/>
  <c r="EC169" i="4" s="1"/>
  <c r="EF169" i="4" s="1"/>
  <c r="BM169" i="4"/>
  <c r="BN169" i="4"/>
  <c r="BO169" i="4"/>
  <c r="BP169" i="4"/>
  <c r="BQ169" i="4"/>
  <c r="BR169" i="4"/>
  <c r="BS169" i="4"/>
  <c r="BT169" i="4"/>
  <c r="EB169" i="4" s="1"/>
  <c r="BU169" i="4"/>
  <c r="BV169" i="4"/>
  <c r="BW169" i="4" s="1"/>
  <c r="BX169" i="4" s="1"/>
  <c r="BZ169" i="4"/>
  <c r="CA169" i="4"/>
  <c r="CB169" i="4"/>
  <c r="CC169" i="4"/>
  <c r="CD169" i="4"/>
  <c r="CE169" i="4"/>
  <c r="CF169" i="4"/>
  <c r="CG169" i="4" s="1"/>
  <c r="CH169" i="4"/>
  <c r="CI169" i="4"/>
  <c r="CJ169" i="4"/>
  <c r="CK169" i="4"/>
  <c r="CL169" i="4"/>
  <c r="CM169" i="4"/>
  <c r="CN169" i="4"/>
  <c r="CO169" i="4"/>
  <c r="CP169" i="4"/>
  <c r="GA169" i="4" s="1"/>
  <c r="CQ169" i="4"/>
  <c r="CR169" i="4"/>
  <c r="CS169" i="4"/>
  <c r="CT169" i="4"/>
  <c r="CU169" i="4"/>
  <c r="CV169" i="4"/>
  <c r="CW169" i="4"/>
  <c r="CX169" i="4"/>
  <c r="CY169" i="4"/>
  <c r="CZ169" i="4"/>
  <c r="DA169" i="4"/>
  <c r="DB169" i="4"/>
  <c r="DC169" i="4"/>
  <c r="DD169" i="4"/>
  <c r="DE169" i="4"/>
  <c r="DF169" i="4"/>
  <c r="DG169" i="4"/>
  <c r="DH169" i="4"/>
  <c r="DI169" i="4"/>
  <c r="DJ169" i="4"/>
  <c r="DK169" i="4"/>
  <c r="DL169" i="4"/>
  <c r="DM169" i="4"/>
  <c r="DN169" i="4"/>
  <c r="DO169" i="4"/>
  <c r="DP169" i="4"/>
  <c r="DQ169" i="4"/>
  <c r="DR169" i="4"/>
  <c r="DS169" i="4"/>
  <c r="DT169" i="4"/>
  <c r="DU169" i="4"/>
  <c r="DV169" i="4"/>
  <c r="DW169" i="4"/>
  <c r="DX169" i="4"/>
  <c r="DY169" i="4"/>
  <c r="DZ169" i="4"/>
  <c r="EA169" i="4"/>
  <c r="ED169" i="4"/>
  <c r="EE169" i="4"/>
  <c r="EG169" i="4"/>
  <c r="EH169" i="4"/>
  <c r="EI169" i="4"/>
  <c r="EJ169" i="4"/>
  <c r="EK169" i="4"/>
  <c r="EL169" i="4"/>
  <c r="EM169" i="4"/>
  <c r="EN169" i="4"/>
  <c r="EO169" i="4"/>
  <c r="EP169" i="4"/>
  <c r="EQ169" i="4"/>
  <c r="ER169" i="4"/>
  <c r="ES169" i="4"/>
  <c r="ET169" i="4"/>
  <c r="EV169" i="4"/>
  <c r="EX169" i="4"/>
  <c r="EZ169" i="4"/>
  <c r="FA169" i="4"/>
  <c r="FB169" i="4"/>
  <c r="FC169" i="4"/>
  <c r="FD169" i="4"/>
  <c r="FE169" i="4"/>
  <c r="FF169" i="4"/>
  <c r="FG169" i="4"/>
  <c r="FH169" i="4"/>
  <c r="FI169" i="4"/>
  <c r="FJ169" i="4"/>
  <c r="FK169" i="4"/>
  <c r="FL169" i="4"/>
  <c r="FM169" i="4"/>
  <c r="FN169" i="4"/>
  <c r="FO169" i="4"/>
  <c r="FP169" i="4"/>
  <c r="FQ169" i="4"/>
  <c r="FR169" i="4"/>
  <c r="FS169" i="4"/>
  <c r="FT169" i="4"/>
  <c r="FU169" i="4"/>
  <c r="FV169" i="4"/>
  <c r="FW169" i="4"/>
  <c r="FX169" i="4"/>
  <c r="FY169" i="4"/>
  <c r="FZ169" i="4"/>
  <c r="GB169" i="4"/>
  <c r="GD169" i="4"/>
  <c r="BK170" i="4"/>
  <c r="BL170" i="4"/>
  <c r="BM170" i="4"/>
  <c r="BN170" i="4"/>
  <c r="BO170" i="4"/>
  <c r="BP170" i="4"/>
  <c r="BQ170" i="4"/>
  <c r="BR170" i="4"/>
  <c r="EC170" i="4" s="1"/>
  <c r="EF170" i="4" s="1"/>
  <c r="BS170" i="4"/>
  <c r="BT170" i="4"/>
  <c r="BU170" i="4"/>
  <c r="BV170" i="4"/>
  <c r="BZ170" i="4"/>
  <c r="CA170" i="4"/>
  <c r="CB170" i="4"/>
  <c r="CC170" i="4"/>
  <c r="CD170" i="4"/>
  <c r="CE170" i="4"/>
  <c r="CF170" i="4"/>
  <c r="CG170" i="4" s="1"/>
  <c r="CH170" i="4"/>
  <c r="CI170" i="4"/>
  <c r="CJ170" i="4"/>
  <c r="CK170" i="4"/>
  <c r="CL170" i="4"/>
  <c r="CM170" i="4"/>
  <c r="CN170" i="4"/>
  <c r="CO170" i="4"/>
  <c r="CP170" i="4"/>
  <c r="CQ170" i="4"/>
  <c r="CR170" i="4"/>
  <c r="CS170" i="4"/>
  <c r="CT170" i="4"/>
  <c r="CU170" i="4"/>
  <c r="CV170" i="4"/>
  <c r="CW170" i="4"/>
  <c r="CX170" i="4"/>
  <c r="CY170" i="4"/>
  <c r="CZ170" i="4"/>
  <c r="DA170" i="4"/>
  <c r="DB170" i="4"/>
  <c r="DC170" i="4"/>
  <c r="DD170" i="4"/>
  <c r="DE170" i="4"/>
  <c r="DF170" i="4"/>
  <c r="DG170" i="4"/>
  <c r="DH170" i="4"/>
  <c r="DI170" i="4"/>
  <c r="DJ170" i="4"/>
  <c r="DK170" i="4"/>
  <c r="DL170" i="4"/>
  <c r="DM170" i="4"/>
  <c r="DN170" i="4"/>
  <c r="DO170" i="4"/>
  <c r="DP170" i="4"/>
  <c r="DQ170" i="4"/>
  <c r="DR170" i="4"/>
  <c r="DS170" i="4"/>
  <c r="DT170" i="4"/>
  <c r="DU170" i="4"/>
  <c r="DV170" i="4"/>
  <c r="DW170" i="4"/>
  <c r="DX170" i="4"/>
  <c r="DY170" i="4"/>
  <c r="DZ170" i="4"/>
  <c r="EA170" i="4"/>
  <c r="EB170" i="4"/>
  <c r="EE170" i="4"/>
  <c r="EG170" i="4"/>
  <c r="EH170" i="4"/>
  <c r="EI170" i="4"/>
  <c r="EJ170" i="4"/>
  <c r="EK170" i="4"/>
  <c r="EL170" i="4"/>
  <c r="EM170" i="4"/>
  <c r="EO170" i="4"/>
  <c r="EP170" i="4"/>
  <c r="EQ170" i="4"/>
  <c r="ER170" i="4"/>
  <c r="ES170" i="4"/>
  <c r="ET170" i="4"/>
  <c r="FA170" i="4"/>
  <c r="FB170" i="4"/>
  <c r="FC170" i="4"/>
  <c r="FD170" i="4"/>
  <c r="FE170" i="4"/>
  <c r="FF170" i="4"/>
  <c r="FG170" i="4"/>
  <c r="FH170" i="4"/>
  <c r="FI170" i="4"/>
  <c r="FJ170" i="4"/>
  <c r="FK170" i="4"/>
  <c r="FL170" i="4"/>
  <c r="FM170" i="4"/>
  <c r="FN170" i="4"/>
  <c r="FO170" i="4"/>
  <c r="FP170" i="4"/>
  <c r="FQ170" i="4"/>
  <c r="FR170" i="4"/>
  <c r="FS170" i="4"/>
  <c r="FT170" i="4"/>
  <c r="FU170" i="4"/>
  <c r="FV170" i="4"/>
  <c r="FW170" i="4"/>
  <c r="FX170" i="4"/>
  <c r="FY170" i="4"/>
  <c r="FZ170" i="4"/>
  <c r="GA170" i="4"/>
  <c r="BK171" i="4"/>
  <c r="BL171" i="4"/>
  <c r="BM171" i="4"/>
  <c r="BN171" i="4"/>
  <c r="BO171" i="4"/>
  <c r="EE171" i="4" s="1"/>
  <c r="BP171" i="4"/>
  <c r="BQ171" i="4"/>
  <c r="BR171" i="4"/>
  <c r="BS171" i="4"/>
  <c r="EC171" i="4" s="1"/>
  <c r="BT171" i="4"/>
  <c r="BU171" i="4"/>
  <c r="BV171" i="4"/>
  <c r="BW171" i="4"/>
  <c r="BZ171" i="4"/>
  <c r="CA171" i="4"/>
  <c r="CB171" i="4"/>
  <c r="CC171" i="4"/>
  <c r="CD171" i="4"/>
  <c r="CE171" i="4"/>
  <c r="CF171" i="4"/>
  <c r="CH171" i="4"/>
  <c r="CI171" i="4"/>
  <c r="CJ171" i="4"/>
  <c r="CK171" i="4"/>
  <c r="CL171" i="4"/>
  <c r="CM171" i="4"/>
  <c r="CN171" i="4"/>
  <c r="CO171" i="4"/>
  <c r="CP171" i="4"/>
  <c r="CQ171" i="4"/>
  <c r="GA171" i="4" s="1"/>
  <c r="CR171" i="4"/>
  <c r="CS171" i="4"/>
  <c r="CT171" i="4"/>
  <c r="CU171" i="4"/>
  <c r="CV171" i="4"/>
  <c r="CW171" i="4"/>
  <c r="CX171" i="4"/>
  <c r="CY171" i="4"/>
  <c r="CZ171" i="4"/>
  <c r="DA171" i="4"/>
  <c r="DB171" i="4"/>
  <c r="DC171" i="4"/>
  <c r="DD171" i="4"/>
  <c r="DE171" i="4"/>
  <c r="DF171" i="4"/>
  <c r="DG171" i="4"/>
  <c r="DH171" i="4"/>
  <c r="DI171" i="4"/>
  <c r="DJ171" i="4"/>
  <c r="DK171" i="4"/>
  <c r="DL171" i="4"/>
  <c r="DM171" i="4"/>
  <c r="DN171" i="4"/>
  <c r="DO171" i="4"/>
  <c r="DP171" i="4"/>
  <c r="DQ171" i="4"/>
  <c r="DR171" i="4"/>
  <c r="DS171" i="4"/>
  <c r="DT171" i="4"/>
  <c r="DU171" i="4"/>
  <c r="DV171" i="4"/>
  <c r="DW171" i="4"/>
  <c r="DX171" i="4"/>
  <c r="DY171" i="4"/>
  <c r="DZ171" i="4"/>
  <c r="EA171" i="4"/>
  <c r="EG171" i="4"/>
  <c r="EH171" i="4"/>
  <c r="EI171" i="4"/>
  <c r="EJ171" i="4"/>
  <c r="EK171" i="4"/>
  <c r="EL171" i="4"/>
  <c r="EM171" i="4"/>
  <c r="EO171" i="4"/>
  <c r="EP171" i="4"/>
  <c r="EQ171" i="4"/>
  <c r="ER171" i="4"/>
  <c r="ES171" i="4"/>
  <c r="ET171" i="4"/>
  <c r="EZ171" i="4"/>
  <c r="FA171" i="4"/>
  <c r="FB171" i="4"/>
  <c r="FC171" i="4"/>
  <c r="FD171" i="4"/>
  <c r="FE171" i="4"/>
  <c r="FF171" i="4"/>
  <c r="FG171" i="4"/>
  <c r="FH171" i="4"/>
  <c r="FI171" i="4"/>
  <c r="FJ171" i="4"/>
  <c r="FK171" i="4"/>
  <c r="FL171" i="4"/>
  <c r="FM171" i="4"/>
  <c r="FN171" i="4"/>
  <c r="FO171" i="4"/>
  <c r="FP171" i="4"/>
  <c r="FQ171" i="4"/>
  <c r="FR171" i="4"/>
  <c r="FU171" i="4"/>
  <c r="FV171" i="4"/>
  <c r="GB171" i="4"/>
  <c r="BK172" i="4"/>
  <c r="FP172" i="4" s="1"/>
  <c r="BL172" i="4"/>
  <c r="BM172" i="4"/>
  <c r="BN172" i="4"/>
  <c r="BO172" i="4"/>
  <c r="BP172" i="4"/>
  <c r="BQ172" i="4"/>
  <c r="BR172" i="4"/>
  <c r="BS172" i="4"/>
  <c r="BT172" i="4"/>
  <c r="EB172" i="4" s="1"/>
  <c r="BU172" i="4"/>
  <c r="BV172" i="4"/>
  <c r="BW172" i="4"/>
  <c r="BY172" i="4"/>
  <c r="BZ172" i="4"/>
  <c r="CA172" i="4"/>
  <c r="CB172" i="4"/>
  <c r="CC172" i="4"/>
  <c r="CD172" i="4"/>
  <c r="CE172" i="4"/>
  <c r="CF172" i="4"/>
  <c r="CG172" i="4"/>
  <c r="CH172" i="4"/>
  <c r="CI172" i="4"/>
  <c r="CJ172" i="4"/>
  <c r="CK172" i="4"/>
  <c r="CL172" i="4"/>
  <c r="CM172" i="4"/>
  <c r="CN172" i="4"/>
  <c r="CO172" i="4"/>
  <c r="CP172" i="4"/>
  <c r="CQ172" i="4"/>
  <c r="CR172" i="4"/>
  <c r="CS172" i="4"/>
  <c r="CT172" i="4"/>
  <c r="CU172" i="4"/>
  <c r="CV172" i="4"/>
  <c r="CW172" i="4"/>
  <c r="CX172" i="4"/>
  <c r="CY172" i="4"/>
  <c r="CZ172" i="4"/>
  <c r="DA172" i="4"/>
  <c r="DB172" i="4"/>
  <c r="DC172" i="4"/>
  <c r="DD172" i="4"/>
  <c r="DE172" i="4"/>
  <c r="DF172" i="4"/>
  <c r="DG172" i="4"/>
  <c r="DH172" i="4"/>
  <c r="DI172" i="4"/>
  <c r="DJ172" i="4"/>
  <c r="DK172" i="4"/>
  <c r="DL172" i="4"/>
  <c r="DM172" i="4"/>
  <c r="DN172" i="4"/>
  <c r="DO172" i="4"/>
  <c r="DP172" i="4"/>
  <c r="DQ172" i="4"/>
  <c r="DR172" i="4"/>
  <c r="DS172" i="4"/>
  <c r="DT172" i="4"/>
  <c r="DU172" i="4"/>
  <c r="DV172" i="4"/>
  <c r="DW172" i="4"/>
  <c r="DX172" i="4"/>
  <c r="DY172" i="4"/>
  <c r="DZ172" i="4"/>
  <c r="EA172" i="4"/>
  <c r="EC172" i="4"/>
  <c r="ED172" i="4"/>
  <c r="EG172" i="4"/>
  <c r="EH172" i="4"/>
  <c r="EI172" i="4"/>
  <c r="EJ172" i="4"/>
  <c r="EK172" i="4"/>
  <c r="EL172" i="4"/>
  <c r="EM172" i="4"/>
  <c r="EO172" i="4"/>
  <c r="EP172" i="4"/>
  <c r="EQ172" i="4"/>
  <c r="ER172" i="4"/>
  <c r="ES172" i="4"/>
  <c r="ET172" i="4"/>
  <c r="EU172" i="4"/>
  <c r="EW172" i="4"/>
  <c r="EX172" i="4"/>
  <c r="EY172" i="4"/>
  <c r="FA172" i="4"/>
  <c r="FB172" i="4"/>
  <c r="FC172" i="4"/>
  <c r="FD172" i="4"/>
  <c r="FE172" i="4"/>
  <c r="FF172" i="4"/>
  <c r="FG172" i="4"/>
  <c r="FH172" i="4"/>
  <c r="FI172" i="4"/>
  <c r="FJ172" i="4"/>
  <c r="FK172" i="4"/>
  <c r="FL172" i="4"/>
  <c r="FM172" i="4"/>
  <c r="FN172" i="4"/>
  <c r="FO172" i="4"/>
  <c r="FQ172" i="4"/>
  <c r="FR172" i="4"/>
  <c r="FS172" i="4"/>
  <c r="FU172" i="4"/>
  <c r="FV172" i="4"/>
  <c r="FW172" i="4"/>
  <c r="FY172" i="4"/>
  <c r="FZ172" i="4"/>
  <c r="GA172" i="4"/>
  <c r="GC172" i="4"/>
  <c r="GD172" i="4"/>
  <c r="BK173" i="4"/>
  <c r="BL173" i="4"/>
  <c r="BM173" i="4"/>
  <c r="BN173" i="4"/>
  <c r="BO173" i="4"/>
  <c r="EE173" i="4" s="1"/>
  <c r="BP173" i="4"/>
  <c r="BQ173" i="4"/>
  <c r="BR173" i="4"/>
  <c r="BS173" i="4"/>
  <c r="EC173" i="4" s="1"/>
  <c r="BT173" i="4"/>
  <c r="BU173" i="4"/>
  <c r="BV173" i="4"/>
  <c r="BW173" i="4"/>
  <c r="BZ173" i="4"/>
  <c r="CA173" i="4"/>
  <c r="CB173" i="4"/>
  <c r="CC173" i="4"/>
  <c r="CD173" i="4"/>
  <c r="CE173" i="4"/>
  <c r="CF173" i="4"/>
  <c r="CH173" i="4"/>
  <c r="CI173" i="4"/>
  <c r="CJ173" i="4"/>
  <c r="CK173" i="4"/>
  <c r="CL173" i="4"/>
  <c r="CM173" i="4"/>
  <c r="CN173" i="4"/>
  <c r="CO173" i="4"/>
  <c r="CP173" i="4"/>
  <c r="CQ173" i="4"/>
  <c r="GA173" i="4" s="1"/>
  <c r="CR173" i="4"/>
  <c r="CS173" i="4"/>
  <c r="CT173" i="4"/>
  <c r="CU173" i="4"/>
  <c r="CV173" i="4"/>
  <c r="CW173" i="4"/>
  <c r="CX173" i="4"/>
  <c r="CY173" i="4"/>
  <c r="CZ173" i="4"/>
  <c r="DA173" i="4"/>
  <c r="DB173" i="4"/>
  <c r="DC173" i="4"/>
  <c r="DD173" i="4"/>
  <c r="DE173" i="4"/>
  <c r="DF173" i="4"/>
  <c r="DG173" i="4"/>
  <c r="DH173" i="4"/>
  <c r="DI173" i="4"/>
  <c r="DJ173" i="4"/>
  <c r="DK173" i="4"/>
  <c r="DL173" i="4"/>
  <c r="DM173" i="4"/>
  <c r="DN173" i="4"/>
  <c r="DO173" i="4"/>
  <c r="DP173" i="4"/>
  <c r="DQ173" i="4"/>
  <c r="DR173" i="4"/>
  <c r="DS173" i="4"/>
  <c r="DT173" i="4"/>
  <c r="DU173" i="4"/>
  <c r="DV173" i="4"/>
  <c r="DW173" i="4"/>
  <c r="DX173" i="4"/>
  <c r="DY173" i="4"/>
  <c r="DZ173" i="4"/>
  <c r="EA173" i="4"/>
  <c r="EG173" i="4"/>
  <c r="EH173" i="4"/>
  <c r="EI173" i="4"/>
  <c r="EJ173" i="4"/>
  <c r="EK173" i="4"/>
  <c r="EL173" i="4"/>
  <c r="EM173" i="4"/>
  <c r="EO173" i="4"/>
  <c r="EP173" i="4"/>
  <c r="EQ173" i="4"/>
  <c r="ER173" i="4"/>
  <c r="ES173" i="4"/>
  <c r="ET173" i="4"/>
  <c r="EZ173" i="4"/>
  <c r="FA173" i="4"/>
  <c r="FB173" i="4"/>
  <c r="FC173" i="4"/>
  <c r="FD173" i="4"/>
  <c r="FE173" i="4"/>
  <c r="FF173" i="4"/>
  <c r="FG173" i="4"/>
  <c r="FH173" i="4"/>
  <c r="FI173" i="4"/>
  <c r="FJ173" i="4"/>
  <c r="FK173" i="4"/>
  <c r="FL173" i="4"/>
  <c r="FM173" i="4"/>
  <c r="FN173" i="4"/>
  <c r="FO173" i="4"/>
  <c r="FP173" i="4"/>
  <c r="FQ173" i="4"/>
  <c r="FR173" i="4"/>
  <c r="FU173" i="4"/>
  <c r="FV173" i="4"/>
  <c r="FY173" i="4"/>
  <c r="GB173" i="4"/>
  <c r="GC173" i="4"/>
  <c r="BK174" i="4"/>
  <c r="FP174" i="4" s="1"/>
  <c r="BL174" i="4"/>
  <c r="EC174" i="4" s="1"/>
  <c r="BM174" i="4"/>
  <c r="BN174" i="4"/>
  <c r="BO174" i="4"/>
  <c r="BP174" i="4"/>
  <c r="BQ174" i="4"/>
  <c r="BR174" i="4"/>
  <c r="BS174" i="4"/>
  <c r="BT174" i="4"/>
  <c r="EB174" i="4" s="1"/>
  <c r="BU174" i="4"/>
  <c r="BV174" i="4"/>
  <c r="BW174" i="4"/>
  <c r="BY174" i="4"/>
  <c r="BZ174" i="4"/>
  <c r="CA174" i="4"/>
  <c r="CB174" i="4"/>
  <c r="CC174" i="4"/>
  <c r="CD174" i="4"/>
  <c r="CE174" i="4"/>
  <c r="CF174" i="4"/>
  <c r="CG174" i="4"/>
  <c r="CH174" i="4"/>
  <c r="CI174" i="4"/>
  <c r="CJ174" i="4"/>
  <c r="CK174" i="4"/>
  <c r="CL174" i="4"/>
  <c r="CM174" i="4"/>
  <c r="CN174" i="4"/>
  <c r="CO174" i="4"/>
  <c r="CP174" i="4"/>
  <c r="CQ174" i="4"/>
  <c r="CR174" i="4"/>
  <c r="CS174" i="4"/>
  <c r="CT174" i="4"/>
  <c r="CU174" i="4"/>
  <c r="CV174" i="4"/>
  <c r="CW174" i="4"/>
  <c r="CX174" i="4"/>
  <c r="CY174" i="4"/>
  <c r="CZ174" i="4"/>
  <c r="DA174" i="4"/>
  <c r="DB174" i="4"/>
  <c r="DC174" i="4"/>
  <c r="DD174" i="4"/>
  <c r="DE174" i="4"/>
  <c r="DF174" i="4"/>
  <c r="DG174" i="4"/>
  <c r="DH174" i="4"/>
  <c r="DI174" i="4"/>
  <c r="DJ174" i="4"/>
  <c r="DK174" i="4"/>
  <c r="DL174" i="4"/>
  <c r="DM174" i="4"/>
  <c r="DN174" i="4"/>
  <c r="DO174" i="4"/>
  <c r="DP174" i="4"/>
  <c r="DQ174" i="4"/>
  <c r="DR174" i="4"/>
  <c r="DS174" i="4"/>
  <c r="DT174" i="4"/>
  <c r="DU174" i="4"/>
  <c r="DV174" i="4"/>
  <c r="DW174" i="4"/>
  <c r="DX174" i="4"/>
  <c r="DY174" i="4"/>
  <c r="DZ174" i="4"/>
  <c r="EA174" i="4"/>
  <c r="ED174" i="4"/>
  <c r="EG174" i="4"/>
  <c r="EH174" i="4"/>
  <c r="EI174" i="4"/>
  <c r="EJ174" i="4"/>
  <c r="EK174" i="4"/>
  <c r="EL174" i="4"/>
  <c r="EM174" i="4"/>
  <c r="EO174" i="4"/>
  <c r="EP174" i="4"/>
  <c r="EQ174" i="4"/>
  <c r="ER174" i="4"/>
  <c r="ES174" i="4"/>
  <c r="ET174" i="4"/>
  <c r="EU174" i="4"/>
  <c r="EW174" i="4"/>
  <c r="EX174" i="4"/>
  <c r="EY174" i="4"/>
  <c r="FA174" i="4"/>
  <c r="FB174" i="4"/>
  <c r="FC174" i="4"/>
  <c r="FD174" i="4"/>
  <c r="FE174" i="4"/>
  <c r="FF174" i="4"/>
  <c r="FG174" i="4"/>
  <c r="FH174" i="4"/>
  <c r="FI174" i="4"/>
  <c r="FJ174" i="4"/>
  <c r="FK174" i="4"/>
  <c r="FL174" i="4"/>
  <c r="FM174" i="4"/>
  <c r="FN174" i="4"/>
  <c r="FO174" i="4"/>
  <c r="FQ174" i="4"/>
  <c r="FR174" i="4"/>
  <c r="FS174" i="4"/>
  <c r="FU174" i="4"/>
  <c r="FV174" i="4"/>
  <c r="FW174" i="4"/>
  <c r="FY174" i="4"/>
  <c r="FZ174" i="4"/>
  <c r="GA174" i="4"/>
  <c r="GC174" i="4"/>
  <c r="GD174" i="4"/>
  <c r="BK175" i="4"/>
  <c r="BL175" i="4"/>
  <c r="BM175" i="4"/>
  <c r="BN175" i="4"/>
  <c r="BO175" i="4"/>
  <c r="EE175" i="4" s="1"/>
  <c r="BP175" i="4"/>
  <c r="BQ175" i="4"/>
  <c r="BR175" i="4"/>
  <c r="BS175" i="4"/>
  <c r="EC175" i="4" s="1"/>
  <c r="BT175" i="4"/>
  <c r="BU175" i="4"/>
  <c r="BV175" i="4"/>
  <c r="BW175" i="4"/>
  <c r="BZ175" i="4"/>
  <c r="CA175" i="4"/>
  <c r="CB175" i="4"/>
  <c r="CC175" i="4"/>
  <c r="CD175" i="4"/>
  <c r="CE175" i="4"/>
  <c r="CG175" i="4" s="1"/>
  <c r="CF175" i="4"/>
  <c r="CH175" i="4"/>
  <c r="CI175" i="4"/>
  <c r="CJ175" i="4"/>
  <c r="CK175" i="4"/>
  <c r="CL175" i="4"/>
  <c r="CM175" i="4"/>
  <c r="CN175" i="4"/>
  <c r="CO175" i="4"/>
  <c r="CP175" i="4"/>
  <c r="CQ175" i="4"/>
  <c r="GA175" i="4" s="1"/>
  <c r="CR175" i="4"/>
  <c r="CS175" i="4"/>
  <c r="CT175" i="4"/>
  <c r="CU175" i="4"/>
  <c r="CV175" i="4"/>
  <c r="CW175" i="4"/>
  <c r="CX175" i="4"/>
  <c r="CY175" i="4"/>
  <c r="CZ175" i="4"/>
  <c r="DA175" i="4"/>
  <c r="DB175" i="4"/>
  <c r="DC175" i="4"/>
  <c r="DD175" i="4"/>
  <c r="DE175" i="4"/>
  <c r="DF175" i="4"/>
  <c r="DG175" i="4"/>
  <c r="DH175" i="4"/>
  <c r="DI175" i="4"/>
  <c r="DJ175" i="4"/>
  <c r="DK175" i="4"/>
  <c r="DL175" i="4"/>
  <c r="DM175" i="4"/>
  <c r="DN175" i="4"/>
  <c r="DO175" i="4"/>
  <c r="DP175" i="4"/>
  <c r="DQ175" i="4"/>
  <c r="DR175" i="4"/>
  <c r="DS175" i="4"/>
  <c r="DT175" i="4"/>
  <c r="DU175" i="4"/>
  <c r="DV175" i="4"/>
  <c r="DW175" i="4"/>
  <c r="DX175" i="4"/>
  <c r="DY175" i="4"/>
  <c r="DZ175" i="4"/>
  <c r="EA175" i="4"/>
  <c r="EB175" i="4"/>
  <c r="EG175" i="4"/>
  <c r="EH175" i="4"/>
  <c r="EI175" i="4"/>
  <c r="EJ175" i="4"/>
  <c r="EK175" i="4"/>
  <c r="EL175" i="4"/>
  <c r="EM175" i="4"/>
  <c r="EO175" i="4"/>
  <c r="EP175" i="4"/>
  <c r="EQ175" i="4"/>
  <c r="ER175" i="4"/>
  <c r="ES175" i="4"/>
  <c r="ET175" i="4"/>
  <c r="EV175" i="4"/>
  <c r="EZ175" i="4"/>
  <c r="FA175" i="4"/>
  <c r="FB175" i="4"/>
  <c r="FC175" i="4"/>
  <c r="FD175" i="4"/>
  <c r="FE175" i="4"/>
  <c r="FF175" i="4"/>
  <c r="FG175" i="4"/>
  <c r="FH175" i="4"/>
  <c r="FI175" i="4"/>
  <c r="FJ175" i="4"/>
  <c r="FK175" i="4"/>
  <c r="FL175" i="4"/>
  <c r="FM175" i="4"/>
  <c r="FN175" i="4"/>
  <c r="FO175" i="4"/>
  <c r="FP175" i="4"/>
  <c r="FQ175" i="4"/>
  <c r="FR175" i="4"/>
  <c r="FU175" i="4"/>
  <c r="FV175" i="4"/>
  <c r="FX175" i="4"/>
  <c r="GB175" i="4"/>
  <c r="GC175" i="4"/>
  <c r="BK176" i="4"/>
  <c r="FP176" i="4" s="1"/>
  <c r="BL176" i="4"/>
  <c r="BM176" i="4"/>
  <c r="BN176" i="4"/>
  <c r="BO176" i="4"/>
  <c r="EE176" i="4" s="1"/>
  <c r="BP176" i="4"/>
  <c r="BQ176" i="4"/>
  <c r="BR176" i="4"/>
  <c r="BS176" i="4"/>
  <c r="BT176" i="4"/>
  <c r="BU176" i="4"/>
  <c r="BV176" i="4"/>
  <c r="BW176" i="4"/>
  <c r="BY176" i="4"/>
  <c r="BZ176" i="4"/>
  <c r="CA176" i="4"/>
  <c r="CB176" i="4"/>
  <c r="CC176" i="4"/>
  <c r="CD176" i="4"/>
  <c r="CE176" i="4"/>
  <c r="CF176" i="4"/>
  <c r="CG176" i="4"/>
  <c r="CH176" i="4"/>
  <c r="CI176" i="4"/>
  <c r="CJ176" i="4"/>
  <c r="CK176" i="4"/>
  <c r="CL176" i="4"/>
  <c r="CM176" i="4"/>
  <c r="CN176" i="4"/>
  <c r="CO176" i="4"/>
  <c r="CP176" i="4"/>
  <c r="CQ176" i="4"/>
  <c r="CR176" i="4"/>
  <c r="CS176" i="4"/>
  <c r="CT176" i="4"/>
  <c r="CU176" i="4"/>
  <c r="CV176" i="4"/>
  <c r="CW176" i="4"/>
  <c r="CX176" i="4"/>
  <c r="CY176" i="4"/>
  <c r="CZ176" i="4"/>
  <c r="DA176" i="4"/>
  <c r="DB176" i="4"/>
  <c r="DC176" i="4"/>
  <c r="DD176" i="4"/>
  <c r="DE176" i="4"/>
  <c r="DF176" i="4"/>
  <c r="DG176" i="4"/>
  <c r="DH176" i="4"/>
  <c r="DI176" i="4"/>
  <c r="DJ176" i="4"/>
  <c r="DK176" i="4"/>
  <c r="DL176" i="4"/>
  <c r="DM176" i="4"/>
  <c r="DN176" i="4"/>
  <c r="DO176" i="4"/>
  <c r="DP176" i="4"/>
  <c r="DQ176" i="4"/>
  <c r="DR176" i="4"/>
  <c r="DS176" i="4"/>
  <c r="DT176" i="4"/>
  <c r="DU176" i="4"/>
  <c r="DV176" i="4"/>
  <c r="DW176" i="4"/>
  <c r="DX176" i="4"/>
  <c r="DY176" i="4"/>
  <c r="DZ176" i="4"/>
  <c r="EA176" i="4"/>
  <c r="EB176" i="4"/>
  <c r="EC176" i="4"/>
  <c r="ED176" i="4"/>
  <c r="EG176" i="4"/>
  <c r="EH176" i="4"/>
  <c r="EI176" i="4"/>
  <c r="EJ176" i="4"/>
  <c r="EK176" i="4"/>
  <c r="EL176" i="4"/>
  <c r="EM176" i="4"/>
  <c r="EO176" i="4"/>
  <c r="EP176" i="4"/>
  <c r="EQ176" i="4"/>
  <c r="ER176" i="4"/>
  <c r="ES176" i="4"/>
  <c r="ET176" i="4"/>
  <c r="EU176" i="4"/>
  <c r="EW176" i="4"/>
  <c r="EX176" i="4"/>
  <c r="EY176" i="4"/>
  <c r="FA176" i="4"/>
  <c r="FB176" i="4"/>
  <c r="FC176" i="4"/>
  <c r="FD176" i="4"/>
  <c r="FE176" i="4"/>
  <c r="FF176" i="4"/>
  <c r="FG176" i="4"/>
  <c r="FH176" i="4"/>
  <c r="FI176" i="4"/>
  <c r="FJ176" i="4"/>
  <c r="FK176" i="4"/>
  <c r="FL176" i="4"/>
  <c r="FM176" i="4"/>
  <c r="FN176" i="4"/>
  <c r="FO176" i="4"/>
  <c r="FQ176" i="4"/>
  <c r="FR176" i="4"/>
  <c r="FS176" i="4"/>
  <c r="FU176" i="4"/>
  <c r="FV176" i="4"/>
  <c r="FW176" i="4"/>
  <c r="FY176" i="4"/>
  <c r="FZ176" i="4"/>
  <c r="GA176" i="4"/>
  <c r="GC176" i="4"/>
  <c r="GD176" i="4"/>
  <c r="BK177" i="4"/>
  <c r="FZ177" i="4" s="1"/>
  <c r="BL177" i="4"/>
  <c r="BM177" i="4"/>
  <c r="BN177" i="4"/>
  <c r="BO177" i="4"/>
  <c r="BP177" i="4"/>
  <c r="BQ177" i="4"/>
  <c r="EE177" i="4" s="1"/>
  <c r="BR177" i="4"/>
  <c r="BS177" i="4"/>
  <c r="EC177" i="4" s="1"/>
  <c r="BT177" i="4"/>
  <c r="BU177" i="4"/>
  <c r="BV177" i="4"/>
  <c r="BW177" i="4"/>
  <c r="BZ177" i="4"/>
  <c r="CA177" i="4"/>
  <c r="CB177" i="4"/>
  <c r="CC177" i="4"/>
  <c r="CD177" i="4"/>
  <c r="CE177" i="4"/>
  <c r="CG177" i="4" s="1"/>
  <c r="CF177" i="4"/>
  <c r="CH177" i="4"/>
  <c r="CI177" i="4"/>
  <c r="CJ177" i="4"/>
  <c r="CK177" i="4"/>
  <c r="CL177" i="4"/>
  <c r="CM177" i="4"/>
  <c r="CN177" i="4"/>
  <c r="CO177" i="4"/>
  <c r="CP177" i="4"/>
  <c r="CQ177" i="4"/>
  <c r="CR177" i="4"/>
  <c r="CS177" i="4"/>
  <c r="CT177" i="4"/>
  <c r="CU177" i="4"/>
  <c r="CV177" i="4"/>
  <c r="CW177" i="4"/>
  <c r="CX177" i="4"/>
  <c r="CY177" i="4"/>
  <c r="CZ177" i="4"/>
  <c r="DA177" i="4"/>
  <c r="DB177" i="4"/>
  <c r="DC177" i="4"/>
  <c r="DD177" i="4"/>
  <c r="DE177" i="4"/>
  <c r="DF177" i="4"/>
  <c r="DG177" i="4"/>
  <c r="DH177" i="4"/>
  <c r="DI177" i="4"/>
  <c r="DJ177" i="4"/>
  <c r="DK177" i="4"/>
  <c r="DL177" i="4"/>
  <c r="DM177" i="4"/>
  <c r="DN177" i="4"/>
  <c r="DO177" i="4"/>
  <c r="DP177" i="4"/>
  <c r="DQ177" i="4"/>
  <c r="DR177" i="4"/>
  <c r="DS177" i="4"/>
  <c r="DT177" i="4"/>
  <c r="DU177" i="4"/>
  <c r="DV177" i="4"/>
  <c r="DW177" i="4"/>
  <c r="DX177" i="4"/>
  <c r="DY177" i="4"/>
  <c r="DZ177" i="4"/>
  <c r="EA177" i="4"/>
  <c r="EB177" i="4"/>
  <c r="EG177" i="4"/>
  <c r="EH177" i="4"/>
  <c r="EI177" i="4"/>
  <c r="EJ177" i="4"/>
  <c r="EK177" i="4"/>
  <c r="EL177" i="4"/>
  <c r="EM177" i="4"/>
  <c r="EN177" i="4"/>
  <c r="EO177" i="4"/>
  <c r="EP177" i="4"/>
  <c r="EQ177" i="4"/>
  <c r="ER177" i="4"/>
  <c r="ES177" i="4"/>
  <c r="ET177" i="4"/>
  <c r="EV177" i="4"/>
  <c r="EW177" i="4"/>
  <c r="EY177" i="4"/>
  <c r="FA177" i="4"/>
  <c r="FB177" i="4"/>
  <c r="FC177" i="4"/>
  <c r="FD177" i="4"/>
  <c r="FE177" i="4"/>
  <c r="FF177" i="4"/>
  <c r="FG177" i="4"/>
  <c r="FH177" i="4"/>
  <c r="FI177" i="4"/>
  <c r="FJ177" i="4"/>
  <c r="FK177" i="4"/>
  <c r="FL177" i="4"/>
  <c r="FM177" i="4"/>
  <c r="FN177" i="4"/>
  <c r="FO177" i="4"/>
  <c r="FQ177" i="4"/>
  <c r="FR177" i="4"/>
  <c r="FS177" i="4"/>
  <c r="FU177" i="4"/>
  <c r="FV177" i="4"/>
  <c r="FW177" i="4"/>
  <c r="FY177" i="4"/>
  <c r="GA177" i="4"/>
  <c r="GB177" i="4"/>
  <c r="BK178" i="4"/>
  <c r="BL178" i="4"/>
  <c r="BM178" i="4"/>
  <c r="BN178" i="4"/>
  <c r="BO178" i="4"/>
  <c r="BP178" i="4"/>
  <c r="BQ178" i="4"/>
  <c r="BR178" i="4"/>
  <c r="BS178" i="4"/>
  <c r="BT178" i="4"/>
  <c r="BU178" i="4"/>
  <c r="BV178" i="4"/>
  <c r="BW178" i="4"/>
  <c r="BY178" i="4"/>
  <c r="BZ178" i="4"/>
  <c r="CA178" i="4"/>
  <c r="CB178" i="4"/>
  <c r="CC178" i="4"/>
  <c r="CD178" i="4"/>
  <c r="CE178" i="4"/>
  <c r="CF178" i="4"/>
  <c r="CG178" i="4" s="1"/>
  <c r="CH178" i="4"/>
  <c r="CI178" i="4"/>
  <c r="CJ178" i="4"/>
  <c r="CK178" i="4"/>
  <c r="CL178" i="4"/>
  <c r="CM178" i="4"/>
  <c r="CN178" i="4"/>
  <c r="CO178" i="4"/>
  <c r="CP178" i="4"/>
  <c r="GA178" i="4" s="1"/>
  <c r="CQ178" i="4"/>
  <c r="CR178" i="4"/>
  <c r="CS178" i="4"/>
  <c r="CT178" i="4"/>
  <c r="CU178" i="4"/>
  <c r="CV178" i="4"/>
  <c r="CW178" i="4"/>
  <c r="CX178" i="4"/>
  <c r="CY178" i="4"/>
  <c r="CZ178" i="4"/>
  <c r="DA178" i="4"/>
  <c r="DB178" i="4"/>
  <c r="DC178" i="4"/>
  <c r="DD178" i="4"/>
  <c r="DE178" i="4"/>
  <c r="DF178" i="4"/>
  <c r="DG178" i="4"/>
  <c r="DH178" i="4"/>
  <c r="DI178" i="4"/>
  <c r="DJ178" i="4"/>
  <c r="DK178" i="4"/>
  <c r="DL178" i="4"/>
  <c r="DM178" i="4"/>
  <c r="DN178" i="4"/>
  <c r="DO178" i="4"/>
  <c r="DP178" i="4"/>
  <c r="DQ178" i="4"/>
  <c r="DR178" i="4"/>
  <c r="DS178" i="4"/>
  <c r="DT178" i="4"/>
  <c r="DU178" i="4"/>
  <c r="DV178" i="4"/>
  <c r="DW178" i="4"/>
  <c r="DX178" i="4"/>
  <c r="DY178" i="4"/>
  <c r="DZ178" i="4"/>
  <c r="EA178" i="4"/>
  <c r="EB178" i="4"/>
  <c r="EC178" i="4"/>
  <c r="ED178" i="4"/>
  <c r="EG178" i="4"/>
  <c r="EH178" i="4"/>
  <c r="EI178" i="4"/>
  <c r="EJ178" i="4"/>
  <c r="EK178" i="4"/>
  <c r="EL178" i="4"/>
  <c r="EM178" i="4"/>
  <c r="EO178" i="4"/>
  <c r="EP178" i="4"/>
  <c r="EQ178" i="4"/>
  <c r="ER178" i="4"/>
  <c r="ES178" i="4"/>
  <c r="ET178" i="4"/>
  <c r="EU178" i="4"/>
  <c r="EW178" i="4"/>
  <c r="EX178" i="4"/>
  <c r="FA178" i="4"/>
  <c r="FB178" i="4"/>
  <c r="FC178" i="4"/>
  <c r="FD178" i="4"/>
  <c r="FE178" i="4"/>
  <c r="FF178" i="4"/>
  <c r="FG178" i="4"/>
  <c r="FH178" i="4"/>
  <c r="FI178" i="4"/>
  <c r="FJ178" i="4"/>
  <c r="FK178" i="4"/>
  <c r="FL178" i="4"/>
  <c r="FM178" i="4"/>
  <c r="FN178" i="4"/>
  <c r="FO178" i="4"/>
  <c r="FQ178" i="4"/>
  <c r="FR178" i="4"/>
  <c r="FS178" i="4"/>
  <c r="FU178" i="4"/>
  <c r="FV178" i="4"/>
  <c r="FW178" i="4"/>
  <c r="FY178" i="4"/>
  <c r="FZ178" i="4"/>
  <c r="GC178" i="4"/>
  <c r="GD178" i="4"/>
  <c r="BK179" i="4"/>
  <c r="FZ179" i="4" s="1"/>
  <c r="BL179" i="4"/>
  <c r="BM179" i="4"/>
  <c r="BN179" i="4"/>
  <c r="BO179" i="4"/>
  <c r="BP179" i="4"/>
  <c r="BQ179" i="4"/>
  <c r="BR179" i="4"/>
  <c r="BS179" i="4"/>
  <c r="EC179" i="4" s="1"/>
  <c r="BT179" i="4"/>
  <c r="BU179" i="4"/>
  <c r="BV179" i="4"/>
  <c r="BW179" i="4"/>
  <c r="BZ179" i="4"/>
  <c r="CA179" i="4"/>
  <c r="CB179" i="4"/>
  <c r="CC179" i="4"/>
  <c r="CD179" i="4"/>
  <c r="CE179" i="4"/>
  <c r="CG179" i="4" s="1"/>
  <c r="CF179" i="4"/>
  <c r="CH179" i="4"/>
  <c r="CI179" i="4"/>
  <c r="CJ179" i="4"/>
  <c r="CK179" i="4"/>
  <c r="CL179" i="4"/>
  <c r="CM179" i="4"/>
  <c r="CN179" i="4"/>
  <c r="CO179" i="4"/>
  <c r="CP179" i="4"/>
  <c r="GA179" i="4" s="1"/>
  <c r="CQ179" i="4"/>
  <c r="CR179" i="4"/>
  <c r="CS179" i="4"/>
  <c r="CT179" i="4"/>
  <c r="CU179" i="4"/>
  <c r="CV179" i="4"/>
  <c r="CW179" i="4"/>
  <c r="CX179" i="4"/>
  <c r="CY179" i="4"/>
  <c r="CZ179" i="4"/>
  <c r="DA179" i="4"/>
  <c r="DB179" i="4"/>
  <c r="DC179" i="4"/>
  <c r="DD179" i="4"/>
  <c r="DE179" i="4"/>
  <c r="DF179" i="4"/>
  <c r="DG179" i="4"/>
  <c r="DH179" i="4"/>
  <c r="DI179" i="4"/>
  <c r="DJ179" i="4"/>
  <c r="DK179" i="4"/>
  <c r="DL179" i="4"/>
  <c r="DM179" i="4"/>
  <c r="DN179" i="4"/>
  <c r="DO179" i="4"/>
  <c r="DP179" i="4"/>
  <c r="DQ179" i="4"/>
  <c r="DR179" i="4"/>
  <c r="DS179" i="4"/>
  <c r="DT179" i="4"/>
  <c r="DU179" i="4"/>
  <c r="DV179" i="4"/>
  <c r="DW179" i="4"/>
  <c r="DX179" i="4"/>
  <c r="DY179" i="4"/>
  <c r="DZ179" i="4"/>
  <c r="EA179" i="4"/>
  <c r="EE179" i="4"/>
  <c r="EG179" i="4"/>
  <c r="EH179" i="4"/>
  <c r="EI179" i="4"/>
  <c r="EJ179" i="4"/>
  <c r="EK179" i="4"/>
  <c r="EL179" i="4"/>
  <c r="EM179" i="4"/>
  <c r="EN179" i="4"/>
  <c r="EO179" i="4"/>
  <c r="EP179" i="4"/>
  <c r="EQ179" i="4"/>
  <c r="ER179" i="4"/>
  <c r="ES179" i="4"/>
  <c r="ET179" i="4"/>
  <c r="EV179" i="4"/>
  <c r="FA179" i="4"/>
  <c r="FB179" i="4"/>
  <c r="FC179" i="4"/>
  <c r="FD179" i="4"/>
  <c r="FE179" i="4"/>
  <c r="FF179" i="4"/>
  <c r="FG179" i="4"/>
  <c r="FH179" i="4"/>
  <c r="FI179" i="4"/>
  <c r="FJ179" i="4"/>
  <c r="FK179" i="4"/>
  <c r="FL179" i="4"/>
  <c r="FM179" i="4"/>
  <c r="FN179" i="4"/>
  <c r="FO179" i="4"/>
  <c r="FQ179" i="4"/>
  <c r="FR179" i="4"/>
  <c r="FU179" i="4"/>
  <c r="FV179" i="4"/>
  <c r="FY179" i="4"/>
  <c r="BK180" i="4"/>
  <c r="BL180" i="4"/>
  <c r="BM180" i="4"/>
  <c r="BN180" i="4"/>
  <c r="BO180" i="4"/>
  <c r="BP180" i="4"/>
  <c r="BQ180" i="4"/>
  <c r="BR180" i="4"/>
  <c r="BS180" i="4"/>
  <c r="BT180" i="4"/>
  <c r="BU180" i="4"/>
  <c r="BV180" i="4"/>
  <c r="BW180" i="4"/>
  <c r="BY180" i="4"/>
  <c r="BZ180" i="4"/>
  <c r="CA180" i="4"/>
  <c r="CB180" i="4"/>
  <c r="CC180" i="4"/>
  <c r="CD180" i="4"/>
  <c r="CE180" i="4"/>
  <c r="CF180" i="4"/>
  <c r="CG180" i="4" s="1"/>
  <c r="CH180" i="4"/>
  <c r="CI180" i="4"/>
  <c r="CJ180" i="4"/>
  <c r="CK180" i="4"/>
  <c r="CL180" i="4"/>
  <c r="CM180" i="4"/>
  <c r="CN180" i="4"/>
  <c r="CO180" i="4"/>
  <c r="CP180" i="4"/>
  <c r="CQ180" i="4"/>
  <c r="CR180" i="4"/>
  <c r="CS180" i="4"/>
  <c r="CT180" i="4"/>
  <c r="CU180" i="4"/>
  <c r="CV180" i="4"/>
  <c r="CW180" i="4"/>
  <c r="CX180" i="4"/>
  <c r="CY180" i="4"/>
  <c r="CZ180" i="4"/>
  <c r="DA180" i="4"/>
  <c r="DB180" i="4"/>
  <c r="DC180" i="4"/>
  <c r="DD180" i="4"/>
  <c r="DE180" i="4"/>
  <c r="DF180" i="4"/>
  <c r="DG180" i="4"/>
  <c r="DH180" i="4"/>
  <c r="DI180" i="4"/>
  <c r="DJ180" i="4"/>
  <c r="DK180" i="4"/>
  <c r="DL180" i="4"/>
  <c r="DM180" i="4"/>
  <c r="DN180" i="4"/>
  <c r="DO180" i="4"/>
  <c r="DP180" i="4"/>
  <c r="DQ180" i="4"/>
  <c r="DR180" i="4"/>
  <c r="DS180" i="4"/>
  <c r="DT180" i="4"/>
  <c r="DU180" i="4"/>
  <c r="DV180" i="4"/>
  <c r="DW180" i="4"/>
  <c r="DX180" i="4"/>
  <c r="DY180" i="4"/>
  <c r="DZ180" i="4"/>
  <c r="EA180" i="4"/>
  <c r="EB180" i="4"/>
  <c r="EC180" i="4"/>
  <c r="EF180" i="4" s="1"/>
  <c r="ED180" i="4"/>
  <c r="EE180" i="4"/>
  <c r="EG180" i="4"/>
  <c r="EH180" i="4"/>
  <c r="EI180" i="4"/>
  <c r="EJ180" i="4"/>
  <c r="EK180" i="4"/>
  <c r="EL180" i="4"/>
  <c r="EM180" i="4"/>
  <c r="EO180" i="4"/>
  <c r="EP180" i="4"/>
  <c r="EQ180" i="4"/>
  <c r="ER180" i="4"/>
  <c r="ES180" i="4"/>
  <c r="ET180" i="4"/>
  <c r="EY180" i="4"/>
  <c r="FA180" i="4"/>
  <c r="FB180" i="4"/>
  <c r="FC180" i="4"/>
  <c r="FD180" i="4"/>
  <c r="FE180" i="4"/>
  <c r="FF180" i="4"/>
  <c r="FG180" i="4"/>
  <c r="FH180" i="4"/>
  <c r="FI180" i="4"/>
  <c r="FJ180" i="4"/>
  <c r="FK180" i="4"/>
  <c r="FL180" i="4"/>
  <c r="FM180" i="4"/>
  <c r="FN180" i="4"/>
  <c r="FO180" i="4"/>
  <c r="FQ180" i="4"/>
  <c r="FR180" i="4"/>
  <c r="FU180" i="4"/>
  <c r="FV180" i="4"/>
  <c r="GA180" i="4"/>
  <c r="BK181" i="4"/>
  <c r="FZ181" i="4" s="1"/>
  <c r="BL181" i="4"/>
  <c r="BM181" i="4"/>
  <c r="BN181" i="4"/>
  <c r="BO181" i="4"/>
  <c r="BP181" i="4"/>
  <c r="BQ181" i="4"/>
  <c r="BR181" i="4"/>
  <c r="BS181" i="4"/>
  <c r="BT181" i="4"/>
  <c r="BU181" i="4"/>
  <c r="BV181" i="4"/>
  <c r="BW181" i="4" s="1"/>
  <c r="BZ181" i="4"/>
  <c r="CA181" i="4"/>
  <c r="CB181" i="4"/>
  <c r="CC181" i="4"/>
  <c r="CD181" i="4"/>
  <c r="CE181" i="4"/>
  <c r="CF181" i="4"/>
  <c r="CH181" i="4"/>
  <c r="CI181" i="4"/>
  <c r="CJ181" i="4"/>
  <c r="CK181" i="4"/>
  <c r="CL181" i="4"/>
  <c r="CM181" i="4"/>
  <c r="CN181" i="4"/>
  <c r="CO181" i="4"/>
  <c r="CP181" i="4"/>
  <c r="CQ181" i="4"/>
  <c r="CR181" i="4"/>
  <c r="CS181" i="4"/>
  <c r="CT181" i="4"/>
  <c r="CU181" i="4"/>
  <c r="CV181" i="4"/>
  <c r="CW181" i="4"/>
  <c r="CX181" i="4"/>
  <c r="CY181" i="4"/>
  <c r="CZ181" i="4"/>
  <c r="DA181" i="4"/>
  <c r="DB181" i="4"/>
  <c r="DC181" i="4"/>
  <c r="DD181" i="4"/>
  <c r="DE181" i="4"/>
  <c r="DF181" i="4"/>
  <c r="DG181" i="4"/>
  <c r="DH181" i="4"/>
  <c r="DI181" i="4"/>
  <c r="DJ181" i="4"/>
  <c r="DK181" i="4"/>
  <c r="DL181" i="4"/>
  <c r="DM181" i="4"/>
  <c r="DN181" i="4"/>
  <c r="DO181" i="4"/>
  <c r="DP181" i="4"/>
  <c r="DQ181" i="4"/>
  <c r="DR181" i="4"/>
  <c r="DS181" i="4"/>
  <c r="DT181" i="4"/>
  <c r="DU181" i="4"/>
  <c r="DV181" i="4"/>
  <c r="DW181" i="4"/>
  <c r="DX181" i="4"/>
  <c r="DY181" i="4"/>
  <c r="DZ181" i="4"/>
  <c r="EA181" i="4"/>
  <c r="ED181" i="4"/>
  <c r="EE181" i="4"/>
  <c r="EG181" i="4"/>
  <c r="EH181" i="4"/>
  <c r="EI181" i="4"/>
  <c r="EJ181" i="4"/>
  <c r="EK181" i="4"/>
  <c r="EL181" i="4"/>
  <c r="EM181" i="4"/>
  <c r="EO181" i="4"/>
  <c r="EP181" i="4"/>
  <c r="EQ181" i="4"/>
  <c r="ER181" i="4"/>
  <c r="ES181" i="4"/>
  <c r="ET181" i="4"/>
  <c r="FA181" i="4"/>
  <c r="FB181" i="4"/>
  <c r="FC181" i="4"/>
  <c r="FD181" i="4"/>
  <c r="FE181" i="4"/>
  <c r="FF181" i="4"/>
  <c r="FG181" i="4"/>
  <c r="FH181" i="4"/>
  <c r="FI181" i="4"/>
  <c r="FJ181" i="4"/>
  <c r="FK181" i="4"/>
  <c r="FL181" i="4"/>
  <c r="FM181" i="4"/>
  <c r="FN181" i="4"/>
  <c r="FO181" i="4"/>
  <c r="FP181" i="4"/>
  <c r="FQ181" i="4"/>
  <c r="FR181" i="4"/>
  <c r="FT181" i="4"/>
  <c r="FU181" i="4"/>
  <c r="FV181" i="4"/>
  <c r="FX181" i="4"/>
  <c r="FY181" i="4"/>
  <c r="GA181" i="4"/>
  <c r="BK182" i="4"/>
  <c r="BL182" i="4"/>
  <c r="BM182" i="4"/>
  <c r="BN182" i="4"/>
  <c r="BO182" i="4"/>
  <c r="EE182" i="4" s="1"/>
  <c r="BP182" i="4"/>
  <c r="BQ182" i="4"/>
  <c r="BR182" i="4"/>
  <c r="BS182" i="4"/>
  <c r="BT182" i="4"/>
  <c r="ED182" i="4" s="1"/>
  <c r="BU182" i="4"/>
  <c r="BV182" i="4"/>
  <c r="BW182" i="4"/>
  <c r="BY182" i="4"/>
  <c r="BZ182" i="4"/>
  <c r="CA182" i="4"/>
  <c r="CB182" i="4"/>
  <c r="CC182" i="4"/>
  <c r="CD182" i="4"/>
  <c r="CE182" i="4"/>
  <c r="CF182" i="4"/>
  <c r="CG182" i="4"/>
  <c r="CH182" i="4"/>
  <c r="CI182" i="4"/>
  <c r="CJ182" i="4"/>
  <c r="CK182" i="4"/>
  <c r="CL182" i="4"/>
  <c r="CM182" i="4"/>
  <c r="CN182" i="4"/>
  <c r="CO182" i="4"/>
  <c r="CP182" i="4"/>
  <c r="CQ182" i="4"/>
  <c r="CR182" i="4"/>
  <c r="CS182" i="4"/>
  <c r="CT182" i="4"/>
  <c r="CU182" i="4"/>
  <c r="CV182" i="4"/>
  <c r="CW182" i="4"/>
  <c r="CX182" i="4"/>
  <c r="CY182" i="4"/>
  <c r="CZ182" i="4"/>
  <c r="DA182" i="4"/>
  <c r="DB182" i="4"/>
  <c r="DC182" i="4"/>
  <c r="DD182" i="4"/>
  <c r="DE182" i="4"/>
  <c r="DF182" i="4"/>
  <c r="DG182" i="4"/>
  <c r="DH182" i="4"/>
  <c r="DI182" i="4"/>
  <c r="DJ182" i="4"/>
  <c r="DK182" i="4"/>
  <c r="DL182" i="4"/>
  <c r="DM182" i="4"/>
  <c r="DN182" i="4"/>
  <c r="DO182" i="4"/>
  <c r="DP182" i="4"/>
  <c r="DQ182" i="4"/>
  <c r="DR182" i="4"/>
  <c r="DS182" i="4"/>
  <c r="DT182" i="4"/>
  <c r="DU182" i="4"/>
  <c r="DV182" i="4"/>
  <c r="DW182" i="4"/>
  <c r="DX182" i="4"/>
  <c r="DY182" i="4"/>
  <c r="DZ182" i="4"/>
  <c r="EA182" i="4"/>
  <c r="EC182" i="4"/>
  <c r="EF182" i="4" s="1"/>
  <c r="EG182" i="4"/>
  <c r="EH182" i="4"/>
  <c r="EI182" i="4"/>
  <c r="EJ182" i="4"/>
  <c r="EK182" i="4"/>
  <c r="EL182" i="4"/>
  <c r="EM182" i="4"/>
  <c r="EO182" i="4"/>
  <c r="EP182" i="4"/>
  <c r="EQ182" i="4"/>
  <c r="ER182" i="4"/>
  <c r="ES182" i="4"/>
  <c r="ET182" i="4"/>
  <c r="EU182" i="4"/>
  <c r="EW182" i="4"/>
  <c r="EY182" i="4"/>
  <c r="FA182" i="4"/>
  <c r="FB182" i="4"/>
  <c r="FC182" i="4"/>
  <c r="FD182" i="4"/>
  <c r="FE182" i="4"/>
  <c r="FF182" i="4"/>
  <c r="FG182" i="4"/>
  <c r="FH182" i="4"/>
  <c r="FI182" i="4"/>
  <c r="FJ182" i="4"/>
  <c r="FK182" i="4"/>
  <c r="FL182" i="4"/>
  <c r="FM182" i="4"/>
  <c r="FN182" i="4"/>
  <c r="FO182" i="4"/>
  <c r="FQ182" i="4"/>
  <c r="FR182" i="4"/>
  <c r="FS182" i="4"/>
  <c r="FU182" i="4"/>
  <c r="FV182" i="4"/>
  <c r="FW182" i="4"/>
  <c r="FY182" i="4"/>
  <c r="GA182" i="4"/>
  <c r="GC182" i="4"/>
  <c r="GD182" i="4"/>
  <c r="BK183" i="4"/>
  <c r="FZ183" i="4" s="1"/>
  <c r="BL183" i="4"/>
  <c r="BM183" i="4"/>
  <c r="BN183" i="4"/>
  <c r="BO183" i="4"/>
  <c r="BP183" i="4"/>
  <c r="BQ183" i="4"/>
  <c r="EE183" i="4" s="1"/>
  <c r="BR183" i="4"/>
  <c r="EB183" i="4" s="1"/>
  <c r="BS183" i="4"/>
  <c r="BT183" i="4"/>
  <c r="BU183" i="4"/>
  <c r="BV183" i="4"/>
  <c r="BZ183" i="4"/>
  <c r="CA183" i="4"/>
  <c r="CB183" i="4"/>
  <c r="CC183" i="4"/>
  <c r="CD183" i="4"/>
  <c r="CE183" i="4"/>
  <c r="CF183" i="4"/>
  <c r="CH183" i="4"/>
  <c r="CI183" i="4"/>
  <c r="CJ183" i="4"/>
  <c r="CK183" i="4"/>
  <c r="CL183" i="4"/>
  <c r="CM183" i="4"/>
  <c r="CN183" i="4"/>
  <c r="CO183" i="4"/>
  <c r="CP183" i="4"/>
  <c r="CQ183" i="4"/>
  <c r="CR183" i="4"/>
  <c r="CS183" i="4"/>
  <c r="CT183" i="4"/>
  <c r="CU183" i="4"/>
  <c r="CV183" i="4"/>
  <c r="CW183" i="4"/>
  <c r="CX183" i="4"/>
  <c r="CY183" i="4"/>
  <c r="CZ183" i="4"/>
  <c r="DA183" i="4"/>
  <c r="DB183" i="4"/>
  <c r="DC183" i="4"/>
  <c r="DD183" i="4"/>
  <c r="DE183" i="4"/>
  <c r="DF183" i="4"/>
  <c r="DG183" i="4"/>
  <c r="DH183" i="4"/>
  <c r="DI183" i="4"/>
  <c r="DJ183" i="4"/>
  <c r="DK183" i="4"/>
  <c r="DL183" i="4"/>
  <c r="DM183" i="4"/>
  <c r="DN183" i="4"/>
  <c r="DO183" i="4"/>
  <c r="DP183" i="4"/>
  <c r="DQ183" i="4"/>
  <c r="DR183" i="4"/>
  <c r="DS183" i="4"/>
  <c r="DT183" i="4"/>
  <c r="DU183" i="4"/>
  <c r="DV183" i="4"/>
  <c r="DW183" i="4"/>
  <c r="DX183" i="4"/>
  <c r="DY183" i="4"/>
  <c r="DZ183" i="4"/>
  <c r="EA183" i="4"/>
  <c r="ED183" i="4"/>
  <c r="EG183" i="4"/>
  <c r="EH183" i="4"/>
  <c r="EI183" i="4"/>
  <c r="EJ183" i="4"/>
  <c r="EK183" i="4"/>
  <c r="EL183" i="4"/>
  <c r="EM183" i="4"/>
  <c r="EO183" i="4"/>
  <c r="EP183" i="4"/>
  <c r="EQ183" i="4"/>
  <c r="ER183" i="4"/>
  <c r="ES183" i="4"/>
  <c r="ET183" i="4"/>
  <c r="FA183" i="4"/>
  <c r="FB183" i="4"/>
  <c r="FC183" i="4"/>
  <c r="FD183" i="4"/>
  <c r="FE183" i="4"/>
  <c r="FF183" i="4"/>
  <c r="FG183" i="4"/>
  <c r="FH183" i="4"/>
  <c r="FI183" i="4"/>
  <c r="FJ183" i="4"/>
  <c r="FK183" i="4"/>
  <c r="FL183" i="4"/>
  <c r="FM183" i="4"/>
  <c r="FN183" i="4"/>
  <c r="FO183" i="4"/>
  <c r="FP183" i="4"/>
  <c r="FQ183" i="4"/>
  <c r="FR183" i="4"/>
  <c r="FS183" i="4"/>
  <c r="FT183" i="4"/>
  <c r="FU183" i="4"/>
  <c r="FV183" i="4"/>
  <c r="FW183" i="4"/>
  <c r="FX183" i="4"/>
  <c r="FY183" i="4"/>
  <c r="GA183" i="4"/>
  <c r="BK184" i="4"/>
  <c r="BL184" i="4"/>
  <c r="BM184" i="4"/>
  <c r="BN184" i="4"/>
  <c r="BO184" i="4"/>
  <c r="BP184" i="4"/>
  <c r="BQ184" i="4"/>
  <c r="BR184" i="4"/>
  <c r="BS184" i="4"/>
  <c r="BT184" i="4"/>
  <c r="EB184" i="4" s="1"/>
  <c r="BU184" i="4"/>
  <c r="BV184" i="4"/>
  <c r="BW184" i="4"/>
  <c r="BY184" i="4"/>
  <c r="BZ184" i="4"/>
  <c r="CA184" i="4"/>
  <c r="CB184" i="4"/>
  <c r="CC184" i="4"/>
  <c r="CD184" i="4"/>
  <c r="CE184" i="4"/>
  <c r="CF184" i="4"/>
  <c r="CG184" i="4"/>
  <c r="CH184" i="4"/>
  <c r="CI184" i="4"/>
  <c r="CJ184" i="4"/>
  <c r="CK184" i="4"/>
  <c r="CL184" i="4"/>
  <c r="CM184" i="4"/>
  <c r="CN184" i="4"/>
  <c r="CO184" i="4"/>
  <c r="CP184" i="4"/>
  <c r="CQ184" i="4"/>
  <c r="CR184" i="4"/>
  <c r="CS184" i="4"/>
  <c r="CT184" i="4"/>
  <c r="CU184" i="4"/>
  <c r="CV184" i="4"/>
  <c r="CW184" i="4"/>
  <c r="CX184" i="4"/>
  <c r="CY184" i="4"/>
  <c r="CZ184" i="4"/>
  <c r="DA184" i="4"/>
  <c r="DB184" i="4"/>
  <c r="DC184" i="4"/>
  <c r="DD184" i="4"/>
  <c r="DE184" i="4"/>
  <c r="DF184" i="4"/>
  <c r="DG184" i="4"/>
  <c r="DH184" i="4"/>
  <c r="DI184" i="4"/>
  <c r="DJ184" i="4"/>
  <c r="DK184" i="4"/>
  <c r="DL184" i="4"/>
  <c r="DM184" i="4"/>
  <c r="DN184" i="4"/>
  <c r="DO184" i="4"/>
  <c r="DP184" i="4"/>
  <c r="DQ184" i="4"/>
  <c r="DR184" i="4"/>
  <c r="DS184" i="4"/>
  <c r="DT184" i="4"/>
  <c r="DU184" i="4"/>
  <c r="DV184" i="4"/>
  <c r="DW184" i="4"/>
  <c r="DX184" i="4"/>
  <c r="DY184" i="4"/>
  <c r="DZ184" i="4"/>
  <c r="EA184" i="4"/>
  <c r="EC184" i="4"/>
  <c r="ED184" i="4"/>
  <c r="EG184" i="4"/>
  <c r="EH184" i="4"/>
  <c r="EI184" i="4"/>
  <c r="EJ184" i="4"/>
  <c r="EK184" i="4"/>
  <c r="EL184" i="4"/>
  <c r="EM184" i="4"/>
  <c r="EO184" i="4"/>
  <c r="EP184" i="4"/>
  <c r="EQ184" i="4"/>
  <c r="ER184" i="4"/>
  <c r="ES184" i="4"/>
  <c r="ET184" i="4"/>
  <c r="EU184" i="4"/>
  <c r="EW184" i="4"/>
  <c r="EX184" i="4"/>
  <c r="EY184" i="4"/>
  <c r="FA184" i="4"/>
  <c r="FB184" i="4"/>
  <c r="FC184" i="4"/>
  <c r="FD184" i="4"/>
  <c r="FE184" i="4"/>
  <c r="FF184" i="4"/>
  <c r="FG184" i="4"/>
  <c r="FH184" i="4"/>
  <c r="FI184" i="4"/>
  <c r="FJ184" i="4"/>
  <c r="FK184" i="4"/>
  <c r="FL184" i="4"/>
  <c r="FM184" i="4"/>
  <c r="FN184" i="4"/>
  <c r="FO184" i="4"/>
  <c r="FQ184" i="4"/>
  <c r="FR184" i="4"/>
  <c r="FS184" i="4"/>
  <c r="FU184" i="4"/>
  <c r="FV184" i="4"/>
  <c r="FW184" i="4"/>
  <c r="FY184" i="4"/>
  <c r="FZ184" i="4"/>
  <c r="GA184" i="4"/>
  <c r="GC184" i="4"/>
  <c r="GD184" i="4"/>
  <c r="BK185" i="4"/>
  <c r="FY185" i="4" s="1"/>
  <c r="BL185" i="4"/>
  <c r="BM185" i="4"/>
  <c r="BN185" i="4"/>
  <c r="BO185" i="4"/>
  <c r="BP185" i="4"/>
  <c r="BQ185" i="4"/>
  <c r="BR185" i="4"/>
  <c r="BS185" i="4"/>
  <c r="EB185" i="4" s="1"/>
  <c r="BT185" i="4"/>
  <c r="BU185" i="4"/>
  <c r="BV185" i="4"/>
  <c r="BY185" i="4" s="1"/>
  <c r="BZ185" i="4"/>
  <c r="CA185" i="4"/>
  <c r="CB185" i="4"/>
  <c r="CC185" i="4"/>
  <c r="CD185" i="4"/>
  <c r="CE185" i="4"/>
  <c r="CF185" i="4"/>
  <c r="CH185" i="4"/>
  <c r="CI185" i="4"/>
  <c r="CJ185" i="4"/>
  <c r="CK185" i="4"/>
  <c r="CL185" i="4"/>
  <c r="CM185" i="4"/>
  <c r="CN185" i="4"/>
  <c r="CO185" i="4"/>
  <c r="CP185" i="4"/>
  <c r="CQ185" i="4"/>
  <c r="GA185" i="4" s="1"/>
  <c r="CR185" i="4"/>
  <c r="CS185" i="4"/>
  <c r="CT185" i="4"/>
  <c r="CU185" i="4"/>
  <c r="CV185" i="4"/>
  <c r="CW185" i="4"/>
  <c r="CX185" i="4"/>
  <c r="CY185" i="4"/>
  <c r="CZ185" i="4"/>
  <c r="DA185" i="4"/>
  <c r="DB185" i="4"/>
  <c r="DC185" i="4"/>
  <c r="DD185" i="4"/>
  <c r="DE185" i="4"/>
  <c r="DF185" i="4"/>
  <c r="DG185" i="4"/>
  <c r="DH185" i="4"/>
  <c r="DI185" i="4"/>
  <c r="DJ185" i="4"/>
  <c r="DK185" i="4"/>
  <c r="DL185" i="4"/>
  <c r="DM185" i="4"/>
  <c r="DN185" i="4"/>
  <c r="DO185" i="4"/>
  <c r="DP185" i="4"/>
  <c r="DQ185" i="4"/>
  <c r="DR185" i="4"/>
  <c r="DS185" i="4"/>
  <c r="DT185" i="4"/>
  <c r="DU185" i="4"/>
  <c r="DV185" i="4"/>
  <c r="DW185" i="4"/>
  <c r="DX185" i="4"/>
  <c r="DY185" i="4"/>
  <c r="DZ185" i="4"/>
  <c r="EA185" i="4"/>
  <c r="EC185" i="4"/>
  <c r="ED185" i="4"/>
  <c r="EE185" i="4"/>
  <c r="EF185" i="4" s="1"/>
  <c r="EG185" i="4"/>
  <c r="EH185" i="4"/>
  <c r="EI185" i="4"/>
  <c r="EJ185" i="4"/>
  <c r="EK185" i="4"/>
  <c r="EL185" i="4"/>
  <c r="EM185" i="4"/>
  <c r="EO185" i="4"/>
  <c r="EP185" i="4"/>
  <c r="EQ185" i="4"/>
  <c r="ER185" i="4"/>
  <c r="ES185" i="4"/>
  <c r="ET185" i="4"/>
  <c r="FA185" i="4"/>
  <c r="FB185" i="4"/>
  <c r="FC185" i="4"/>
  <c r="FD185" i="4"/>
  <c r="FE185" i="4"/>
  <c r="FF185" i="4"/>
  <c r="FG185" i="4"/>
  <c r="FH185" i="4"/>
  <c r="FI185" i="4"/>
  <c r="FJ185" i="4"/>
  <c r="FK185" i="4"/>
  <c r="FL185" i="4"/>
  <c r="FM185" i="4"/>
  <c r="FN185" i="4"/>
  <c r="FO185" i="4"/>
  <c r="FP185" i="4"/>
  <c r="FQ185" i="4"/>
  <c r="FR185" i="4"/>
  <c r="FS185" i="4"/>
  <c r="FT185" i="4"/>
  <c r="FU185" i="4"/>
  <c r="FV185" i="4"/>
  <c r="FW185" i="4"/>
  <c r="FX185" i="4"/>
  <c r="FZ185" i="4"/>
  <c r="BK186" i="4"/>
  <c r="FZ186" i="4" s="1"/>
  <c r="BL186" i="4"/>
  <c r="BM186" i="4"/>
  <c r="BN186" i="4"/>
  <c r="ED186" i="4" s="1"/>
  <c r="BO186" i="4"/>
  <c r="BP186" i="4"/>
  <c r="BQ186" i="4"/>
  <c r="BR186" i="4"/>
  <c r="BS186" i="4"/>
  <c r="BT186" i="4"/>
  <c r="EB186" i="4" s="1"/>
  <c r="BU186" i="4"/>
  <c r="BV186" i="4"/>
  <c r="BY186" i="4"/>
  <c r="BZ186" i="4"/>
  <c r="CA186" i="4"/>
  <c r="CB186" i="4"/>
  <c r="CC186" i="4"/>
  <c r="CD186" i="4"/>
  <c r="CE186" i="4"/>
  <c r="CF186" i="4"/>
  <c r="CG186" i="4"/>
  <c r="CH186" i="4"/>
  <c r="CI186" i="4"/>
  <c r="CJ186" i="4"/>
  <c r="CK186" i="4"/>
  <c r="CL186" i="4"/>
  <c r="CM186" i="4"/>
  <c r="CN186" i="4"/>
  <c r="CO186" i="4"/>
  <c r="CP186" i="4"/>
  <c r="CQ186" i="4"/>
  <c r="CR186" i="4"/>
  <c r="CS186" i="4"/>
  <c r="CT186" i="4"/>
  <c r="CU186" i="4"/>
  <c r="CV186" i="4"/>
  <c r="CW186" i="4"/>
  <c r="CX186" i="4"/>
  <c r="CY186" i="4"/>
  <c r="CZ186" i="4"/>
  <c r="DA186" i="4"/>
  <c r="DB186" i="4"/>
  <c r="DC186" i="4"/>
  <c r="DD186" i="4"/>
  <c r="DE186" i="4"/>
  <c r="DF186" i="4"/>
  <c r="DG186" i="4"/>
  <c r="DH186" i="4"/>
  <c r="DI186" i="4"/>
  <c r="DJ186" i="4"/>
  <c r="DK186" i="4"/>
  <c r="DL186" i="4"/>
  <c r="DM186" i="4"/>
  <c r="DN186" i="4"/>
  <c r="DO186" i="4"/>
  <c r="DP186" i="4"/>
  <c r="DQ186" i="4"/>
  <c r="DR186" i="4"/>
  <c r="DS186" i="4"/>
  <c r="DT186" i="4"/>
  <c r="DU186" i="4"/>
  <c r="DV186" i="4"/>
  <c r="DW186" i="4"/>
  <c r="DX186" i="4"/>
  <c r="DY186" i="4"/>
  <c r="DZ186" i="4"/>
  <c r="EA186" i="4"/>
  <c r="EC186" i="4"/>
  <c r="EF186" i="4" s="1"/>
  <c r="EE186" i="4"/>
  <c r="EG186" i="4"/>
  <c r="EH186" i="4"/>
  <c r="EI186" i="4"/>
  <c r="EJ186" i="4"/>
  <c r="EK186" i="4"/>
  <c r="EL186" i="4"/>
  <c r="EM186" i="4"/>
  <c r="EO186" i="4"/>
  <c r="EP186" i="4"/>
  <c r="EQ186" i="4"/>
  <c r="ER186" i="4"/>
  <c r="ES186" i="4"/>
  <c r="ET186" i="4"/>
  <c r="FA186" i="4"/>
  <c r="FB186" i="4"/>
  <c r="FC186" i="4"/>
  <c r="FD186" i="4"/>
  <c r="FE186" i="4"/>
  <c r="FF186" i="4"/>
  <c r="FG186" i="4"/>
  <c r="FH186" i="4"/>
  <c r="FI186" i="4"/>
  <c r="FJ186" i="4"/>
  <c r="FK186" i="4"/>
  <c r="FL186" i="4"/>
  <c r="FM186" i="4"/>
  <c r="FN186" i="4"/>
  <c r="FO186" i="4"/>
  <c r="FP186" i="4"/>
  <c r="FQ186" i="4"/>
  <c r="FR186" i="4"/>
  <c r="FS186" i="4"/>
  <c r="FT186" i="4"/>
  <c r="FU186" i="4"/>
  <c r="FV186" i="4"/>
  <c r="FW186" i="4"/>
  <c r="FX186" i="4"/>
  <c r="FY186" i="4"/>
  <c r="GA186" i="4"/>
  <c r="BK187" i="4"/>
  <c r="FY187" i="4" s="1"/>
  <c r="BL187" i="4"/>
  <c r="BM187" i="4"/>
  <c r="BN187" i="4"/>
  <c r="BO187" i="4"/>
  <c r="BP187" i="4"/>
  <c r="BQ187" i="4"/>
  <c r="EE187" i="4" s="1"/>
  <c r="BR187" i="4"/>
  <c r="BS187" i="4"/>
  <c r="EB187" i="4" s="1"/>
  <c r="BT187" i="4"/>
  <c r="ED187" i="4" s="1"/>
  <c r="BU187" i="4"/>
  <c r="BV187" i="4"/>
  <c r="BW187" i="4" s="1"/>
  <c r="BZ187" i="4"/>
  <c r="CA187" i="4"/>
  <c r="CB187" i="4"/>
  <c r="CC187" i="4"/>
  <c r="CD187" i="4"/>
  <c r="CE187" i="4"/>
  <c r="CF187" i="4"/>
  <c r="CG187" i="4" s="1"/>
  <c r="CH187" i="4"/>
  <c r="CI187" i="4"/>
  <c r="CJ187" i="4"/>
  <c r="CK187" i="4"/>
  <c r="CL187" i="4"/>
  <c r="CM187" i="4"/>
  <c r="CN187" i="4"/>
  <c r="CO187" i="4"/>
  <c r="CP187" i="4"/>
  <c r="CQ187" i="4"/>
  <c r="GA187" i="4" s="1"/>
  <c r="CR187" i="4"/>
  <c r="CS187" i="4"/>
  <c r="CT187" i="4"/>
  <c r="CU187" i="4"/>
  <c r="CV187" i="4"/>
  <c r="CW187" i="4"/>
  <c r="CX187" i="4"/>
  <c r="CY187" i="4"/>
  <c r="CZ187" i="4"/>
  <c r="DA187" i="4"/>
  <c r="DB187" i="4"/>
  <c r="DC187" i="4"/>
  <c r="DD187" i="4"/>
  <c r="DE187" i="4"/>
  <c r="DF187" i="4"/>
  <c r="DG187" i="4"/>
  <c r="DH187" i="4"/>
  <c r="DI187" i="4"/>
  <c r="DJ187" i="4"/>
  <c r="DK187" i="4"/>
  <c r="DL187" i="4"/>
  <c r="DM187" i="4"/>
  <c r="DN187" i="4"/>
  <c r="DO187" i="4"/>
  <c r="DP187" i="4"/>
  <c r="DQ187" i="4"/>
  <c r="DR187" i="4"/>
  <c r="DS187" i="4"/>
  <c r="DT187" i="4"/>
  <c r="DU187" i="4"/>
  <c r="DV187" i="4"/>
  <c r="DW187" i="4"/>
  <c r="DX187" i="4"/>
  <c r="DY187" i="4"/>
  <c r="DZ187" i="4"/>
  <c r="EA187" i="4"/>
  <c r="EC187" i="4"/>
  <c r="EG187" i="4"/>
  <c r="EH187" i="4"/>
  <c r="EI187" i="4"/>
  <c r="EJ187" i="4"/>
  <c r="EK187" i="4"/>
  <c r="EL187" i="4"/>
  <c r="EM187" i="4"/>
  <c r="EO187" i="4"/>
  <c r="EP187" i="4"/>
  <c r="EQ187" i="4"/>
  <c r="ER187" i="4"/>
  <c r="ES187" i="4"/>
  <c r="ET187" i="4"/>
  <c r="FA187" i="4"/>
  <c r="FB187" i="4"/>
  <c r="FC187" i="4"/>
  <c r="FD187" i="4"/>
  <c r="FE187" i="4"/>
  <c r="FF187" i="4"/>
  <c r="FG187" i="4"/>
  <c r="FH187" i="4"/>
  <c r="FI187" i="4"/>
  <c r="FJ187" i="4"/>
  <c r="FK187" i="4"/>
  <c r="FL187" i="4"/>
  <c r="FM187" i="4"/>
  <c r="FN187" i="4"/>
  <c r="FO187" i="4"/>
  <c r="FP187" i="4"/>
  <c r="FQ187" i="4"/>
  <c r="FR187" i="4"/>
  <c r="FT187" i="4"/>
  <c r="FU187" i="4"/>
  <c r="FV187" i="4"/>
  <c r="FX187" i="4"/>
  <c r="FZ187" i="4"/>
  <c r="BK188" i="4"/>
  <c r="BL188" i="4"/>
  <c r="BM188" i="4"/>
  <c r="BN188" i="4"/>
  <c r="BO188" i="4"/>
  <c r="EE188" i="4" s="1"/>
  <c r="BP188" i="4"/>
  <c r="BQ188" i="4"/>
  <c r="BR188" i="4"/>
  <c r="BS188" i="4"/>
  <c r="BT188" i="4"/>
  <c r="BU188" i="4"/>
  <c r="BV188" i="4"/>
  <c r="BW188" i="4" s="1"/>
  <c r="BZ188" i="4"/>
  <c r="CA188" i="4"/>
  <c r="CB188" i="4"/>
  <c r="CC188" i="4"/>
  <c r="CD188" i="4"/>
  <c r="CE188" i="4"/>
  <c r="CF188" i="4"/>
  <c r="CG188" i="4" s="1"/>
  <c r="CH188" i="4"/>
  <c r="CI188" i="4"/>
  <c r="CJ188" i="4"/>
  <c r="CK188" i="4"/>
  <c r="CL188" i="4"/>
  <c r="CM188" i="4"/>
  <c r="CN188" i="4"/>
  <c r="CO188" i="4"/>
  <c r="CP188" i="4"/>
  <c r="CQ188" i="4"/>
  <c r="GA188" i="4" s="1"/>
  <c r="CR188" i="4"/>
  <c r="CS188" i="4"/>
  <c r="CT188" i="4"/>
  <c r="CU188" i="4"/>
  <c r="CV188" i="4"/>
  <c r="CW188" i="4"/>
  <c r="CX188" i="4"/>
  <c r="CY188" i="4"/>
  <c r="CZ188" i="4"/>
  <c r="DA188" i="4"/>
  <c r="DB188" i="4"/>
  <c r="DC188" i="4"/>
  <c r="DD188" i="4"/>
  <c r="DE188" i="4"/>
  <c r="DF188" i="4"/>
  <c r="DG188" i="4"/>
  <c r="DH188" i="4"/>
  <c r="DI188" i="4"/>
  <c r="DJ188" i="4"/>
  <c r="DK188" i="4"/>
  <c r="DL188" i="4"/>
  <c r="DM188" i="4"/>
  <c r="DN188" i="4"/>
  <c r="DO188" i="4"/>
  <c r="DP188" i="4"/>
  <c r="DQ188" i="4"/>
  <c r="DR188" i="4"/>
  <c r="DS188" i="4"/>
  <c r="DT188" i="4"/>
  <c r="DU188" i="4"/>
  <c r="DV188" i="4"/>
  <c r="DW188" i="4"/>
  <c r="DX188" i="4"/>
  <c r="DY188" i="4"/>
  <c r="DZ188" i="4"/>
  <c r="EA188" i="4"/>
  <c r="EG188" i="4"/>
  <c r="EH188" i="4"/>
  <c r="EI188" i="4"/>
  <c r="EJ188" i="4"/>
  <c r="EK188" i="4"/>
  <c r="EL188" i="4"/>
  <c r="EM188" i="4"/>
  <c r="EO188" i="4"/>
  <c r="EP188" i="4"/>
  <c r="EQ188" i="4"/>
  <c r="ER188" i="4"/>
  <c r="ES188" i="4"/>
  <c r="ET188" i="4"/>
  <c r="FA188" i="4"/>
  <c r="FB188" i="4"/>
  <c r="FC188" i="4"/>
  <c r="FD188" i="4"/>
  <c r="FE188" i="4"/>
  <c r="FF188" i="4"/>
  <c r="FG188" i="4"/>
  <c r="FH188" i="4"/>
  <c r="FI188" i="4"/>
  <c r="FJ188" i="4"/>
  <c r="FK188" i="4"/>
  <c r="FL188" i="4"/>
  <c r="FM188" i="4"/>
  <c r="FN188" i="4"/>
  <c r="FO188" i="4"/>
  <c r="FQ188" i="4"/>
  <c r="FR188" i="4"/>
  <c r="FU188" i="4"/>
  <c r="FV188" i="4"/>
  <c r="FZ188" i="4"/>
  <c r="BK189" i="4"/>
  <c r="FY189" i="4" s="1"/>
  <c r="BL189" i="4"/>
  <c r="BM189" i="4"/>
  <c r="BN189" i="4"/>
  <c r="BO189" i="4"/>
  <c r="BP189" i="4"/>
  <c r="BQ189" i="4"/>
  <c r="EE189" i="4" s="1"/>
  <c r="BR189" i="4"/>
  <c r="BS189" i="4"/>
  <c r="EB189" i="4" s="1"/>
  <c r="BT189" i="4"/>
  <c r="ED189" i="4" s="1"/>
  <c r="BU189" i="4"/>
  <c r="BV189" i="4"/>
  <c r="BW189" i="4" s="1"/>
  <c r="BZ189" i="4"/>
  <c r="CA189" i="4"/>
  <c r="CB189" i="4"/>
  <c r="CC189" i="4"/>
  <c r="CD189" i="4"/>
  <c r="CE189" i="4"/>
  <c r="CF189" i="4"/>
  <c r="CG189" i="4" s="1"/>
  <c r="CH189" i="4"/>
  <c r="CI189" i="4"/>
  <c r="CJ189" i="4"/>
  <c r="CK189" i="4"/>
  <c r="CL189" i="4"/>
  <c r="CM189" i="4"/>
  <c r="CN189" i="4"/>
  <c r="CO189" i="4"/>
  <c r="CP189" i="4"/>
  <c r="CQ189" i="4"/>
  <c r="GA189" i="4" s="1"/>
  <c r="CR189" i="4"/>
  <c r="CS189" i="4"/>
  <c r="CT189" i="4"/>
  <c r="CU189" i="4"/>
  <c r="CV189" i="4"/>
  <c r="CW189" i="4"/>
  <c r="CX189" i="4"/>
  <c r="CY189" i="4"/>
  <c r="CZ189" i="4"/>
  <c r="DA189" i="4"/>
  <c r="DB189" i="4"/>
  <c r="DC189" i="4"/>
  <c r="DD189" i="4"/>
  <c r="DE189" i="4"/>
  <c r="DF189" i="4"/>
  <c r="DG189" i="4"/>
  <c r="DH189" i="4"/>
  <c r="DI189" i="4"/>
  <c r="DJ189" i="4"/>
  <c r="DK189" i="4"/>
  <c r="DL189" i="4"/>
  <c r="DM189" i="4"/>
  <c r="DN189" i="4"/>
  <c r="DO189" i="4"/>
  <c r="DP189" i="4"/>
  <c r="DQ189" i="4"/>
  <c r="DR189" i="4"/>
  <c r="DS189" i="4"/>
  <c r="DT189" i="4"/>
  <c r="DU189" i="4"/>
  <c r="DV189" i="4"/>
  <c r="DW189" i="4"/>
  <c r="DX189" i="4"/>
  <c r="DY189" i="4"/>
  <c r="DZ189" i="4"/>
  <c r="EA189" i="4"/>
  <c r="EC189" i="4"/>
  <c r="EF189" i="4" s="1"/>
  <c r="EG189" i="4"/>
  <c r="EH189" i="4"/>
  <c r="EI189" i="4"/>
  <c r="EJ189" i="4"/>
  <c r="EK189" i="4"/>
  <c r="EL189" i="4"/>
  <c r="EM189" i="4"/>
  <c r="EO189" i="4"/>
  <c r="EP189" i="4"/>
  <c r="EQ189" i="4"/>
  <c r="ER189" i="4"/>
  <c r="ES189" i="4"/>
  <c r="ET189" i="4"/>
  <c r="FA189" i="4"/>
  <c r="FB189" i="4"/>
  <c r="FC189" i="4"/>
  <c r="FD189" i="4"/>
  <c r="FE189" i="4"/>
  <c r="FF189" i="4"/>
  <c r="FG189" i="4"/>
  <c r="FH189" i="4"/>
  <c r="FI189" i="4"/>
  <c r="FJ189" i="4"/>
  <c r="FK189" i="4"/>
  <c r="FL189" i="4"/>
  <c r="FM189" i="4"/>
  <c r="FN189" i="4"/>
  <c r="FO189" i="4"/>
  <c r="FP189" i="4"/>
  <c r="FQ189" i="4"/>
  <c r="FR189" i="4"/>
  <c r="FT189" i="4"/>
  <c r="FU189" i="4"/>
  <c r="FV189" i="4"/>
  <c r="FX189" i="4"/>
  <c r="FZ189" i="4"/>
  <c r="BK190" i="4"/>
  <c r="FZ190" i="4" s="1"/>
  <c r="BL190" i="4"/>
  <c r="BM190" i="4"/>
  <c r="BN190" i="4"/>
  <c r="BO190" i="4"/>
  <c r="BP190" i="4"/>
  <c r="BQ190" i="4"/>
  <c r="BR190" i="4"/>
  <c r="BS190" i="4"/>
  <c r="BT190" i="4"/>
  <c r="BU190" i="4"/>
  <c r="BV190" i="4"/>
  <c r="BW190" i="4" s="1"/>
  <c r="BZ190" i="4"/>
  <c r="CA190" i="4"/>
  <c r="CB190" i="4"/>
  <c r="CC190" i="4"/>
  <c r="CD190" i="4"/>
  <c r="CE190" i="4"/>
  <c r="CF190" i="4"/>
  <c r="CG190" i="4" s="1"/>
  <c r="CH190" i="4"/>
  <c r="CI190" i="4"/>
  <c r="CJ190" i="4"/>
  <c r="CK190" i="4"/>
  <c r="CL190" i="4"/>
  <c r="CM190" i="4"/>
  <c r="CN190" i="4"/>
  <c r="CO190" i="4"/>
  <c r="CP190" i="4"/>
  <c r="CQ190" i="4"/>
  <c r="GA190" i="4" s="1"/>
  <c r="CR190" i="4"/>
  <c r="CS190" i="4"/>
  <c r="CT190" i="4"/>
  <c r="CU190" i="4"/>
  <c r="CV190" i="4"/>
  <c r="CW190" i="4"/>
  <c r="CX190" i="4"/>
  <c r="CY190" i="4"/>
  <c r="CZ190" i="4"/>
  <c r="DA190" i="4"/>
  <c r="DB190" i="4"/>
  <c r="DC190" i="4"/>
  <c r="DD190" i="4"/>
  <c r="DE190" i="4"/>
  <c r="DF190" i="4"/>
  <c r="DG190" i="4"/>
  <c r="DH190" i="4"/>
  <c r="DI190" i="4"/>
  <c r="DJ190" i="4"/>
  <c r="DK190" i="4"/>
  <c r="DL190" i="4"/>
  <c r="DM190" i="4"/>
  <c r="DN190" i="4"/>
  <c r="DO190" i="4"/>
  <c r="DP190" i="4"/>
  <c r="DQ190" i="4"/>
  <c r="DR190" i="4"/>
  <c r="DS190" i="4"/>
  <c r="DT190" i="4"/>
  <c r="DU190" i="4"/>
  <c r="DV190" i="4"/>
  <c r="DW190" i="4"/>
  <c r="DX190" i="4"/>
  <c r="DY190" i="4"/>
  <c r="DZ190" i="4"/>
  <c r="EA190" i="4"/>
  <c r="EE190" i="4"/>
  <c r="EG190" i="4"/>
  <c r="EH190" i="4"/>
  <c r="EI190" i="4"/>
  <c r="EJ190" i="4"/>
  <c r="EK190" i="4"/>
  <c r="EL190" i="4"/>
  <c r="EM190" i="4"/>
  <c r="EO190" i="4"/>
  <c r="EP190" i="4"/>
  <c r="EQ190" i="4"/>
  <c r="ER190" i="4"/>
  <c r="ES190" i="4"/>
  <c r="ET190" i="4"/>
  <c r="FA190" i="4"/>
  <c r="FB190" i="4"/>
  <c r="FC190" i="4"/>
  <c r="FD190" i="4"/>
  <c r="FE190" i="4"/>
  <c r="FF190" i="4"/>
  <c r="FG190" i="4"/>
  <c r="FH190" i="4"/>
  <c r="FI190" i="4"/>
  <c r="FJ190" i="4"/>
  <c r="FK190" i="4"/>
  <c r="FL190" i="4"/>
  <c r="FM190" i="4"/>
  <c r="FN190" i="4"/>
  <c r="FO190" i="4"/>
  <c r="FQ190" i="4"/>
  <c r="FR190" i="4"/>
  <c r="FU190" i="4"/>
  <c r="FV190" i="4"/>
  <c r="BK191" i="4"/>
  <c r="FY191" i="4" s="1"/>
  <c r="BL191" i="4"/>
  <c r="BM191" i="4"/>
  <c r="BN191" i="4"/>
  <c r="BO191" i="4"/>
  <c r="BP191" i="4"/>
  <c r="BQ191" i="4"/>
  <c r="EE191" i="4" s="1"/>
  <c r="BR191" i="4"/>
  <c r="BS191" i="4"/>
  <c r="EB191" i="4" s="1"/>
  <c r="BT191" i="4"/>
  <c r="ED191" i="4" s="1"/>
  <c r="BU191" i="4"/>
  <c r="BV191" i="4"/>
  <c r="BW191" i="4" s="1"/>
  <c r="BZ191" i="4"/>
  <c r="CA191" i="4"/>
  <c r="CB191" i="4"/>
  <c r="CC191" i="4"/>
  <c r="CD191" i="4"/>
  <c r="CE191" i="4"/>
  <c r="CF191" i="4"/>
  <c r="CG191" i="4" s="1"/>
  <c r="CH191" i="4"/>
  <c r="CI191" i="4"/>
  <c r="CJ191" i="4"/>
  <c r="CK191" i="4"/>
  <c r="CL191" i="4"/>
  <c r="CM191" i="4"/>
  <c r="CN191" i="4"/>
  <c r="CO191" i="4"/>
  <c r="CP191" i="4"/>
  <c r="CQ191" i="4"/>
  <c r="GA191" i="4" s="1"/>
  <c r="CR191" i="4"/>
  <c r="CS191" i="4"/>
  <c r="CT191" i="4"/>
  <c r="CU191" i="4"/>
  <c r="CV191" i="4"/>
  <c r="CW191" i="4"/>
  <c r="CX191" i="4"/>
  <c r="CY191" i="4"/>
  <c r="CZ191" i="4"/>
  <c r="DA191" i="4"/>
  <c r="DB191" i="4"/>
  <c r="DC191" i="4"/>
  <c r="DD191" i="4"/>
  <c r="DE191" i="4"/>
  <c r="DF191" i="4"/>
  <c r="DG191" i="4"/>
  <c r="DH191" i="4"/>
  <c r="DI191" i="4"/>
  <c r="DJ191" i="4"/>
  <c r="DK191" i="4"/>
  <c r="DL191" i="4"/>
  <c r="DM191" i="4"/>
  <c r="DN191" i="4"/>
  <c r="DO191" i="4"/>
  <c r="DP191" i="4"/>
  <c r="DQ191" i="4"/>
  <c r="DR191" i="4"/>
  <c r="DS191" i="4"/>
  <c r="DT191" i="4"/>
  <c r="DU191" i="4"/>
  <c r="DV191" i="4"/>
  <c r="DW191" i="4"/>
  <c r="DX191" i="4"/>
  <c r="DY191" i="4"/>
  <c r="DZ191" i="4"/>
  <c r="EA191" i="4"/>
  <c r="EC191" i="4"/>
  <c r="EG191" i="4"/>
  <c r="EH191" i="4"/>
  <c r="EI191" i="4"/>
  <c r="EJ191" i="4"/>
  <c r="EK191" i="4"/>
  <c r="EL191" i="4"/>
  <c r="EM191" i="4"/>
  <c r="EO191" i="4"/>
  <c r="EP191" i="4"/>
  <c r="EQ191" i="4"/>
  <c r="ER191" i="4"/>
  <c r="ES191" i="4"/>
  <c r="ET191" i="4"/>
  <c r="FA191" i="4"/>
  <c r="FB191" i="4"/>
  <c r="FC191" i="4"/>
  <c r="FD191" i="4"/>
  <c r="FE191" i="4"/>
  <c r="FF191" i="4"/>
  <c r="FG191" i="4"/>
  <c r="FH191" i="4"/>
  <c r="FI191" i="4"/>
  <c r="FJ191" i="4"/>
  <c r="FK191" i="4"/>
  <c r="FL191" i="4"/>
  <c r="FM191" i="4"/>
  <c r="FN191" i="4"/>
  <c r="FO191" i="4"/>
  <c r="FP191" i="4"/>
  <c r="FQ191" i="4"/>
  <c r="FR191" i="4"/>
  <c r="FT191" i="4"/>
  <c r="FU191" i="4"/>
  <c r="FV191" i="4"/>
  <c r="FX191" i="4"/>
  <c r="FZ191" i="4"/>
  <c r="BK192" i="4"/>
  <c r="BL192" i="4"/>
  <c r="BM192" i="4"/>
  <c r="BN192" i="4"/>
  <c r="BO192" i="4"/>
  <c r="EE192" i="4" s="1"/>
  <c r="BP192" i="4"/>
  <c r="BQ192" i="4"/>
  <c r="BR192" i="4"/>
  <c r="BS192" i="4"/>
  <c r="BT192" i="4"/>
  <c r="BU192" i="4"/>
  <c r="BV192" i="4"/>
  <c r="BW192" i="4" s="1"/>
  <c r="BZ192" i="4"/>
  <c r="CA192" i="4"/>
  <c r="CB192" i="4"/>
  <c r="CC192" i="4"/>
  <c r="CD192" i="4"/>
  <c r="CE192" i="4"/>
  <c r="CF192" i="4"/>
  <c r="CG192" i="4" s="1"/>
  <c r="CH192" i="4"/>
  <c r="CI192" i="4"/>
  <c r="CJ192" i="4"/>
  <c r="CK192" i="4"/>
  <c r="CL192" i="4"/>
  <c r="CM192" i="4"/>
  <c r="CN192" i="4"/>
  <c r="CO192" i="4"/>
  <c r="CP192" i="4"/>
  <c r="CQ192" i="4"/>
  <c r="GA192" i="4" s="1"/>
  <c r="CR192" i="4"/>
  <c r="CS192" i="4"/>
  <c r="CT192" i="4"/>
  <c r="CU192" i="4"/>
  <c r="CV192" i="4"/>
  <c r="CW192" i="4"/>
  <c r="CX192" i="4"/>
  <c r="CY192" i="4"/>
  <c r="CZ192" i="4"/>
  <c r="DA192" i="4"/>
  <c r="DB192" i="4"/>
  <c r="DC192" i="4"/>
  <c r="DD192" i="4"/>
  <c r="DE192" i="4"/>
  <c r="DF192" i="4"/>
  <c r="DG192" i="4"/>
  <c r="DH192" i="4"/>
  <c r="DI192" i="4"/>
  <c r="DJ192" i="4"/>
  <c r="DK192" i="4"/>
  <c r="DL192" i="4"/>
  <c r="DM192" i="4"/>
  <c r="DN192" i="4"/>
  <c r="DO192" i="4"/>
  <c r="DP192" i="4"/>
  <c r="DQ192" i="4"/>
  <c r="DR192" i="4"/>
  <c r="DS192" i="4"/>
  <c r="DT192" i="4"/>
  <c r="DU192" i="4"/>
  <c r="DV192" i="4"/>
  <c r="DW192" i="4"/>
  <c r="DX192" i="4"/>
  <c r="DY192" i="4"/>
  <c r="DZ192" i="4"/>
  <c r="EA192" i="4"/>
  <c r="EG192" i="4"/>
  <c r="EH192" i="4"/>
  <c r="EI192" i="4"/>
  <c r="EJ192" i="4"/>
  <c r="EK192" i="4"/>
  <c r="EL192" i="4"/>
  <c r="EM192" i="4"/>
  <c r="EO192" i="4"/>
  <c r="EP192" i="4"/>
  <c r="EQ192" i="4"/>
  <c r="ER192" i="4"/>
  <c r="ES192" i="4"/>
  <c r="ET192" i="4"/>
  <c r="FA192" i="4"/>
  <c r="FB192" i="4"/>
  <c r="FC192" i="4"/>
  <c r="FD192" i="4"/>
  <c r="FE192" i="4"/>
  <c r="FF192" i="4"/>
  <c r="FG192" i="4"/>
  <c r="FH192" i="4"/>
  <c r="FI192" i="4"/>
  <c r="FJ192" i="4"/>
  <c r="FK192" i="4"/>
  <c r="FL192" i="4"/>
  <c r="FM192" i="4"/>
  <c r="FN192" i="4"/>
  <c r="FO192" i="4"/>
  <c r="FQ192" i="4"/>
  <c r="FR192" i="4"/>
  <c r="FU192" i="4"/>
  <c r="FV192" i="4"/>
  <c r="BK193" i="4"/>
  <c r="FY193" i="4" s="1"/>
  <c r="BL193" i="4"/>
  <c r="BM193" i="4"/>
  <c r="BN193" i="4"/>
  <c r="BO193" i="4"/>
  <c r="BP193" i="4"/>
  <c r="BQ193" i="4"/>
  <c r="EE193" i="4" s="1"/>
  <c r="BR193" i="4"/>
  <c r="BS193" i="4"/>
  <c r="EB193" i="4" s="1"/>
  <c r="BT193" i="4"/>
  <c r="ED193" i="4" s="1"/>
  <c r="BU193" i="4"/>
  <c r="BV193" i="4"/>
  <c r="BW193" i="4" s="1"/>
  <c r="BZ193" i="4"/>
  <c r="CA193" i="4"/>
  <c r="CB193" i="4"/>
  <c r="CC193" i="4"/>
  <c r="CD193" i="4"/>
  <c r="CE193" i="4"/>
  <c r="CF193" i="4"/>
  <c r="CG193" i="4" s="1"/>
  <c r="CH193" i="4"/>
  <c r="CI193" i="4"/>
  <c r="CJ193" i="4"/>
  <c r="CK193" i="4"/>
  <c r="CL193" i="4"/>
  <c r="CM193" i="4"/>
  <c r="CN193" i="4"/>
  <c r="CO193" i="4"/>
  <c r="CP193" i="4"/>
  <c r="CQ193" i="4"/>
  <c r="GA193" i="4" s="1"/>
  <c r="CR193" i="4"/>
  <c r="CS193" i="4"/>
  <c r="CT193" i="4"/>
  <c r="CU193" i="4"/>
  <c r="CV193" i="4"/>
  <c r="CW193" i="4"/>
  <c r="CX193" i="4"/>
  <c r="CY193" i="4"/>
  <c r="CZ193" i="4"/>
  <c r="DA193" i="4"/>
  <c r="DB193" i="4"/>
  <c r="DC193" i="4"/>
  <c r="DD193" i="4"/>
  <c r="DE193" i="4"/>
  <c r="DF193" i="4"/>
  <c r="DG193" i="4"/>
  <c r="DH193" i="4"/>
  <c r="DI193" i="4"/>
  <c r="DJ193" i="4"/>
  <c r="DK193" i="4"/>
  <c r="DL193" i="4"/>
  <c r="DM193" i="4"/>
  <c r="DN193" i="4"/>
  <c r="DO193" i="4"/>
  <c r="DP193" i="4"/>
  <c r="DQ193" i="4"/>
  <c r="DR193" i="4"/>
  <c r="DS193" i="4"/>
  <c r="DT193" i="4"/>
  <c r="DU193" i="4"/>
  <c r="DV193" i="4"/>
  <c r="DW193" i="4"/>
  <c r="DX193" i="4"/>
  <c r="DY193" i="4"/>
  <c r="DZ193" i="4"/>
  <c r="EA193" i="4"/>
  <c r="EC193" i="4"/>
  <c r="EF193" i="4" s="1"/>
  <c r="EG193" i="4"/>
  <c r="EH193" i="4"/>
  <c r="EI193" i="4"/>
  <c r="EJ193" i="4"/>
  <c r="EK193" i="4"/>
  <c r="EL193" i="4"/>
  <c r="EM193" i="4"/>
  <c r="EO193" i="4"/>
  <c r="EP193" i="4"/>
  <c r="EQ193" i="4"/>
  <c r="ER193" i="4"/>
  <c r="ES193" i="4"/>
  <c r="ET193" i="4"/>
  <c r="FA193" i="4"/>
  <c r="FB193" i="4"/>
  <c r="FC193" i="4"/>
  <c r="FD193" i="4"/>
  <c r="FE193" i="4"/>
  <c r="FF193" i="4"/>
  <c r="FG193" i="4"/>
  <c r="FH193" i="4"/>
  <c r="FI193" i="4"/>
  <c r="FJ193" i="4"/>
  <c r="FK193" i="4"/>
  <c r="FL193" i="4"/>
  <c r="FM193" i="4"/>
  <c r="FN193" i="4"/>
  <c r="FO193" i="4"/>
  <c r="FP193" i="4"/>
  <c r="FQ193" i="4"/>
  <c r="FR193" i="4"/>
  <c r="FT193" i="4"/>
  <c r="FU193" i="4"/>
  <c r="FV193" i="4"/>
  <c r="FX193" i="4"/>
  <c r="FZ193" i="4"/>
  <c r="BK194" i="4"/>
  <c r="BL194" i="4"/>
  <c r="BM194" i="4"/>
  <c r="BN194" i="4"/>
  <c r="BO194" i="4"/>
  <c r="BP194" i="4"/>
  <c r="BQ194" i="4"/>
  <c r="BR194" i="4"/>
  <c r="BS194" i="4"/>
  <c r="BT194" i="4"/>
  <c r="BU194" i="4"/>
  <c r="BV194" i="4"/>
  <c r="BW194" i="4" s="1"/>
  <c r="BZ194" i="4"/>
  <c r="CA194" i="4"/>
  <c r="CB194" i="4"/>
  <c r="CC194" i="4"/>
  <c r="CD194" i="4"/>
  <c r="CE194" i="4"/>
  <c r="CF194" i="4"/>
  <c r="CG194" i="4" s="1"/>
  <c r="CH194" i="4"/>
  <c r="CI194" i="4"/>
  <c r="CJ194" i="4"/>
  <c r="CK194" i="4"/>
  <c r="CL194" i="4"/>
  <c r="CM194" i="4"/>
  <c r="CN194" i="4"/>
  <c r="CO194" i="4"/>
  <c r="CP194" i="4"/>
  <c r="CQ194" i="4"/>
  <c r="GA194" i="4" s="1"/>
  <c r="CR194" i="4"/>
  <c r="CS194" i="4"/>
  <c r="CT194" i="4"/>
  <c r="CU194" i="4"/>
  <c r="CV194" i="4"/>
  <c r="CW194" i="4"/>
  <c r="CX194" i="4"/>
  <c r="CY194" i="4"/>
  <c r="CZ194" i="4"/>
  <c r="DA194" i="4"/>
  <c r="DB194" i="4"/>
  <c r="DC194" i="4"/>
  <c r="DD194" i="4"/>
  <c r="DE194" i="4"/>
  <c r="DF194" i="4"/>
  <c r="DG194" i="4"/>
  <c r="DH194" i="4"/>
  <c r="DI194" i="4"/>
  <c r="DJ194" i="4"/>
  <c r="DK194" i="4"/>
  <c r="DL194" i="4"/>
  <c r="DM194" i="4"/>
  <c r="DN194" i="4"/>
  <c r="DO194" i="4"/>
  <c r="DP194" i="4"/>
  <c r="DQ194" i="4"/>
  <c r="DR194" i="4"/>
  <c r="DS194" i="4"/>
  <c r="DT194" i="4"/>
  <c r="DU194" i="4"/>
  <c r="DV194" i="4"/>
  <c r="DW194" i="4"/>
  <c r="DX194" i="4"/>
  <c r="DY194" i="4"/>
  <c r="DZ194" i="4"/>
  <c r="EA194" i="4"/>
  <c r="EE194" i="4"/>
  <c r="EG194" i="4"/>
  <c r="EH194" i="4"/>
  <c r="EI194" i="4"/>
  <c r="EJ194" i="4"/>
  <c r="EK194" i="4"/>
  <c r="EL194" i="4"/>
  <c r="EM194" i="4"/>
  <c r="EO194" i="4"/>
  <c r="EP194" i="4"/>
  <c r="EQ194" i="4"/>
  <c r="ER194" i="4"/>
  <c r="ES194" i="4"/>
  <c r="ET194" i="4"/>
  <c r="FA194" i="4"/>
  <c r="FB194" i="4"/>
  <c r="FC194" i="4"/>
  <c r="FD194" i="4"/>
  <c r="FE194" i="4"/>
  <c r="FF194" i="4"/>
  <c r="FG194" i="4"/>
  <c r="FH194" i="4"/>
  <c r="FI194" i="4"/>
  <c r="FJ194" i="4"/>
  <c r="FK194" i="4"/>
  <c r="FL194" i="4"/>
  <c r="FM194" i="4"/>
  <c r="FN194" i="4"/>
  <c r="FO194" i="4"/>
  <c r="FQ194" i="4"/>
  <c r="FR194" i="4"/>
  <c r="FU194" i="4"/>
  <c r="FV194" i="4"/>
  <c r="FZ194" i="4"/>
  <c r="BK195" i="4"/>
  <c r="FY195" i="4" s="1"/>
  <c r="BL195" i="4"/>
  <c r="BM195" i="4"/>
  <c r="BN195" i="4"/>
  <c r="BO195" i="4"/>
  <c r="BP195" i="4"/>
  <c r="BQ195" i="4"/>
  <c r="EE195" i="4" s="1"/>
  <c r="BR195" i="4"/>
  <c r="BS195" i="4"/>
  <c r="EB195" i="4" s="1"/>
  <c r="BT195" i="4"/>
  <c r="ED195" i="4" s="1"/>
  <c r="BU195" i="4"/>
  <c r="BV195" i="4"/>
  <c r="BW195" i="4" s="1"/>
  <c r="BZ195" i="4"/>
  <c r="CA195" i="4"/>
  <c r="CB195" i="4"/>
  <c r="CC195" i="4"/>
  <c r="CD195" i="4"/>
  <c r="CE195" i="4"/>
  <c r="CF195" i="4"/>
  <c r="CG195" i="4" s="1"/>
  <c r="CH195" i="4"/>
  <c r="CI195" i="4"/>
  <c r="CJ195" i="4"/>
  <c r="CK195" i="4"/>
  <c r="CL195" i="4"/>
  <c r="CM195" i="4"/>
  <c r="CN195" i="4"/>
  <c r="CO195" i="4"/>
  <c r="CP195" i="4"/>
  <c r="CQ195" i="4"/>
  <c r="GA195" i="4" s="1"/>
  <c r="CR195" i="4"/>
  <c r="CS195" i="4"/>
  <c r="CT195" i="4"/>
  <c r="CU195" i="4"/>
  <c r="CV195" i="4"/>
  <c r="CW195" i="4"/>
  <c r="CX195" i="4"/>
  <c r="CY195" i="4"/>
  <c r="CZ195" i="4"/>
  <c r="DA195" i="4"/>
  <c r="DB195" i="4"/>
  <c r="DC195" i="4"/>
  <c r="DD195" i="4"/>
  <c r="DE195" i="4"/>
  <c r="DF195" i="4"/>
  <c r="DG195" i="4"/>
  <c r="DH195" i="4"/>
  <c r="DI195" i="4"/>
  <c r="DJ195" i="4"/>
  <c r="DK195" i="4"/>
  <c r="DL195" i="4"/>
  <c r="DM195" i="4"/>
  <c r="DN195" i="4"/>
  <c r="DO195" i="4"/>
  <c r="DP195" i="4"/>
  <c r="DQ195" i="4"/>
  <c r="DR195" i="4"/>
  <c r="DS195" i="4"/>
  <c r="DT195" i="4"/>
  <c r="DU195" i="4"/>
  <c r="DV195" i="4"/>
  <c r="DW195" i="4"/>
  <c r="DX195" i="4"/>
  <c r="DY195" i="4"/>
  <c r="DZ195" i="4"/>
  <c r="EA195" i="4"/>
  <c r="EC195" i="4"/>
  <c r="EG195" i="4"/>
  <c r="EH195" i="4"/>
  <c r="EI195" i="4"/>
  <c r="EJ195" i="4"/>
  <c r="EK195" i="4"/>
  <c r="EL195" i="4"/>
  <c r="EM195" i="4"/>
  <c r="EO195" i="4"/>
  <c r="EP195" i="4"/>
  <c r="EQ195" i="4"/>
  <c r="ER195" i="4"/>
  <c r="ES195" i="4"/>
  <c r="ET195" i="4"/>
  <c r="FA195" i="4"/>
  <c r="FB195" i="4"/>
  <c r="FC195" i="4"/>
  <c r="FD195" i="4"/>
  <c r="FE195" i="4"/>
  <c r="FF195" i="4"/>
  <c r="FG195" i="4"/>
  <c r="FH195" i="4"/>
  <c r="FI195" i="4"/>
  <c r="FJ195" i="4"/>
  <c r="FK195" i="4"/>
  <c r="FL195" i="4"/>
  <c r="FM195" i="4"/>
  <c r="FN195" i="4"/>
  <c r="FO195" i="4"/>
  <c r="FP195" i="4"/>
  <c r="FQ195" i="4"/>
  <c r="FR195" i="4"/>
  <c r="FT195" i="4"/>
  <c r="FU195" i="4"/>
  <c r="FV195" i="4"/>
  <c r="FX195" i="4"/>
  <c r="FZ195" i="4"/>
  <c r="BK196" i="4"/>
  <c r="BL196" i="4"/>
  <c r="BM196" i="4"/>
  <c r="BN196" i="4"/>
  <c r="BO196" i="4"/>
  <c r="BP196" i="4"/>
  <c r="BQ196" i="4"/>
  <c r="BR196" i="4"/>
  <c r="BS196" i="4"/>
  <c r="BT196" i="4"/>
  <c r="BU196" i="4"/>
  <c r="BV196" i="4"/>
  <c r="BW196" i="4" s="1"/>
  <c r="BZ196" i="4"/>
  <c r="CA196" i="4"/>
  <c r="CB196" i="4"/>
  <c r="CC196" i="4"/>
  <c r="CD196" i="4"/>
  <c r="CE196" i="4"/>
  <c r="CF196" i="4"/>
  <c r="CG196" i="4" s="1"/>
  <c r="CH196" i="4"/>
  <c r="CI196" i="4"/>
  <c r="CJ196" i="4"/>
  <c r="CK196" i="4"/>
  <c r="CL196" i="4"/>
  <c r="CM196" i="4"/>
  <c r="CN196" i="4"/>
  <c r="CO196" i="4"/>
  <c r="CP196" i="4"/>
  <c r="CQ196" i="4"/>
  <c r="GA196" i="4" s="1"/>
  <c r="CR196" i="4"/>
  <c r="CS196" i="4"/>
  <c r="CT196" i="4"/>
  <c r="CU196" i="4"/>
  <c r="CV196" i="4"/>
  <c r="CW196" i="4"/>
  <c r="CX196" i="4"/>
  <c r="CY196" i="4"/>
  <c r="CZ196" i="4"/>
  <c r="DA196" i="4"/>
  <c r="DB196" i="4"/>
  <c r="DC196" i="4"/>
  <c r="DD196" i="4"/>
  <c r="DE196" i="4"/>
  <c r="DF196" i="4"/>
  <c r="DG196" i="4"/>
  <c r="DH196" i="4"/>
  <c r="DI196" i="4"/>
  <c r="DJ196" i="4"/>
  <c r="DK196" i="4"/>
  <c r="DL196" i="4"/>
  <c r="DM196" i="4"/>
  <c r="DN196" i="4"/>
  <c r="DO196" i="4"/>
  <c r="DP196" i="4"/>
  <c r="DQ196" i="4"/>
  <c r="DR196" i="4"/>
  <c r="DS196" i="4"/>
  <c r="DT196" i="4"/>
  <c r="DU196" i="4"/>
  <c r="DV196" i="4"/>
  <c r="DW196" i="4"/>
  <c r="DX196" i="4"/>
  <c r="DY196" i="4"/>
  <c r="DZ196" i="4"/>
  <c r="EA196" i="4"/>
  <c r="EE196" i="4"/>
  <c r="EG196" i="4"/>
  <c r="EH196" i="4"/>
  <c r="EI196" i="4"/>
  <c r="EJ196" i="4"/>
  <c r="EK196" i="4"/>
  <c r="EL196" i="4"/>
  <c r="EM196" i="4"/>
  <c r="EO196" i="4"/>
  <c r="EP196" i="4"/>
  <c r="EQ196" i="4"/>
  <c r="ER196" i="4"/>
  <c r="ES196" i="4"/>
  <c r="ET196" i="4"/>
  <c r="FA196" i="4"/>
  <c r="FB196" i="4"/>
  <c r="FC196" i="4"/>
  <c r="FD196" i="4"/>
  <c r="FE196" i="4"/>
  <c r="FF196" i="4"/>
  <c r="FG196" i="4"/>
  <c r="FH196" i="4"/>
  <c r="FI196" i="4"/>
  <c r="FJ196" i="4"/>
  <c r="FK196" i="4"/>
  <c r="FL196" i="4"/>
  <c r="FM196" i="4"/>
  <c r="FN196" i="4"/>
  <c r="FO196" i="4"/>
  <c r="FQ196" i="4"/>
  <c r="FR196" i="4"/>
  <c r="FT196" i="4"/>
  <c r="FU196" i="4"/>
  <c r="FV196" i="4"/>
  <c r="FZ196" i="4"/>
  <c r="BK197" i="4"/>
  <c r="BL197" i="4"/>
  <c r="BM197" i="4"/>
  <c r="BN197" i="4"/>
  <c r="BO197" i="4"/>
  <c r="BP197" i="4"/>
  <c r="BQ197" i="4"/>
  <c r="BR197" i="4"/>
  <c r="BS197" i="4"/>
  <c r="EB197" i="4" s="1"/>
  <c r="BT197" i="4"/>
  <c r="ED197" i="4" s="1"/>
  <c r="BU197" i="4"/>
  <c r="BV197" i="4"/>
  <c r="BW197" i="4" s="1"/>
  <c r="BZ197" i="4"/>
  <c r="CA197" i="4"/>
  <c r="CB197" i="4"/>
  <c r="CC197" i="4"/>
  <c r="CD197" i="4"/>
  <c r="CE197" i="4"/>
  <c r="CF197" i="4"/>
  <c r="CG197" i="4" s="1"/>
  <c r="CH197" i="4"/>
  <c r="CI197" i="4"/>
  <c r="CJ197" i="4"/>
  <c r="CK197" i="4"/>
  <c r="CL197" i="4"/>
  <c r="CM197" i="4"/>
  <c r="CN197" i="4"/>
  <c r="CO197" i="4"/>
  <c r="CP197" i="4"/>
  <c r="CQ197" i="4"/>
  <c r="GA197" i="4" s="1"/>
  <c r="CR197" i="4"/>
  <c r="CS197" i="4"/>
  <c r="CT197" i="4"/>
  <c r="CU197" i="4"/>
  <c r="CV197" i="4"/>
  <c r="CW197" i="4"/>
  <c r="CX197" i="4"/>
  <c r="CY197" i="4"/>
  <c r="CZ197" i="4"/>
  <c r="DA197" i="4"/>
  <c r="DB197" i="4"/>
  <c r="DC197" i="4"/>
  <c r="DD197" i="4"/>
  <c r="DE197" i="4"/>
  <c r="DF197" i="4"/>
  <c r="DG197" i="4"/>
  <c r="DH197" i="4"/>
  <c r="DI197" i="4"/>
  <c r="DJ197" i="4"/>
  <c r="DK197" i="4"/>
  <c r="DL197" i="4"/>
  <c r="DM197" i="4"/>
  <c r="DN197" i="4"/>
  <c r="DO197" i="4"/>
  <c r="DP197" i="4"/>
  <c r="DQ197" i="4"/>
  <c r="DR197" i="4"/>
  <c r="DS197" i="4"/>
  <c r="DT197" i="4"/>
  <c r="DU197" i="4"/>
  <c r="DV197" i="4"/>
  <c r="DW197" i="4"/>
  <c r="DX197" i="4"/>
  <c r="DY197" i="4"/>
  <c r="DZ197" i="4"/>
  <c r="EA197" i="4"/>
  <c r="EC197" i="4"/>
  <c r="EF197" i="4" s="1"/>
  <c r="EE197" i="4"/>
  <c r="EG197" i="4"/>
  <c r="EH197" i="4"/>
  <c r="EI197" i="4"/>
  <c r="EJ197" i="4"/>
  <c r="EK197" i="4"/>
  <c r="EL197" i="4"/>
  <c r="EM197" i="4"/>
  <c r="EO197" i="4"/>
  <c r="EP197" i="4"/>
  <c r="EQ197" i="4"/>
  <c r="ER197" i="4"/>
  <c r="ES197" i="4"/>
  <c r="ET197" i="4"/>
  <c r="FA197" i="4"/>
  <c r="FB197" i="4"/>
  <c r="FC197" i="4"/>
  <c r="FD197" i="4"/>
  <c r="FE197" i="4"/>
  <c r="FF197" i="4"/>
  <c r="FG197" i="4"/>
  <c r="FH197" i="4"/>
  <c r="FI197" i="4"/>
  <c r="FJ197" i="4"/>
  <c r="FK197" i="4"/>
  <c r="FL197" i="4"/>
  <c r="FM197" i="4"/>
  <c r="FN197" i="4"/>
  <c r="FO197" i="4"/>
  <c r="FP197" i="4"/>
  <c r="FQ197" i="4"/>
  <c r="FR197" i="4"/>
  <c r="FT197" i="4"/>
  <c r="FU197" i="4"/>
  <c r="FV197" i="4"/>
  <c r="FX197" i="4"/>
  <c r="FZ197" i="4"/>
  <c r="BK198" i="4"/>
  <c r="BL198" i="4"/>
  <c r="BM198" i="4"/>
  <c r="BN198" i="4"/>
  <c r="BO198" i="4"/>
  <c r="EE198" i="4" s="1"/>
  <c r="BP198" i="4"/>
  <c r="BQ198" i="4"/>
  <c r="BR198" i="4"/>
  <c r="BS198" i="4"/>
  <c r="BT198" i="4"/>
  <c r="BU198" i="4"/>
  <c r="BV198" i="4"/>
  <c r="BY198" i="4" s="1"/>
  <c r="BW198" i="4"/>
  <c r="BZ198" i="4"/>
  <c r="CA198" i="4"/>
  <c r="CB198" i="4"/>
  <c r="CC198" i="4"/>
  <c r="CD198" i="4"/>
  <c r="CE198" i="4"/>
  <c r="CG198" i="4" s="1"/>
  <c r="CF198" i="4"/>
  <c r="CH198" i="4"/>
  <c r="CI198" i="4"/>
  <c r="CJ198" i="4"/>
  <c r="CK198" i="4"/>
  <c r="CL198" i="4"/>
  <c r="CM198" i="4"/>
  <c r="CN198" i="4"/>
  <c r="CO198" i="4"/>
  <c r="CP198" i="4"/>
  <c r="GA198" i="4" s="1"/>
  <c r="CQ198" i="4"/>
  <c r="CR198" i="4"/>
  <c r="CS198" i="4"/>
  <c r="CT198" i="4"/>
  <c r="CU198" i="4"/>
  <c r="CV198" i="4"/>
  <c r="CW198" i="4"/>
  <c r="CX198" i="4"/>
  <c r="CY198" i="4"/>
  <c r="CZ198" i="4"/>
  <c r="DA198" i="4"/>
  <c r="DB198" i="4"/>
  <c r="DC198" i="4"/>
  <c r="DD198" i="4"/>
  <c r="DE198" i="4"/>
  <c r="DF198" i="4"/>
  <c r="DG198" i="4"/>
  <c r="DH198" i="4"/>
  <c r="DI198" i="4"/>
  <c r="DJ198" i="4"/>
  <c r="DK198" i="4"/>
  <c r="DL198" i="4"/>
  <c r="DM198" i="4"/>
  <c r="DN198" i="4"/>
  <c r="DO198" i="4"/>
  <c r="DP198" i="4"/>
  <c r="DQ198" i="4"/>
  <c r="DR198" i="4"/>
  <c r="DS198" i="4"/>
  <c r="DT198" i="4"/>
  <c r="DU198" i="4"/>
  <c r="DV198" i="4"/>
  <c r="DW198" i="4"/>
  <c r="DX198" i="4"/>
  <c r="DY198" i="4"/>
  <c r="DZ198" i="4"/>
  <c r="EA198" i="4"/>
  <c r="EG198" i="4"/>
  <c r="EH198" i="4"/>
  <c r="EI198" i="4"/>
  <c r="EJ198" i="4"/>
  <c r="EK198" i="4"/>
  <c r="EL198" i="4"/>
  <c r="EM198" i="4"/>
  <c r="EO198" i="4"/>
  <c r="EP198" i="4"/>
  <c r="EQ198" i="4"/>
  <c r="ER198" i="4"/>
  <c r="ES198" i="4"/>
  <c r="ET198" i="4"/>
  <c r="FA198" i="4"/>
  <c r="FB198" i="4"/>
  <c r="FC198" i="4"/>
  <c r="FD198" i="4"/>
  <c r="FE198" i="4"/>
  <c r="FF198" i="4"/>
  <c r="FG198" i="4"/>
  <c r="FH198" i="4"/>
  <c r="FI198" i="4"/>
  <c r="FJ198" i="4"/>
  <c r="FK198" i="4"/>
  <c r="FL198" i="4"/>
  <c r="FM198" i="4"/>
  <c r="FN198" i="4"/>
  <c r="FO198" i="4"/>
  <c r="FQ198" i="4"/>
  <c r="FR198" i="4"/>
  <c r="FU198" i="4"/>
  <c r="FV198" i="4"/>
  <c r="BK199" i="4"/>
  <c r="BL199" i="4"/>
  <c r="BM199" i="4"/>
  <c r="BN199" i="4"/>
  <c r="BO199" i="4"/>
  <c r="EE199" i="4" s="1"/>
  <c r="BP199" i="4"/>
  <c r="BQ199" i="4"/>
  <c r="BR199" i="4"/>
  <c r="BS199" i="4"/>
  <c r="BT199" i="4"/>
  <c r="BU199" i="4"/>
  <c r="BV199" i="4"/>
  <c r="BW199" i="4"/>
  <c r="BY199" i="4"/>
  <c r="BZ199" i="4"/>
  <c r="CA199" i="4"/>
  <c r="CB199" i="4"/>
  <c r="CC199" i="4"/>
  <c r="CD199" i="4"/>
  <c r="CE199" i="4"/>
  <c r="CF199" i="4"/>
  <c r="CG199" i="4" s="1"/>
  <c r="CH199" i="4"/>
  <c r="CI199" i="4"/>
  <c r="CJ199" i="4"/>
  <c r="CK199" i="4"/>
  <c r="CL199" i="4"/>
  <c r="CM199" i="4"/>
  <c r="CN199" i="4"/>
  <c r="CO199" i="4"/>
  <c r="CP199" i="4"/>
  <c r="CQ199" i="4"/>
  <c r="CR199" i="4"/>
  <c r="CS199" i="4"/>
  <c r="CT199" i="4"/>
  <c r="CU199" i="4"/>
  <c r="CV199" i="4"/>
  <c r="CW199" i="4"/>
  <c r="CX199" i="4"/>
  <c r="CY199" i="4"/>
  <c r="CZ199" i="4"/>
  <c r="DA199" i="4"/>
  <c r="DB199" i="4"/>
  <c r="DC199" i="4"/>
  <c r="DD199" i="4"/>
  <c r="DE199" i="4"/>
  <c r="DF199" i="4"/>
  <c r="DG199" i="4"/>
  <c r="DH199" i="4"/>
  <c r="DI199" i="4"/>
  <c r="DJ199" i="4"/>
  <c r="DK199" i="4"/>
  <c r="DL199" i="4"/>
  <c r="DM199" i="4"/>
  <c r="DN199" i="4"/>
  <c r="DO199" i="4"/>
  <c r="DP199" i="4"/>
  <c r="DQ199" i="4"/>
  <c r="DR199" i="4"/>
  <c r="DS199" i="4"/>
  <c r="DT199" i="4"/>
  <c r="DU199" i="4"/>
  <c r="DV199" i="4"/>
  <c r="DW199" i="4"/>
  <c r="DX199" i="4"/>
  <c r="DY199" i="4"/>
  <c r="DZ199" i="4"/>
  <c r="EA199" i="4"/>
  <c r="EG199" i="4"/>
  <c r="EH199" i="4"/>
  <c r="EI199" i="4"/>
  <c r="EJ199" i="4"/>
  <c r="EK199" i="4"/>
  <c r="EL199" i="4"/>
  <c r="EM199" i="4"/>
  <c r="EO199" i="4"/>
  <c r="EP199" i="4"/>
  <c r="EQ199" i="4"/>
  <c r="ER199" i="4"/>
  <c r="ES199" i="4"/>
  <c r="ET199" i="4"/>
  <c r="EY199" i="4"/>
  <c r="FA199" i="4"/>
  <c r="FB199" i="4"/>
  <c r="FC199" i="4"/>
  <c r="FD199" i="4"/>
  <c r="FE199" i="4"/>
  <c r="FF199" i="4"/>
  <c r="FG199" i="4"/>
  <c r="FH199" i="4"/>
  <c r="FI199" i="4"/>
  <c r="FJ199" i="4"/>
  <c r="FK199" i="4"/>
  <c r="FL199" i="4"/>
  <c r="FM199" i="4"/>
  <c r="FN199" i="4"/>
  <c r="FO199" i="4"/>
  <c r="FQ199" i="4"/>
  <c r="FR199" i="4"/>
  <c r="FU199" i="4"/>
  <c r="FV199" i="4"/>
  <c r="GA199" i="4"/>
  <c r="GC199" i="4"/>
  <c r="BK200" i="4"/>
  <c r="BL200" i="4"/>
  <c r="BM200" i="4"/>
  <c r="BN200" i="4"/>
  <c r="BO200" i="4"/>
  <c r="BP200" i="4"/>
  <c r="BQ200" i="4"/>
  <c r="BR200" i="4"/>
  <c r="BS200" i="4"/>
  <c r="EC200" i="4" s="1"/>
  <c r="BT200" i="4"/>
  <c r="BU200" i="4"/>
  <c r="BV200" i="4"/>
  <c r="BY200" i="4" s="1"/>
  <c r="BW200" i="4"/>
  <c r="BZ200" i="4"/>
  <c r="CA200" i="4"/>
  <c r="CB200" i="4"/>
  <c r="CC200" i="4"/>
  <c r="CD200" i="4"/>
  <c r="CE200" i="4"/>
  <c r="CF200" i="4"/>
  <c r="CH200" i="4"/>
  <c r="CI200" i="4"/>
  <c r="CJ200" i="4"/>
  <c r="CK200" i="4"/>
  <c r="CL200" i="4"/>
  <c r="CM200" i="4"/>
  <c r="CN200" i="4"/>
  <c r="CO200" i="4"/>
  <c r="CP200" i="4"/>
  <c r="CQ200" i="4"/>
  <c r="CR200" i="4"/>
  <c r="CS200" i="4"/>
  <c r="CT200" i="4"/>
  <c r="CU200" i="4"/>
  <c r="CV200" i="4"/>
  <c r="CW200" i="4"/>
  <c r="CX200" i="4"/>
  <c r="CY200" i="4"/>
  <c r="CZ200" i="4"/>
  <c r="DA200" i="4"/>
  <c r="DB200" i="4"/>
  <c r="DC200" i="4"/>
  <c r="DD200" i="4"/>
  <c r="DE200" i="4"/>
  <c r="DF200" i="4"/>
  <c r="DG200" i="4"/>
  <c r="DH200" i="4"/>
  <c r="DI200" i="4"/>
  <c r="DJ200" i="4"/>
  <c r="DK200" i="4"/>
  <c r="DL200" i="4"/>
  <c r="DM200" i="4"/>
  <c r="DN200" i="4"/>
  <c r="DO200" i="4"/>
  <c r="DP200" i="4"/>
  <c r="DQ200" i="4"/>
  <c r="DR200" i="4"/>
  <c r="DS200" i="4"/>
  <c r="DT200" i="4"/>
  <c r="DU200" i="4"/>
  <c r="DV200" i="4"/>
  <c r="DW200" i="4"/>
  <c r="DX200" i="4"/>
  <c r="DY200" i="4"/>
  <c r="DZ200" i="4"/>
  <c r="EA200" i="4"/>
  <c r="EB200" i="4"/>
  <c r="ED200" i="4"/>
  <c r="EG200" i="4"/>
  <c r="EH200" i="4"/>
  <c r="EI200" i="4"/>
  <c r="EJ200" i="4"/>
  <c r="EK200" i="4"/>
  <c r="EL200" i="4"/>
  <c r="EM200" i="4"/>
  <c r="EO200" i="4"/>
  <c r="EP200" i="4"/>
  <c r="EQ200" i="4"/>
  <c r="ER200" i="4"/>
  <c r="ES200" i="4"/>
  <c r="ET200" i="4"/>
  <c r="EU200" i="4"/>
  <c r="EW200" i="4"/>
  <c r="EY200" i="4"/>
  <c r="FA200" i="4"/>
  <c r="FB200" i="4"/>
  <c r="FC200" i="4"/>
  <c r="FD200" i="4"/>
  <c r="FE200" i="4"/>
  <c r="FF200" i="4"/>
  <c r="FG200" i="4"/>
  <c r="FH200" i="4"/>
  <c r="FI200" i="4"/>
  <c r="FJ200" i="4"/>
  <c r="FK200" i="4"/>
  <c r="FL200" i="4"/>
  <c r="FM200" i="4"/>
  <c r="FN200" i="4"/>
  <c r="FO200" i="4"/>
  <c r="FQ200" i="4"/>
  <c r="FR200" i="4"/>
  <c r="FS200" i="4"/>
  <c r="FU200" i="4"/>
  <c r="FV200" i="4"/>
  <c r="FW200" i="4"/>
  <c r="FY200" i="4"/>
  <c r="GA200" i="4"/>
  <c r="GC200" i="4"/>
  <c r="BK201" i="4"/>
  <c r="BL201" i="4"/>
  <c r="BM201" i="4"/>
  <c r="BN201" i="4"/>
  <c r="BO201" i="4"/>
  <c r="BP201" i="4"/>
  <c r="BQ201" i="4"/>
  <c r="BR201" i="4"/>
  <c r="BS201" i="4"/>
  <c r="EC201" i="4" s="1"/>
  <c r="BT201" i="4"/>
  <c r="BU201" i="4"/>
  <c r="BV201" i="4"/>
  <c r="BW201" i="4"/>
  <c r="BY201" i="4"/>
  <c r="BZ201" i="4"/>
  <c r="CA201" i="4"/>
  <c r="CB201" i="4"/>
  <c r="CC201" i="4"/>
  <c r="CD201" i="4"/>
  <c r="CE201" i="4"/>
  <c r="CF201" i="4"/>
  <c r="CG201" i="4" s="1"/>
  <c r="CH201" i="4"/>
  <c r="CI201" i="4"/>
  <c r="CJ201" i="4"/>
  <c r="CK201" i="4"/>
  <c r="CL201" i="4"/>
  <c r="CM201" i="4"/>
  <c r="CN201" i="4"/>
  <c r="CO201" i="4"/>
  <c r="CP201" i="4"/>
  <c r="CQ201" i="4"/>
  <c r="CR201" i="4"/>
  <c r="CS201" i="4"/>
  <c r="CT201" i="4"/>
  <c r="CU201" i="4"/>
  <c r="CV201" i="4"/>
  <c r="CW201" i="4"/>
  <c r="CX201" i="4"/>
  <c r="CY201" i="4"/>
  <c r="CZ201" i="4"/>
  <c r="DA201" i="4"/>
  <c r="DB201" i="4"/>
  <c r="DC201" i="4"/>
  <c r="DD201" i="4"/>
  <c r="DE201" i="4"/>
  <c r="DF201" i="4"/>
  <c r="DG201" i="4"/>
  <c r="DH201" i="4"/>
  <c r="DI201" i="4"/>
  <c r="DJ201" i="4"/>
  <c r="DK201" i="4"/>
  <c r="DL201" i="4"/>
  <c r="DM201" i="4"/>
  <c r="DN201" i="4"/>
  <c r="DO201" i="4"/>
  <c r="DP201" i="4"/>
  <c r="DQ201" i="4"/>
  <c r="DR201" i="4"/>
  <c r="DS201" i="4"/>
  <c r="DT201" i="4"/>
  <c r="DU201" i="4"/>
  <c r="DV201" i="4"/>
  <c r="DW201" i="4"/>
  <c r="DX201" i="4"/>
  <c r="DY201" i="4"/>
  <c r="DZ201" i="4"/>
  <c r="EA201" i="4"/>
  <c r="EB201" i="4"/>
  <c r="ED201" i="4"/>
  <c r="EG201" i="4"/>
  <c r="EH201" i="4"/>
  <c r="EI201" i="4"/>
  <c r="EJ201" i="4"/>
  <c r="EK201" i="4"/>
  <c r="EL201" i="4"/>
  <c r="EM201" i="4"/>
  <c r="EO201" i="4"/>
  <c r="EP201" i="4"/>
  <c r="EQ201" i="4"/>
  <c r="ER201" i="4"/>
  <c r="ES201" i="4"/>
  <c r="ET201" i="4"/>
  <c r="EU201" i="4"/>
  <c r="EW201" i="4"/>
  <c r="EY201" i="4"/>
  <c r="FA201" i="4"/>
  <c r="FB201" i="4"/>
  <c r="FC201" i="4"/>
  <c r="FD201" i="4"/>
  <c r="FE201" i="4"/>
  <c r="FF201" i="4"/>
  <c r="FG201" i="4"/>
  <c r="FH201" i="4"/>
  <c r="FI201" i="4"/>
  <c r="FJ201" i="4"/>
  <c r="FK201" i="4"/>
  <c r="FL201" i="4"/>
  <c r="FM201" i="4"/>
  <c r="FN201" i="4"/>
  <c r="FO201" i="4"/>
  <c r="FQ201" i="4"/>
  <c r="FR201" i="4"/>
  <c r="FS201" i="4"/>
  <c r="FU201" i="4"/>
  <c r="FV201" i="4"/>
  <c r="FW201" i="4"/>
  <c r="FY201" i="4"/>
  <c r="GA201" i="4"/>
  <c r="GC201" i="4"/>
  <c r="BK202" i="4"/>
  <c r="BL202" i="4"/>
  <c r="BM202" i="4"/>
  <c r="BN202" i="4"/>
  <c r="BO202" i="4"/>
  <c r="BP202" i="4"/>
  <c r="BQ202" i="4"/>
  <c r="BR202" i="4"/>
  <c r="BS202" i="4"/>
  <c r="EC202" i="4" s="1"/>
  <c r="BT202" i="4"/>
  <c r="BU202" i="4"/>
  <c r="BV202" i="4"/>
  <c r="BY202" i="4" s="1"/>
  <c r="BW202" i="4"/>
  <c r="BZ202" i="4"/>
  <c r="CA202" i="4"/>
  <c r="CB202" i="4"/>
  <c r="CC202" i="4"/>
  <c r="CD202" i="4"/>
  <c r="CE202" i="4"/>
  <c r="CG202" i="4" s="1"/>
  <c r="CF202" i="4"/>
  <c r="CH202" i="4"/>
  <c r="CI202" i="4"/>
  <c r="CJ202" i="4"/>
  <c r="CK202" i="4"/>
  <c r="CL202" i="4"/>
  <c r="CM202" i="4"/>
  <c r="CN202" i="4"/>
  <c r="CO202" i="4"/>
  <c r="CP202" i="4"/>
  <c r="CQ202" i="4"/>
  <c r="CR202" i="4"/>
  <c r="CS202" i="4"/>
  <c r="CT202" i="4"/>
  <c r="CU202" i="4"/>
  <c r="CV202" i="4"/>
  <c r="CW202" i="4"/>
  <c r="CX202" i="4"/>
  <c r="CY202" i="4"/>
  <c r="CZ202" i="4"/>
  <c r="DA202" i="4"/>
  <c r="DB202" i="4"/>
  <c r="DC202" i="4"/>
  <c r="DD202" i="4"/>
  <c r="DE202" i="4"/>
  <c r="DF202" i="4"/>
  <c r="DG202" i="4"/>
  <c r="DH202" i="4"/>
  <c r="DI202" i="4"/>
  <c r="DJ202" i="4"/>
  <c r="DK202" i="4"/>
  <c r="DL202" i="4"/>
  <c r="DM202" i="4"/>
  <c r="DN202" i="4"/>
  <c r="DO202" i="4"/>
  <c r="DP202" i="4"/>
  <c r="DQ202" i="4"/>
  <c r="DR202" i="4"/>
  <c r="DS202" i="4"/>
  <c r="DT202" i="4"/>
  <c r="DU202" i="4"/>
  <c r="DV202" i="4"/>
  <c r="DW202" i="4"/>
  <c r="DX202" i="4"/>
  <c r="DY202" i="4"/>
  <c r="DZ202" i="4"/>
  <c r="EA202" i="4"/>
  <c r="EB202" i="4"/>
  <c r="EG202" i="4"/>
  <c r="EH202" i="4"/>
  <c r="EI202" i="4"/>
  <c r="EJ202" i="4"/>
  <c r="EK202" i="4"/>
  <c r="EL202" i="4"/>
  <c r="EM202" i="4"/>
  <c r="EO202" i="4"/>
  <c r="EP202" i="4"/>
  <c r="EQ202" i="4"/>
  <c r="ER202" i="4"/>
  <c r="ES202" i="4"/>
  <c r="ET202" i="4"/>
  <c r="EW202" i="4"/>
  <c r="FA202" i="4"/>
  <c r="FB202" i="4"/>
  <c r="FC202" i="4"/>
  <c r="FD202" i="4"/>
  <c r="FE202" i="4"/>
  <c r="FF202" i="4"/>
  <c r="FG202" i="4"/>
  <c r="FH202" i="4"/>
  <c r="FI202" i="4"/>
  <c r="FJ202" i="4"/>
  <c r="FK202" i="4"/>
  <c r="FL202" i="4"/>
  <c r="FM202" i="4"/>
  <c r="FN202" i="4"/>
  <c r="FO202" i="4"/>
  <c r="FQ202" i="4"/>
  <c r="FR202" i="4"/>
  <c r="FU202" i="4"/>
  <c r="FV202" i="4"/>
  <c r="FW202" i="4"/>
  <c r="GA202" i="4"/>
  <c r="BK203" i="4"/>
  <c r="BL203" i="4"/>
  <c r="BM203" i="4"/>
  <c r="BN203" i="4"/>
  <c r="BO203" i="4"/>
  <c r="BP203" i="4"/>
  <c r="BQ203" i="4"/>
  <c r="BR203" i="4"/>
  <c r="BS203" i="4"/>
  <c r="EC203" i="4" s="1"/>
  <c r="BT203" i="4"/>
  <c r="BU203" i="4"/>
  <c r="BV203" i="4"/>
  <c r="BW203" i="4"/>
  <c r="BY203" i="4"/>
  <c r="BZ203" i="4"/>
  <c r="CA203" i="4"/>
  <c r="CB203" i="4"/>
  <c r="CC203" i="4"/>
  <c r="CD203" i="4"/>
  <c r="CE203" i="4"/>
  <c r="CF203" i="4"/>
  <c r="CG203" i="4" s="1"/>
  <c r="CH203" i="4"/>
  <c r="CI203" i="4"/>
  <c r="CJ203" i="4"/>
  <c r="CK203" i="4"/>
  <c r="CL203" i="4"/>
  <c r="CM203" i="4"/>
  <c r="CN203" i="4"/>
  <c r="CO203" i="4"/>
  <c r="CP203" i="4"/>
  <c r="GA203" i="4" s="1"/>
  <c r="CQ203" i="4"/>
  <c r="CR203" i="4"/>
  <c r="CS203" i="4"/>
  <c r="CT203" i="4"/>
  <c r="CU203" i="4"/>
  <c r="CV203" i="4"/>
  <c r="CW203" i="4"/>
  <c r="CX203" i="4"/>
  <c r="CY203" i="4"/>
  <c r="CZ203" i="4"/>
  <c r="DA203" i="4"/>
  <c r="DB203" i="4"/>
  <c r="DC203" i="4"/>
  <c r="DD203" i="4"/>
  <c r="DE203" i="4"/>
  <c r="DF203" i="4"/>
  <c r="DG203" i="4"/>
  <c r="DH203" i="4"/>
  <c r="DI203" i="4"/>
  <c r="DJ203" i="4"/>
  <c r="DK203" i="4"/>
  <c r="DL203" i="4"/>
  <c r="DM203" i="4"/>
  <c r="DN203" i="4"/>
  <c r="DO203" i="4"/>
  <c r="DP203" i="4"/>
  <c r="DQ203" i="4"/>
  <c r="DR203" i="4"/>
  <c r="DS203" i="4"/>
  <c r="DT203" i="4"/>
  <c r="DU203" i="4"/>
  <c r="DV203" i="4"/>
  <c r="DW203" i="4"/>
  <c r="DX203" i="4"/>
  <c r="DY203" i="4"/>
  <c r="DZ203" i="4"/>
  <c r="EA203" i="4"/>
  <c r="ED203" i="4"/>
  <c r="EG203" i="4"/>
  <c r="EH203" i="4"/>
  <c r="EI203" i="4"/>
  <c r="EJ203" i="4"/>
  <c r="EK203" i="4"/>
  <c r="EL203" i="4"/>
  <c r="EM203" i="4"/>
  <c r="EO203" i="4"/>
  <c r="EP203" i="4"/>
  <c r="EQ203" i="4"/>
  <c r="ER203" i="4"/>
  <c r="ES203" i="4"/>
  <c r="ET203" i="4"/>
  <c r="EU203" i="4"/>
  <c r="EY203" i="4"/>
  <c r="FA203" i="4"/>
  <c r="FB203" i="4"/>
  <c r="FC203" i="4"/>
  <c r="FD203" i="4"/>
  <c r="FE203" i="4"/>
  <c r="FF203" i="4"/>
  <c r="FG203" i="4"/>
  <c r="FH203" i="4"/>
  <c r="FI203" i="4"/>
  <c r="FJ203" i="4"/>
  <c r="FK203" i="4"/>
  <c r="FL203" i="4"/>
  <c r="FM203" i="4"/>
  <c r="FN203" i="4"/>
  <c r="FO203" i="4"/>
  <c r="FQ203" i="4"/>
  <c r="FR203" i="4"/>
  <c r="FS203" i="4"/>
  <c r="FU203" i="4"/>
  <c r="FV203" i="4"/>
  <c r="FY203" i="4"/>
  <c r="GC203" i="4"/>
  <c r="BK204" i="4"/>
  <c r="BL204" i="4"/>
  <c r="BM204" i="4"/>
  <c r="BN204" i="4"/>
  <c r="BO204" i="4"/>
  <c r="EE204" i="4" s="1"/>
  <c r="BP204" i="4"/>
  <c r="BQ204" i="4"/>
  <c r="BR204" i="4"/>
  <c r="BS204" i="4"/>
  <c r="EC204" i="4" s="1"/>
  <c r="EF204" i="4" s="1"/>
  <c r="BT204" i="4"/>
  <c r="BU204" i="4"/>
  <c r="BV204" i="4"/>
  <c r="BY204" i="4" s="1"/>
  <c r="BW204" i="4"/>
  <c r="EW204" i="4" s="1"/>
  <c r="BZ204" i="4"/>
  <c r="CA204" i="4"/>
  <c r="CB204" i="4"/>
  <c r="CC204" i="4"/>
  <c r="CD204" i="4"/>
  <c r="CE204" i="4"/>
  <c r="CF204" i="4"/>
  <c r="CH204" i="4"/>
  <c r="CI204" i="4"/>
  <c r="CJ204" i="4"/>
  <c r="CK204" i="4"/>
  <c r="CL204" i="4"/>
  <c r="CM204" i="4"/>
  <c r="CN204" i="4"/>
  <c r="CO204" i="4"/>
  <c r="CP204" i="4"/>
  <c r="GA204" i="4" s="1"/>
  <c r="CQ204" i="4"/>
  <c r="CR204" i="4"/>
  <c r="CS204" i="4"/>
  <c r="CT204" i="4"/>
  <c r="CU204" i="4"/>
  <c r="CV204" i="4"/>
  <c r="CW204" i="4"/>
  <c r="CX204" i="4"/>
  <c r="CY204" i="4"/>
  <c r="CZ204" i="4"/>
  <c r="DA204" i="4"/>
  <c r="DB204" i="4"/>
  <c r="DC204" i="4"/>
  <c r="DD204" i="4"/>
  <c r="DE204" i="4"/>
  <c r="DF204" i="4"/>
  <c r="DG204" i="4"/>
  <c r="DH204" i="4"/>
  <c r="DI204" i="4"/>
  <c r="DJ204" i="4"/>
  <c r="DK204" i="4"/>
  <c r="DL204" i="4"/>
  <c r="DM204" i="4"/>
  <c r="DN204" i="4"/>
  <c r="DO204" i="4"/>
  <c r="DP204" i="4"/>
  <c r="DQ204" i="4"/>
  <c r="DR204" i="4"/>
  <c r="DS204" i="4"/>
  <c r="DT204" i="4"/>
  <c r="DU204" i="4"/>
  <c r="DV204" i="4"/>
  <c r="DW204" i="4"/>
  <c r="DX204" i="4"/>
  <c r="DY204" i="4"/>
  <c r="DZ204" i="4"/>
  <c r="EA204" i="4"/>
  <c r="ED204" i="4"/>
  <c r="EG204" i="4"/>
  <c r="EH204" i="4"/>
  <c r="EI204" i="4"/>
  <c r="EJ204" i="4"/>
  <c r="EK204" i="4"/>
  <c r="EL204" i="4"/>
  <c r="EM204" i="4"/>
  <c r="EO204" i="4"/>
  <c r="EP204" i="4"/>
  <c r="EQ204" i="4"/>
  <c r="ER204" i="4"/>
  <c r="ES204" i="4"/>
  <c r="ET204" i="4"/>
  <c r="EU204" i="4"/>
  <c r="EY204" i="4"/>
  <c r="FA204" i="4"/>
  <c r="FB204" i="4"/>
  <c r="FC204" i="4"/>
  <c r="FD204" i="4"/>
  <c r="FE204" i="4"/>
  <c r="FF204" i="4"/>
  <c r="FG204" i="4"/>
  <c r="FH204" i="4"/>
  <c r="FI204" i="4"/>
  <c r="FJ204" i="4"/>
  <c r="FK204" i="4"/>
  <c r="FL204" i="4"/>
  <c r="FM204" i="4"/>
  <c r="FN204" i="4"/>
  <c r="FO204" i="4"/>
  <c r="FQ204" i="4"/>
  <c r="FR204" i="4"/>
  <c r="FS204" i="4"/>
  <c r="FU204" i="4"/>
  <c r="FV204" i="4"/>
  <c r="FW204" i="4"/>
  <c r="FY204" i="4"/>
  <c r="GC204" i="4"/>
  <c r="BK205" i="4"/>
  <c r="BL205" i="4"/>
  <c r="BM205" i="4"/>
  <c r="BN205" i="4"/>
  <c r="BO205" i="4"/>
  <c r="EE205" i="4" s="1"/>
  <c r="BP205" i="4"/>
  <c r="BQ205" i="4"/>
  <c r="BR205" i="4"/>
  <c r="BS205" i="4"/>
  <c r="EC205" i="4" s="1"/>
  <c r="EF205" i="4" s="1"/>
  <c r="BT205" i="4"/>
  <c r="BU205" i="4"/>
  <c r="BV205" i="4"/>
  <c r="BY205" i="4" s="1"/>
  <c r="BW205" i="4"/>
  <c r="EW205" i="4" s="1"/>
  <c r="BZ205" i="4"/>
  <c r="CA205" i="4"/>
  <c r="CB205" i="4"/>
  <c r="CC205" i="4"/>
  <c r="CD205" i="4"/>
  <c r="CE205" i="4"/>
  <c r="CF205" i="4"/>
  <c r="CH205" i="4"/>
  <c r="CI205" i="4"/>
  <c r="CJ205" i="4"/>
  <c r="CK205" i="4"/>
  <c r="CL205" i="4"/>
  <c r="CM205" i="4"/>
  <c r="CN205" i="4"/>
  <c r="CO205" i="4"/>
  <c r="CP205" i="4"/>
  <c r="GA205" i="4" s="1"/>
  <c r="CQ205" i="4"/>
  <c r="CR205" i="4"/>
  <c r="CS205" i="4"/>
  <c r="CT205" i="4"/>
  <c r="CU205" i="4"/>
  <c r="CV205" i="4"/>
  <c r="CW205" i="4"/>
  <c r="CX205" i="4"/>
  <c r="CY205" i="4"/>
  <c r="CZ205" i="4"/>
  <c r="DA205" i="4"/>
  <c r="DB205" i="4"/>
  <c r="DC205" i="4"/>
  <c r="DD205" i="4"/>
  <c r="DE205" i="4"/>
  <c r="DF205" i="4"/>
  <c r="DG205" i="4"/>
  <c r="DH205" i="4"/>
  <c r="DI205" i="4"/>
  <c r="DJ205" i="4"/>
  <c r="DK205" i="4"/>
  <c r="DL205" i="4"/>
  <c r="DM205" i="4"/>
  <c r="DN205" i="4"/>
  <c r="DO205" i="4"/>
  <c r="DP205" i="4"/>
  <c r="DQ205" i="4"/>
  <c r="DR205" i="4"/>
  <c r="DS205" i="4"/>
  <c r="DT205" i="4"/>
  <c r="DU205" i="4"/>
  <c r="DV205" i="4"/>
  <c r="DW205" i="4"/>
  <c r="DX205" i="4"/>
  <c r="DY205" i="4"/>
  <c r="DZ205" i="4"/>
  <c r="EA205" i="4"/>
  <c r="ED205" i="4"/>
  <c r="EG205" i="4"/>
  <c r="EH205" i="4"/>
  <c r="EI205" i="4"/>
  <c r="EJ205" i="4"/>
  <c r="EK205" i="4"/>
  <c r="EL205" i="4"/>
  <c r="EM205" i="4"/>
  <c r="EO205" i="4"/>
  <c r="EP205" i="4"/>
  <c r="EQ205" i="4"/>
  <c r="ER205" i="4"/>
  <c r="ES205" i="4"/>
  <c r="ET205" i="4"/>
  <c r="EU205" i="4"/>
  <c r="EY205" i="4"/>
  <c r="FA205" i="4"/>
  <c r="FB205" i="4"/>
  <c r="FC205" i="4"/>
  <c r="FD205" i="4"/>
  <c r="FE205" i="4"/>
  <c r="FF205" i="4"/>
  <c r="FG205" i="4"/>
  <c r="FH205" i="4"/>
  <c r="FI205" i="4"/>
  <c r="FJ205" i="4"/>
  <c r="FK205" i="4"/>
  <c r="FL205" i="4"/>
  <c r="FM205" i="4"/>
  <c r="FN205" i="4"/>
  <c r="FO205" i="4"/>
  <c r="FQ205" i="4"/>
  <c r="FR205" i="4"/>
  <c r="FS205" i="4"/>
  <c r="FU205" i="4"/>
  <c r="FV205" i="4"/>
  <c r="FW205" i="4"/>
  <c r="FY205" i="4"/>
  <c r="GC205" i="4"/>
  <c r="BK206" i="4"/>
  <c r="FS206" i="4" s="1"/>
  <c r="BL206" i="4"/>
  <c r="BM206" i="4"/>
  <c r="BN206" i="4"/>
  <c r="BO206" i="4"/>
  <c r="EE206" i="4" s="1"/>
  <c r="BP206" i="4"/>
  <c r="BQ206" i="4"/>
  <c r="BR206" i="4"/>
  <c r="BS206" i="4"/>
  <c r="EC206" i="4" s="1"/>
  <c r="EF206" i="4" s="1"/>
  <c r="BT206" i="4"/>
  <c r="BU206" i="4"/>
  <c r="BV206" i="4"/>
  <c r="BW206" i="4"/>
  <c r="EU206" i="4" s="1"/>
  <c r="BY206" i="4"/>
  <c r="BZ206" i="4"/>
  <c r="CA206" i="4"/>
  <c r="CB206" i="4"/>
  <c r="CC206" i="4"/>
  <c r="CD206" i="4"/>
  <c r="CE206" i="4"/>
  <c r="CF206" i="4"/>
  <c r="CG206" i="4" s="1"/>
  <c r="CH206" i="4"/>
  <c r="CI206" i="4"/>
  <c r="CJ206" i="4"/>
  <c r="CK206" i="4"/>
  <c r="CL206" i="4"/>
  <c r="CM206" i="4"/>
  <c r="CN206" i="4"/>
  <c r="CO206" i="4"/>
  <c r="CP206" i="4"/>
  <c r="GA206" i="4" s="1"/>
  <c r="CQ206" i="4"/>
  <c r="CR206" i="4"/>
  <c r="CS206" i="4"/>
  <c r="CT206" i="4"/>
  <c r="CU206" i="4"/>
  <c r="CV206" i="4"/>
  <c r="CW206" i="4"/>
  <c r="CX206" i="4"/>
  <c r="CY206" i="4"/>
  <c r="CZ206" i="4"/>
  <c r="DA206" i="4"/>
  <c r="DB206" i="4"/>
  <c r="DC206" i="4"/>
  <c r="DD206" i="4"/>
  <c r="DE206" i="4"/>
  <c r="DF206" i="4"/>
  <c r="DG206" i="4"/>
  <c r="DH206" i="4"/>
  <c r="DI206" i="4"/>
  <c r="DJ206" i="4"/>
  <c r="DK206" i="4"/>
  <c r="DL206" i="4"/>
  <c r="DM206" i="4"/>
  <c r="DN206" i="4"/>
  <c r="DO206" i="4"/>
  <c r="DP206" i="4"/>
  <c r="DQ206" i="4"/>
  <c r="DR206" i="4"/>
  <c r="DS206" i="4"/>
  <c r="DT206" i="4"/>
  <c r="DU206" i="4"/>
  <c r="DV206" i="4"/>
  <c r="DW206" i="4"/>
  <c r="DX206" i="4"/>
  <c r="DY206" i="4"/>
  <c r="DZ206" i="4"/>
  <c r="EA206" i="4"/>
  <c r="EB206" i="4"/>
  <c r="ED206" i="4"/>
  <c r="EG206" i="4"/>
  <c r="EH206" i="4"/>
  <c r="EI206" i="4"/>
  <c r="EJ206" i="4"/>
  <c r="EK206" i="4"/>
  <c r="EL206" i="4"/>
  <c r="EM206" i="4"/>
  <c r="EO206" i="4"/>
  <c r="EP206" i="4"/>
  <c r="EQ206" i="4"/>
  <c r="ER206" i="4"/>
  <c r="ES206" i="4"/>
  <c r="ET206" i="4"/>
  <c r="EW206" i="4"/>
  <c r="EY206" i="4"/>
  <c r="FA206" i="4"/>
  <c r="FB206" i="4"/>
  <c r="FC206" i="4"/>
  <c r="FD206" i="4"/>
  <c r="FE206" i="4"/>
  <c r="FF206" i="4"/>
  <c r="FG206" i="4"/>
  <c r="FH206" i="4"/>
  <c r="FI206" i="4"/>
  <c r="FJ206" i="4"/>
  <c r="FK206" i="4"/>
  <c r="FL206" i="4"/>
  <c r="FM206" i="4"/>
  <c r="FN206" i="4"/>
  <c r="FO206" i="4"/>
  <c r="FQ206" i="4"/>
  <c r="FR206" i="4"/>
  <c r="FU206" i="4"/>
  <c r="FV206" i="4"/>
  <c r="FW206" i="4"/>
  <c r="GC206" i="4"/>
  <c r="BK207" i="4"/>
  <c r="BL207" i="4"/>
  <c r="BM207" i="4"/>
  <c r="BN207" i="4"/>
  <c r="BO207" i="4"/>
  <c r="EE207" i="4" s="1"/>
  <c r="BP207" i="4"/>
  <c r="BQ207" i="4"/>
  <c r="BR207" i="4"/>
  <c r="BS207" i="4"/>
  <c r="BT207" i="4"/>
  <c r="BU207" i="4"/>
  <c r="BV207" i="4"/>
  <c r="BY207" i="4" s="1"/>
  <c r="BW207" i="4"/>
  <c r="BZ207" i="4"/>
  <c r="CA207" i="4"/>
  <c r="CB207" i="4"/>
  <c r="CC207" i="4"/>
  <c r="CD207" i="4"/>
  <c r="CE207" i="4"/>
  <c r="CG207" i="4" s="1"/>
  <c r="CF207" i="4"/>
  <c r="CH207" i="4"/>
  <c r="CI207" i="4"/>
  <c r="CJ207" i="4"/>
  <c r="CK207" i="4"/>
  <c r="CL207" i="4"/>
  <c r="CM207" i="4"/>
  <c r="CN207" i="4"/>
  <c r="CO207" i="4"/>
  <c r="CP207" i="4"/>
  <c r="GA207" i="4" s="1"/>
  <c r="CQ207" i="4"/>
  <c r="CR207" i="4"/>
  <c r="CS207" i="4"/>
  <c r="CT207" i="4"/>
  <c r="CU207" i="4"/>
  <c r="CV207" i="4"/>
  <c r="CW207" i="4"/>
  <c r="CX207" i="4"/>
  <c r="CY207" i="4"/>
  <c r="CZ207" i="4"/>
  <c r="DA207" i="4"/>
  <c r="DB207" i="4"/>
  <c r="DC207" i="4"/>
  <c r="DD207" i="4"/>
  <c r="DE207" i="4"/>
  <c r="DF207" i="4"/>
  <c r="DG207" i="4"/>
  <c r="DH207" i="4"/>
  <c r="DI207" i="4"/>
  <c r="DJ207" i="4"/>
  <c r="DK207" i="4"/>
  <c r="DL207" i="4"/>
  <c r="DM207" i="4"/>
  <c r="DN207" i="4"/>
  <c r="DO207" i="4"/>
  <c r="DP207" i="4"/>
  <c r="DQ207" i="4"/>
  <c r="DR207" i="4"/>
  <c r="DS207" i="4"/>
  <c r="DT207" i="4"/>
  <c r="DU207" i="4"/>
  <c r="DV207" i="4"/>
  <c r="DW207" i="4"/>
  <c r="DX207" i="4"/>
  <c r="DY207" i="4"/>
  <c r="DZ207" i="4"/>
  <c r="EA207" i="4"/>
  <c r="EG207" i="4"/>
  <c r="EH207" i="4"/>
  <c r="EI207" i="4"/>
  <c r="EJ207" i="4"/>
  <c r="EK207" i="4"/>
  <c r="EL207" i="4"/>
  <c r="EM207" i="4"/>
  <c r="EO207" i="4"/>
  <c r="EP207" i="4"/>
  <c r="EQ207" i="4"/>
  <c r="ER207" i="4"/>
  <c r="ES207" i="4"/>
  <c r="ET207" i="4"/>
  <c r="FA207" i="4"/>
  <c r="FB207" i="4"/>
  <c r="FC207" i="4"/>
  <c r="FD207" i="4"/>
  <c r="FE207" i="4"/>
  <c r="FF207" i="4"/>
  <c r="FG207" i="4"/>
  <c r="FH207" i="4"/>
  <c r="FI207" i="4"/>
  <c r="FJ207" i="4"/>
  <c r="FK207" i="4"/>
  <c r="FL207" i="4"/>
  <c r="FM207" i="4"/>
  <c r="FN207" i="4"/>
  <c r="FO207" i="4"/>
  <c r="FQ207" i="4"/>
  <c r="FR207" i="4"/>
  <c r="FU207" i="4"/>
  <c r="FV207" i="4"/>
  <c r="BK208" i="4"/>
  <c r="BL208" i="4"/>
  <c r="BM208" i="4"/>
  <c r="BN208" i="4"/>
  <c r="BO208" i="4"/>
  <c r="EE208" i="4" s="1"/>
  <c r="BP208" i="4"/>
  <c r="BQ208" i="4"/>
  <c r="BR208" i="4"/>
  <c r="BS208" i="4"/>
  <c r="BT208" i="4"/>
  <c r="BU208" i="4"/>
  <c r="BV208" i="4"/>
  <c r="BW208" i="4"/>
  <c r="EY208" i="4" s="1"/>
  <c r="BY208" i="4"/>
  <c r="BZ208" i="4"/>
  <c r="CA208" i="4"/>
  <c r="CB208" i="4"/>
  <c r="CC208" i="4"/>
  <c r="CD208" i="4"/>
  <c r="CE208" i="4"/>
  <c r="CF208" i="4"/>
  <c r="CG208" i="4" s="1"/>
  <c r="CH208" i="4"/>
  <c r="CI208" i="4"/>
  <c r="CJ208" i="4"/>
  <c r="CK208" i="4"/>
  <c r="CL208" i="4"/>
  <c r="CM208" i="4"/>
  <c r="CN208" i="4"/>
  <c r="CO208" i="4"/>
  <c r="CP208" i="4"/>
  <c r="CQ208" i="4"/>
  <c r="CR208" i="4"/>
  <c r="CS208" i="4"/>
  <c r="CT208" i="4"/>
  <c r="CU208" i="4"/>
  <c r="CV208" i="4"/>
  <c r="CW208" i="4"/>
  <c r="CX208" i="4"/>
  <c r="CY208" i="4"/>
  <c r="CZ208" i="4"/>
  <c r="DA208" i="4"/>
  <c r="DB208" i="4"/>
  <c r="DC208" i="4"/>
  <c r="DD208" i="4"/>
  <c r="DE208" i="4"/>
  <c r="DF208" i="4"/>
  <c r="DG208" i="4"/>
  <c r="DH208" i="4"/>
  <c r="DI208" i="4"/>
  <c r="DJ208" i="4"/>
  <c r="DK208" i="4"/>
  <c r="DL208" i="4"/>
  <c r="DM208" i="4"/>
  <c r="DN208" i="4"/>
  <c r="DO208" i="4"/>
  <c r="DP208" i="4"/>
  <c r="DQ208" i="4"/>
  <c r="DR208" i="4"/>
  <c r="DS208" i="4"/>
  <c r="DT208" i="4"/>
  <c r="DU208" i="4"/>
  <c r="DV208" i="4"/>
  <c r="DW208" i="4"/>
  <c r="DX208" i="4"/>
  <c r="DY208" i="4"/>
  <c r="DZ208" i="4"/>
  <c r="EA208" i="4"/>
  <c r="EG208" i="4"/>
  <c r="EH208" i="4"/>
  <c r="EI208" i="4"/>
  <c r="EJ208" i="4"/>
  <c r="EK208" i="4"/>
  <c r="EL208" i="4"/>
  <c r="EM208" i="4"/>
  <c r="EO208" i="4"/>
  <c r="EP208" i="4"/>
  <c r="EQ208" i="4"/>
  <c r="ER208" i="4"/>
  <c r="ES208" i="4"/>
  <c r="ET208" i="4"/>
  <c r="FA208" i="4"/>
  <c r="FB208" i="4"/>
  <c r="FC208" i="4"/>
  <c r="FD208" i="4"/>
  <c r="FE208" i="4"/>
  <c r="FF208" i="4"/>
  <c r="FG208" i="4"/>
  <c r="FH208" i="4"/>
  <c r="FI208" i="4"/>
  <c r="FJ208" i="4"/>
  <c r="FK208" i="4"/>
  <c r="FL208" i="4"/>
  <c r="FM208" i="4"/>
  <c r="FN208" i="4"/>
  <c r="FO208" i="4"/>
  <c r="FQ208" i="4"/>
  <c r="FR208" i="4"/>
  <c r="FU208" i="4"/>
  <c r="FV208" i="4"/>
  <c r="GA208" i="4"/>
  <c r="BK209" i="4"/>
  <c r="BL209" i="4"/>
  <c r="BM209" i="4"/>
  <c r="BN209" i="4"/>
  <c r="BO209" i="4"/>
  <c r="BP209" i="4"/>
  <c r="BQ209" i="4"/>
  <c r="BR209" i="4"/>
  <c r="BS209" i="4"/>
  <c r="EC209" i="4" s="1"/>
  <c r="BT209" i="4"/>
  <c r="BU209" i="4"/>
  <c r="BV209" i="4"/>
  <c r="BY209" i="4" s="1"/>
  <c r="BW209" i="4"/>
  <c r="BZ209" i="4"/>
  <c r="CA209" i="4"/>
  <c r="CB209" i="4"/>
  <c r="CC209" i="4"/>
  <c r="CD209" i="4"/>
  <c r="CE209" i="4"/>
  <c r="CF209" i="4"/>
  <c r="CH209" i="4"/>
  <c r="CI209" i="4"/>
  <c r="CJ209" i="4"/>
  <c r="CK209" i="4"/>
  <c r="CL209" i="4"/>
  <c r="CM209" i="4"/>
  <c r="CN209" i="4"/>
  <c r="CO209" i="4"/>
  <c r="CP209" i="4"/>
  <c r="CQ209" i="4"/>
  <c r="CR209" i="4"/>
  <c r="CS209" i="4"/>
  <c r="CT209" i="4"/>
  <c r="CU209" i="4"/>
  <c r="CV209" i="4"/>
  <c r="CW209" i="4"/>
  <c r="CX209" i="4"/>
  <c r="CY209" i="4"/>
  <c r="CZ209" i="4"/>
  <c r="DA209" i="4"/>
  <c r="DB209" i="4"/>
  <c r="DC209" i="4"/>
  <c r="DD209" i="4"/>
  <c r="DE209" i="4"/>
  <c r="DF209" i="4"/>
  <c r="DG209" i="4"/>
  <c r="DH209" i="4"/>
  <c r="DI209" i="4"/>
  <c r="DJ209" i="4"/>
  <c r="DK209" i="4"/>
  <c r="DL209" i="4"/>
  <c r="DM209" i="4"/>
  <c r="DN209" i="4"/>
  <c r="DO209" i="4"/>
  <c r="DP209" i="4"/>
  <c r="DQ209" i="4"/>
  <c r="DR209" i="4"/>
  <c r="DS209" i="4"/>
  <c r="DT209" i="4"/>
  <c r="DU209" i="4"/>
  <c r="DV209" i="4"/>
  <c r="DW209" i="4"/>
  <c r="DX209" i="4"/>
  <c r="DY209" i="4"/>
  <c r="DZ209" i="4"/>
  <c r="EA209" i="4"/>
  <c r="EB209" i="4"/>
  <c r="ED209" i="4"/>
  <c r="EG209" i="4"/>
  <c r="EH209" i="4"/>
  <c r="EI209" i="4"/>
  <c r="EJ209" i="4"/>
  <c r="EK209" i="4"/>
  <c r="EL209" i="4"/>
  <c r="EM209" i="4"/>
  <c r="EO209" i="4"/>
  <c r="EP209" i="4"/>
  <c r="EQ209" i="4"/>
  <c r="ER209" i="4"/>
  <c r="ES209" i="4"/>
  <c r="ET209" i="4"/>
  <c r="EU209" i="4"/>
  <c r="EW209" i="4"/>
  <c r="EY209" i="4"/>
  <c r="FA209" i="4"/>
  <c r="FB209" i="4"/>
  <c r="FC209" i="4"/>
  <c r="FD209" i="4"/>
  <c r="FE209" i="4"/>
  <c r="FF209" i="4"/>
  <c r="FG209" i="4"/>
  <c r="FH209" i="4"/>
  <c r="FI209" i="4"/>
  <c r="FJ209" i="4"/>
  <c r="FK209" i="4"/>
  <c r="FL209" i="4"/>
  <c r="FM209" i="4"/>
  <c r="FN209" i="4"/>
  <c r="FO209" i="4"/>
  <c r="FQ209" i="4"/>
  <c r="FR209" i="4"/>
  <c r="FS209" i="4"/>
  <c r="FU209" i="4"/>
  <c r="FV209" i="4"/>
  <c r="FW209" i="4"/>
  <c r="FY209" i="4"/>
  <c r="GA209" i="4"/>
  <c r="GC209" i="4"/>
  <c r="BK210" i="4"/>
  <c r="BL210" i="4"/>
  <c r="BM210" i="4"/>
  <c r="BN210" i="4"/>
  <c r="BO210" i="4"/>
  <c r="BP210" i="4"/>
  <c r="BQ210" i="4"/>
  <c r="BR210" i="4"/>
  <c r="BS210" i="4"/>
  <c r="EC210" i="4" s="1"/>
  <c r="BT210" i="4"/>
  <c r="BU210" i="4"/>
  <c r="BV210" i="4"/>
  <c r="BW210" i="4"/>
  <c r="BY210" i="4"/>
  <c r="BZ210" i="4"/>
  <c r="CA210" i="4"/>
  <c r="CB210" i="4"/>
  <c r="CC210" i="4"/>
  <c r="CD210" i="4"/>
  <c r="CE210" i="4"/>
  <c r="CF210" i="4"/>
  <c r="CG210" i="4" s="1"/>
  <c r="CH210" i="4"/>
  <c r="CI210" i="4"/>
  <c r="CJ210" i="4"/>
  <c r="CK210" i="4"/>
  <c r="CL210" i="4"/>
  <c r="CM210" i="4"/>
  <c r="CN210" i="4"/>
  <c r="CO210" i="4"/>
  <c r="CP210" i="4"/>
  <c r="CQ210" i="4"/>
  <c r="CR210" i="4"/>
  <c r="CS210" i="4"/>
  <c r="CT210" i="4"/>
  <c r="CU210" i="4"/>
  <c r="CV210" i="4"/>
  <c r="CW210" i="4"/>
  <c r="CX210" i="4"/>
  <c r="CY210" i="4"/>
  <c r="CZ210" i="4"/>
  <c r="DA210" i="4"/>
  <c r="DB210" i="4"/>
  <c r="DC210" i="4"/>
  <c r="DD210" i="4"/>
  <c r="DE210" i="4"/>
  <c r="DF210" i="4"/>
  <c r="DG210" i="4"/>
  <c r="DH210" i="4"/>
  <c r="DI210" i="4"/>
  <c r="DJ210" i="4"/>
  <c r="DK210" i="4"/>
  <c r="DL210" i="4"/>
  <c r="DM210" i="4"/>
  <c r="DN210" i="4"/>
  <c r="DO210" i="4"/>
  <c r="DP210" i="4"/>
  <c r="DQ210" i="4"/>
  <c r="DR210" i="4"/>
  <c r="DS210" i="4"/>
  <c r="DT210" i="4"/>
  <c r="DU210" i="4"/>
  <c r="DV210" i="4"/>
  <c r="DW210" i="4"/>
  <c r="DX210" i="4"/>
  <c r="DY210" i="4"/>
  <c r="DZ210" i="4"/>
  <c r="EA210" i="4"/>
  <c r="EB210" i="4"/>
  <c r="ED210" i="4"/>
  <c r="EG210" i="4"/>
  <c r="EH210" i="4"/>
  <c r="EI210" i="4"/>
  <c r="EJ210" i="4"/>
  <c r="EK210" i="4"/>
  <c r="EL210" i="4"/>
  <c r="EM210" i="4"/>
  <c r="EO210" i="4"/>
  <c r="EP210" i="4"/>
  <c r="EQ210" i="4"/>
  <c r="ER210" i="4"/>
  <c r="ES210" i="4"/>
  <c r="ET210" i="4"/>
  <c r="EU210" i="4"/>
  <c r="EW210" i="4"/>
  <c r="EY210" i="4"/>
  <c r="FA210" i="4"/>
  <c r="FB210" i="4"/>
  <c r="FC210" i="4"/>
  <c r="FD210" i="4"/>
  <c r="FE210" i="4"/>
  <c r="FF210" i="4"/>
  <c r="FG210" i="4"/>
  <c r="FH210" i="4"/>
  <c r="FI210" i="4"/>
  <c r="FJ210" i="4"/>
  <c r="FK210" i="4"/>
  <c r="FL210" i="4"/>
  <c r="FM210" i="4"/>
  <c r="FN210" i="4"/>
  <c r="FO210" i="4"/>
  <c r="FQ210" i="4"/>
  <c r="FR210" i="4"/>
  <c r="FS210" i="4"/>
  <c r="FU210" i="4"/>
  <c r="FV210" i="4"/>
  <c r="FW210" i="4"/>
  <c r="FY210" i="4"/>
  <c r="GA210" i="4"/>
  <c r="GC210" i="4"/>
  <c r="BK211" i="4"/>
  <c r="BL211" i="4"/>
  <c r="BM211" i="4"/>
  <c r="BN211" i="4"/>
  <c r="BO211" i="4"/>
  <c r="BP211" i="4"/>
  <c r="BQ211" i="4"/>
  <c r="BR211" i="4"/>
  <c r="BS211" i="4"/>
  <c r="EC211" i="4" s="1"/>
  <c r="BT211" i="4"/>
  <c r="BU211" i="4"/>
  <c r="BV211" i="4"/>
  <c r="BY211" i="4" s="1"/>
  <c r="BW211" i="4"/>
  <c r="BZ211" i="4"/>
  <c r="CA211" i="4"/>
  <c r="CB211" i="4"/>
  <c r="CC211" i="4"/>
  <c r="CD211" i="4"/>
  <c r="CE211" i="4"/>
  <c r="CG211" i="4" s="1"/>
  <c r="CF211" i="4"/>
  <c r="CH211" i="4"/>
  <c r="CI211" i="4"/>
  <c r="CJ211" i="4"/>
  <c r="CK211" i="4"/>
  <c r="CL211" i="4"/>
  <c r="CM211" i="4"/>
  <c r="CN211" i="4"/>
  <c r="CO211" i="4"/>
  <c r="CP211" i="4"/>
  <c r="CQ211" i="4"/>
  <c r="CR211" i="4"/>
  <c r="CS211" i="4"/>
  <c r="CT211" i="4"/>
  <c r="CU211" i="4"/>
  <c r="CV211" i="4"/>
  <c r="CW211" i="4"/>
  <c r="CX211" i="4"/>
  <c r="CY211" i="4"/>
  <c r="CZ211" i="4"/>
  <c r="DA211" i="4"/>
  <c r="DB211" i="4"/>
  <c r="DC211" i="4"/>
  <c r="DD211" i="4"/>
  <c r="DE211" i="4"/>
  <c r="DF211" i="4"/>
  <c r="DG211" i="4"/>
  <c r="DH211" i="4"/>
  <c r="DI211" i="4"/>
  <c r="DJ211" i="4"/>
  <c r="DK211" i="4"/>
  <c r="DL211" i="4"/>
  <c r="DM211" i="4"/>
  <c r="DN211" i="4"/>
  <c r="DO211" i="4"/>
  <c r="DP211" i="4"/>
  <c r="DQ211" i="4"/>
  <c r="DR211" i="4"/>
  <c r="DS211" i="4"/>
  <c r="DT211" i="4"/>
  <c r="DU211" i="4"/>
  <c r="DV211" i="4"/>
  <c r="DW211" i="4"/>
  <c r="DX211" i="4"/>
  <c r="DY211" i="4"/>
  <c r="DZ211" i="4"/>
  <c r="EA211" i="4"/>
  <c r="EB211" i="4"/>
  <c r="EG211" i="4"/>
  <c r="EH211" i="4"/>
  <c r="EI211" i="4"/>
  <c r="EJ211" i="4"/>
  <c r="EK211" i="4"/>
  <c r="EL211" i="4"/>
  <c r="EM211" i="4"/>
  <c r="EO211" i="4"/>
  <c r="EP211" i="4"/>
  <c r="EQ211" i="4"/>
  <c r="ER211" i="4"/>
  <c r="ES211" i="4"/>
  <c r="ET211" i="4"/>
  <c r="EW211" i="4"/>
  <c r="FA211" i="4"/>
  <c r="FB211" i="4"/>
  <c r="FC211" i="4"/>
  <c r="FD211" i="4"/>
  <c r="FE211" i="4"/>
  <c r="FF211" i="4"/>
  <c r="FG211" i="4"/>
  <c r="FH211" i="4"/>
  <c r="FI211" i="4"/>
  <c r="FJ211" i="4"/>
  <c r="FK211" i="4"/>
  <c r="FL211" i="4"/>
  <c r="FM211" i="4"/>
  <c r="FN211" i="4"/>
  <c r="FO211" i="4"/>
  <c r="FQ211" i="4"/>
  <c r="FR211" i="4"/>
  <c r="FU211" i="4"/>
  <c r="FV211" i="4"/>
  <c r="FW211" i="4"/>
  <c r="GA211" i="4"/>
  <c r="BK212" i="4"/>
  <c r="BL212" i="4"/>
  <c r="BM212" i="4"/>
  <c r="BN212" i="4"/>
  <c r="BO212" i="4"/>
  <c r="BP212" i="4"/>
  <c r="BQ212" i="4"/>
  <c r="BR212" i="4"/>
  <c r="BS212" i="4"/>
  <c r="EC212" i="4" s="1"/>
  <c r="BT212" i="4"/>
  <c r="BU212" i="4"/>
  <c r="BV212" i="4"/>
  <c r="BW212" i="4"/>
  <c r="BY212" i="4"/>
  <c r="BZ212" i="4"/>
  <c r="CA212" i="4"/>
  <c r="CB212" i="4"/>
  <c r="CC212" i="4"/>
  <c r="CD212" i="4"/>
  <c r="CE212" i="4"/>
  <c r="CF212" i="4"/>
  <c r="CG212" i="4" s="1"/>
  <c r="CH212" i="4"/>
  <c r="CI212" i="4"/>
  <c r="CJ212" i="4"/>
  <c r="CK212" i="4"/>
  <c r="CL212" i="4"/>
  <c r="CM212" i="4"/>
  <c r="CN212" i="4"/>
  <c r="CO212" i="4"/>
  <c r="CP212" i="4"/>
  <c r="GA212" i="4" s="1"/>
  <c r="CQ212" i="4"/>
  <c r="CR212" i="4"/>
  <c r="CS212" i="4"/>
  <c r="CT212" i="4"/>
  <c r="CU212" i="4"/>
  <c r="CV212" i="4"/>
  <c r="CW212" i="4"/>
  <c r="CX212" i="4"/>
  <c r="CY212" i="4"/>
  <c r="CZ212" i="4"/>
  <c r="DA212" i="4"/>
  <c r="DB212" i="4"/>
  <c r="DC212" i="4"/>
  <c r="DD212" i="4"/>
  <c r="DE212" i="4"/>
  <c r="DF212" i="4"/>
  <c r="DG212" i="4"/>
  <c r="DH212" i="4"/>
  <c r="DI212" i="4"/>
  <c r="DJ212" i="4"/>
  <c r="DK212" i="4"/>
  <c r="DL212" i="4"/>
  <c r="DM212" i="4"/>
  <c r="DN212" i="4"/>
  <c r="DO212" i="4"/>
  <c r="DP212" i="4"/>
  <c r="DQ212" i="4"/>
  <c r="DR212" i="4"/>
  <c r="DS212" i="4"/>
  <c r="DT212" i="4"/>
  <c r="DU212" i="4"/>
  <c r="DV212" i="4"/>
  <c r="DW212" i="4"/>
  <c r="DX212" i="4"/>
  <c r="DY212" i="4"/>
  <c r="DZ212" i="4"/>
  <c r="EA212" i="4"/>
  <c r="ED212" i="4"/>
  <c r="EG212" i="4"/>
  <c r="EH212" i="4"/>
  <c r="EI212" i="4"/>
  <c r="EJ212" i="4"/>
  <c r="EK212" i="4"/>
  <c r="EL212" i="4"/>
  <c r="EM212" i="4"/>
  <c r="EO212" i="4"/>
  <c r="EP212" i="4"/>
  <c r="EQ212" i="4"/>
  <c r="ER212" i="4"/>
  <c r="ES212" i="4"/>
  <c r="ET212" i="4"/>
  <c r="EU212" i="4"/>
  <c r="EY212" i="4"/>
  <c r="FA212" i="4"/>
  <c r="FB212" i="4"/>
  <c r="FC212" i="4"/>
  <c r="FD212" i="4"/>
  <c r="FE212" i="4"/>
  <c r="FF212" i="4"/>
  <c r="FG212" i="4"/>
  <c r="FH212" i="4"/>
  <c r="FI212" i="4"/>
  <c r="FJ212" i="4"/>
  <c r="FK212" i="4"/>
  <c r="FL212" i="4"/>
  <c r="FM212" i="4"/>
  <c r="FN212" i="4"/>
  <c r="FO212" i="4"/>
  <c r="FQ212" i="4"/>
  <c r="FR212" i="4"/>
  <c r="FS212" i="4"/>
  <c r="FU212" i="4"/>
  <c r="FV212" i="4"/>
  <c r="FY212" i="4"/>
  <c r="GC212" i="4"/>
  <c r="BK213" i="4"/>
  <c r="BL213" i="4"/>
  <c r="BM213" i="4"/>
  <c r="BN213" i="4"/>
  <c r="BO213" i="4"/>
  <c r="EE213" i="4" s="1"/>
  <c r="BP213" i="4"/>
  <c r="BQ213" i="4"/>
  <c r="BR213" i="4"/>
  <c r="BS213" i="4"/>
  <c r="EC213" i="4" s="1"/>
  <c r="EF213" i="4" s="1"/>
  <c r="BT213" i="4"/>
  <c r="BU213" i="4"/>
  <c r="BV213" i="4"/>
  <c r="BY213" i="4" s="1"/>
  <c r="BW213" i="4"/>
  <c r="EW213" i="4" s="1"/>
  <c r="BZ213" i="4"/>
  <c r="CA213" i="4"/>
  <c r="CB213" i="4"/>
  <c r="CC213" i="4"/>
  <c r="CD213" i="4"/>
  <c r="CE213" i="4"/>
  <c r="CF213" i="4"/>
  <c r="CH213" i="4"/>
  <c r="CI213" i="4"/>
  <c r="CJ213" i="4"/>
  <c r="CK213" i="4"/>
  <c r="CL213" i="4"/>
  <c r="CM213" i="4"/>
  <c r="CN213" i="4"/>
  <c r="CO213" i="4"/>
  <c r="CP213" i="4"/>
  <c r="GA213" i="4" s="1"/>
  <c r="CQ213" i="4"/>
  <c r="CR213" i="4"/>
  <c r="CS213" i="4"/>
  <c r="CT213" i="4"/>
  <c r="CU213" i="4"/>
  <c r="CV213" i="4"/>
  <c r="CW213" i="4"/>
  <c r="CX213" i="4"/>
  <c r="CY213" i="4"/>
  <c r="CZ213" i="4"/>
  <c r="DA213" i="4"/>
  <c r="DB213" i="4"/>
  <c r="DC213" i="4"/>
  <c r="DD213" i="4"/>
  <c r="DE213" i="4"/>
  <c r="DF213" i="4"/>
  <c r="DG213" i="4"/>
  <c r="DH213" i="4"/>
  <c r="DI213" i="4"/>
  <c r="DJ213" i="4"/>
  <c r="DK213" i="4"/>
  <c r="DL213" i="4"/>
  <c r="DM213" i="4"/>
  <c r="DN213" i="4"/>
  <c r="DO213" i="4"/>
  <c r="DP213" i="4"/>
  <c r="DQ213" i="4"/>
  <c r="DR213" i="4"/>
  <c r="DS213" i="4"/>
  <c r="DT213" i="4"/>
  <c r="DU213" i="4"/>
  <c r="DV213" i="4"/>
  <c r="DW213" i="4"/>
  <c r="DX213" i="4"/>
  <c r="DY213" i="4"/>
  <c r="DZ213" i="4"/>
  <c r="EA213" i="4"/>
  <c r="ED213" i="4"/>
  <c r="EG213" i="4"/>
  <c r="EH213" i="4"/>
  <c r="EI213" i="4"/>
  <c r="EJ213" i="4"/>
  <c r="EK213" i="4"/>
  <c r="EL213" i="4"/>
  <c r="EM213" i="4"/>
  <c r="EO213" i="4"/>
  <c r="EP213" i="4"/>
  <c r="EQ213" i="4"/>
  <c r="ER213" i="4"/>
  <c r="ES213" i="4"/>
  <c r="ET213" i="4"/>
  <c r="EU213" i="4"/>
  <c r="EY213" i="4"/>
  <c r="FA213" i="4"/>
  <c r="FB213" i="4"/>
  <c r="FC213" i="4"/>
  <c r="FD213" i="4"/>
  <c r="FE213" i="4"/>
  <c r="FF213" i="4"/>
  <c r="FG213" i="4"/>
  <c r="FH213" i="4"/>
  <c r="FI213" i="4"/>
  <c r="FJ213" i="4"/>
  <c r="FK213" i="4"/>
  <c r="FL213" i="4"/>
  <c r="FM213" i="4"/>
  <c r="FN213" i="4"/>
  <c r="FO213" i="4"/>
  <c r="FQ213" i="4"/>
  <c r="FR213" i="4"/>
  <c r="FS213" i="4"/>
  <c r="FU213" i="4"/>
  <c r="FV213" i="4"/>
  <c r="FW213" i="4"/>
  <c r="FY213" i="4"/>
  <c r="GC213" i="4"/>
  <c r="BK214" i="4"/>
  <c r="FS214" i="4" s="1"/>
  <c r="BL214" i="4"/>
  <c r="BM214" i="4"/>
  <c r="BN214" i="4"/>
  <c r="BO214" i="4"/>
  <c r="EE214" i="4" s="1"/>
  <c r="BP214" i="4"/>
  <c r="BQ214" i="4"/>
  <c r="BR214" i="4"/>
  <c r="BS214" i="4"/>
  <c r="EC214" i="4" s="1"/>
  <c r="EF214" i="4" s="1"/>
  <c r="BT214" i="4"/>
  <c r="BU214" i="4"/>
  <c r="BV214" i="4"/>
  <c r="BW214" i="4"/>
  <c r="EU214" i="4" s="1"/>
  <c r="BY214" i="4"/>
  <c r="BZ214" i="4"/>
  <c r="CA214" i="4"/>
  <c r="CB214" i="4"/>
  <c r="CC214" i="4"/>
  <c r="CD214" i="4"/>
  <c r="CE214" i="4"/>
  <c r="CF214" i="4"/>
  <c r="CG214" i="4" s="1"/>
  <c r="CH214" i="4"/>
  <c r="CI214" i="4"/>
  <c r="CJ214" i="4"/>
  <c r="CK214" i="4"/>
  <c r="CL214" i="4"/>
  <c r="CM214" i="4"/>
  <c r="CN214" i="4"/>
  <c r="CO214" i="4"/>
  <c r="CP214" i="4"/>
  <c r="GA214" i="4" s="1"/>
  <c r="CQ214" i="4"/>
  <c r="CR214" i="4"/>
  <c r="CS214" i="4"/>
  <c r="CT214" i="4"/>
  <c r="CU214" i="4"/>
  <c r="CV214" i="4"/>
  <c r="CW214" i="4"/>
  <c r="CX214" i="4"/>
  <c r="CY214" i="4"/>
  <c r="CZ214" i="4"/>
  <c r="DA214" i="4"/>
  <c r="DB214" i="4"/>
  <c r="DC214" i="4"/>
  <c r="DD214" i="4"/>
  <c r="DE214" i="4"/>
  <c r="DF214" i="4"/>
  <c r="DG214" i="4"/>
  <c r="DH214" i="4"/>
  <c r="DI214" i="4"/>
  <c r="DJ214" i="4"/>
  <c r="DK214" i="4"/>
  <c r="DL214" i="4"/>
  <c r="DM214" i="4"/>
  <c r="DN214" i="4"/>
  <c r="DO214" i="4"/>
  <c r="DP214" i="4"/>
  <c r="DQ214" i="4"/>
  <c r="DR214" i="4"/>
  <c r="DS214" i="4"/>
  <c r="DT214" i="4"/>
  <c r="DU214" i="4"/>
  <c r="DV214" i="4"/>
  <c r="DW214" i="4"/>
  <c r="DX214" i="4"/>
  <c r="DY214" i="4"/>
  <c r="DZ214" i="4"/>
  <c r="EA214" i="4"/>
  <c r="EB214" i="4"/>
  <c r="ED214" i="4"/>
  <c r="EG214" i="4"/>
  <c r="EH214" i="4"/>
  <c r="EI214" i="4"/>
  <c r="EJ214" i="4"/>
  <c r="EK214" i="4"/>
  <c r="EL214" i="4"/>
  <c r="EM214" i="4"/>
  <c r="EO214" i="4"/>
  <c r="EP214" i="4"/>
  <c r="EQ214" i="4"/>
  <c r="ER214" i="4"/>
  <c r="ES214" i="4"/>
  <c r="ET214" i="4"/>
  <c r="EW214" i="4"/>
  <c r="EY214" i="4"/>
  <c r="FA214" i="4"/>
  <c r="FB214" i="4"/>
  <c r="FC214" i="4"/>
  <c r="FD214" i="4"/>
  <c r="FE214" i="4"/>
  <c r="FF214" i="4"/>
  <c r="FG214" i="4"/>
  <c r="FH214" i="4"/>
  <c r="FI214" i="4"/>
  <c r="FJ214" i="4"/>
  <c r="FK214" i="4"/>
  <c r="FL214" i="4"/>
  <c r="FM214" i="4"/>
  <c r="FN214" i="4"/>
  <c r="FO214" i="4"/>
  <c r="FQ214" i="4"/>
  <c r="FR214" i="4"/>
  <c r="FU214" i="4"/>
  <c r="FV214" i="4"/>
  <c r="FW214" i="4"/>
  <c r="GC214" i="4"/>
  <c r="BK215" i="4"/>
  <c r="BL215" i="4"/>
  <c r="BM215" i="4"/>
  <c r="BN215" i="4"/>
  <c r="BO215" i="4"/>
  <c r="EE215" i="4" s="1"/>
  <c r="BP215" i="4"/>
  <c r="BQ215" i="4"/>
  <c r="BR215" i="4"/>
  <c r="BS215" i="4"/>
  <c r="BT215" i="4"/>
  <c r="BU215" i="4"/>
  <c r="BV215" i="4"/>
  <c r="BY215" i="4" s="1"/>
  <c r="BW215" i="4"/>
  <c r="BZ215" i="4"/>
  <c r="CA215" i="4"/>
  <c r="CB215" i="4"/>
  <c r="CC215" i="4"/>
  <c r="CD215" i="4"/>
  <c r="CE215" i="4"/>
  <c r="CG215" i="4" s="1"/>
  <c r="CF215" i="4"/>
  <c r="CH215" i="4"/>
  <c r="CI215" i="4"/>
  <c r="CJ215" i="4"/>
  <c r="CK215" i="4"/>
  <c r="CL215" i="4"/>
  <c r="CM215" i="4"/>
  <c r="CN215" i="4"/>
  <c r="CO215" i="4"/>
  <c r="CP215" i="4"/>
  <c r="GA215" i="4" s="1"/>
  <c r="CQ215" i="4"/>
  <c r="CR215" i="4"/>
  <c r="CS215" i="4"/>
  <c r="CT215" i="4"/>
  <c r="CU215" i="4"/>
  <c r="CV215" i="4"/>
  <c r="CW215" i="4"/>
  <c r="CX215" i="4"/>
  <c r="CY215" i="4"/>
  <c r="CZ215" i="4"/>
  <c r="DA215" i="4"/>
  <c r="DB215" i="4"/>
  <c r="DC215" i="4"/>
  <c r="DD215" i="4"/>
  <c r="DE215" i="4"/>
  <c r="DF215" i="4"/>
  <c r="DG215" i="4"/>
  <c r="DH215" i="4"/>
  <c r="DI215" i="4"/>
  <c r="DJ215" i="4"/>
  <c r="DK215" i="4"/>
  <c r="DL215" i="4"/>
  <c r="DM215" i="4"/>
  <c r="DN215" i="4"/>
  <c r="DO215" i="4"/>
  <c r="DP215" i="4"/>
  <c r="DQ215" i="4"/>
  <c r="DR215" i="4"/>
  <c r="DS215" i="4"/>
  <c r="DT215" i="4"/>
  <c r="DU215" i="4"/>
  <c r="DV215" i="4"/>
  <c r="DW215" i="4"/>
  <c r="DX215" i="4"/>
  <c r="DY215" i="4"/>
  <c r="DZ215" i="4"/>
  <c r="EA215" i="4"/>
  <c r="EG215" i="4"/>
  <c r="EH215" i="4"/>
  <c r="EI215" i="4"/>
  <c r="EJ215" i="4"/>
  <c r="EK215" i="4"/>
  <c r="EL215" i="4"/>
  <c r="EM215" i="4"/>
  <c r="EO215" i="4"/>
  <c r="EP215" i="4"/>
  <c r="EQ215" i="4"/>
  <c r="ER215" i="4"/>
  <c r="ES215" i="4"/>
  <c r="ET215" i="4"/>
  <c r="FA215" i="4"/>
  <c r="FB215" i="4"/>
  <c r="FC215" i="4"/>
  <c r="FD215" i="4"/>
  <c r="FE215" i="4"/>
  <c r="FF215" i="4"/>
  <c r="FG215" i="4"/>
  <c r="FH215" i="4"/>
  <c r="FI215" i="4"/>
  <c r="FJ215" i="4"/>
  <c r="FK215" i="4"/>
  <c r="FL215" i="4"/>
  <c r="FM215" i="4"/>
  <c r="FN215" i="4"/>
  <c r="FO215" i="4"/>
  <c r="FQ215" i="4"/>
  <c r="FR215" i="4"/>
  <c r="FU215" i="4"/>
  <c r="FV215" i="4"/>
  <c r="BK216" i="4"/>
  <c r="BL216" i="4"/>
  <c r="BM216" i="4"/>
  <c r="BN216" i="4"/>
  <c r="BO216" i="4"/>
  <c r="EE216" i="4" s="1"/>
  <c r="BP216" i="4"/>
  <c r="BQ216" i="4"/>
  <c r="BR216" i="4"/>
  <c r="BS216" i="4"/>
  <c r="BT216" i="4"/>
  <c r="BU216" i="4"/>
  <c r="BV216" i="4"/>
  <c r="BW216" i="4"/>
  <c r="EY216" i="4" s="1"/>
  <c r="BY216" i="4"/>
  <c r="BZ216" i="4"/>
  <c r="CA216" i="4"/>
  <c r="CB216" i="4"/>
  <c r="CC216" i="4"/>
  <c r="CD216" i="4"/>
  <c r="CE216" i="4"/>
  <c r="CF216" i="4"/>
  <c r="CG216" i="4" s="1"/>
  <c r="CH216" i="4"/>
  <c r="CI216" i="4"/>
  <c r="CJ216" i="4"/>
  <c r="CK216" i="4"/>
  <c r="CL216" i="4"/>
  <c r="CM216" i="4"/>
  <c r="CN216" i="4"/>
  <c r="CO216" i="4"/>
  <c r="CP216" i="4"/>
  <c r="CQ216" i="4"/>
  <c r="CR216" i="4"/>
  <c r="CS216" i="4"/>
  <c r="CT216" i="4"/>
  <c r="CU216" i="4"/>
  <c r="CV216" i="4"/>
  <c r="CW216" i="4"/>
  <c r="CX216" i="4"/>
  <c r="CY216" i="4"/>
  <c r="CZ216" i="4"/>
  <c r="DA216" i="4"/>
  <c r="DB216" i="4"/>
  <c r="DC216" i="4"/>
  <c r="DD216" i="4"/>
  <c r="DE216" i="4"/>
  <c r="DF216" i="4"/>
  <c r="DG216" i="4"/>
  <c r="DH216" i="4"/>
  <c r="DI216" i="4"/>
  <c r="DJ216" i="4"/>
  <c r="DK216" i="4"/>
  <c r="DL216" i="4"/>
  <c r="DM216" i="4"/>
  <c r="DN216" i="4"/>
  <c r="DO216" i="4"/>
  <c r="DP216" i="4"/>
  <c r="DQ216" i="4"/>
  <c r="DR216" i="4"/>
  <c r="DS216" i="4"/>
  <c r="DT216" i="4"/>
  <c r="DU216" i="4"/>
  <c r="DV216" i="4"/>
  <c r="DW216" i="4"/>
  <c r="DX216" i="4"/>
  <c r="DY216" i="4"/>
  <c r="DZ216" i="4"/>
  <c r="EA216" i="4"/>
  <c r="EG216" i="4"/>
  <c r="EH216" i="4"/>
  <c r="EI216" i="4"/>
  <c r="EJ216" i="4"/>
  <c r="EK216" i="4"/>
  <c r="EL216" i="4"/>
  <c r="EM216" i="4"/>
  <c r="EO216" i="4"/>
  <c r="EP216" i="4"/>
  <c r="EQ216" i="4"/>
  <c r="ER216" i="4"/>
  <c r="ES216" i="4"/>
  <c r="ET216" i="4"/>
  <c r="FA216" i="4"/>
  <c r="FB216" i="4"/>
  <c r="FC216" i="4"/>
  <c r="FD216" i="4"/>
  <c r="FE216" i="4"/>
  <c r="FF216" i="4"/>
  <c r="FG216" i="4"/>
  <c r="FH216" i="4"/>
  <c r="FI216" i="4"/>
  <c r="FJ216" i="4"/>
  <c r="FK216" i="4"/>
  <c r="FL216" i="4"/>
  <c r="FM216" i="4"/>
  <c r="FN216" i="4"/>
  <c r="FO216" i="4"/>
  <c r="FQ216" i="4"/>
  <c r="FR216" i="4"/>
  <c r="FU216" i="4"/>
  <c r="FV216" i="4"/>
  <c r="GA216" i="4"/>
  <c r="BK217" i="4"/>
  <c r="BL217" i="4"/>
  <c r="BM217" i="4"/>
  <c r="BN217" i="4"/>
  <c r="BO217" i="4"/>
  <c r="BP217" i="4"/>
  <c r="BQ217" i="4"/>
  <c r="BR217" i="4"/>
  <c r="BS217" i="4"/>
  <c r="EC217" i="4" s="1"/>
  <c r="BT217" i="4"/>
  <c r="BU217" i="4"/>
  <c r="BV217" i="4"/>
  <c r="BY217" i="4" s="1"/>
  <c r="BW217" i="4"/>
  <c r="BZ217" i="4"/>
  <c r="CA217" i="4"/>
  <c r="CB217" i="4"/>
  <c r="CC217" i="4"/>
  <c r="CD217" i="4"/>
  <c r="CE217" i="4"/>
  <c r="CF217" i="4"/>
  <c r="CH217" i="4"/>
  <c r="CI217" i="4"/>
  <c r="CJ217" i="4"/>
  <c r="CK217" i="4"/>
  <c r="CL217" i="4"/>
  <c r="CM217" i="4"/>
  <c r="CN217" i="4"/>
  <c r="CO217" i="4"/>
  <c r="CP217" i="4"/>
  <c r="CQ217" i="4"/>
  <c r="CR217" i="4"/>
  <c r="CS217" i="4"/>
  <c r="CT217" i="4"/>
  <c r="CU217" i="4"/>
  <c r="CV217" i="4"/>
  <c r="CW217" i="4"/>
  <c r="CX217" i="4"/>
  <c r="CY217" i="4"/>
  <c r="CZ217" i="4"/>
  <c r="DA217" i="4"/>
  <c r="DB217" i="4"/>
  <c r="DC217" i="4"/>
  <c r="DD217" i="4"/>
  <c r="DE217" i="4"/>
  <c r="DF217" i="4"/>
  <c r="DG217" i="4"/>
  <c r="DH217" i="4"/>
  <c r="DI217" i="4"/>
  <c r="DJ217" i="4"/>
  <c r="DK217" i="4"/>
  <c r="DL217" i="4"/>
  <c r="DM217" i="4"/>
  <c r="DN217" i="4"/>
  <c r="DO217" i="4"/>
  <c r="DP217" i="4"/>
  <c r="DQ217" i="4"/>
  <c r="DR217" i="4"/>
  <c r="DS217" i="4"/>
  <c r="DT217" i="4"/>
  <c r="DU217" i="4"/>
  <c r="DV217" i="4"/>
  <c r="DW217" i="4"/>
  <c r="DX217" i="4"/>
  <c r="DY217" i="4"/>
  <c r="DZ217" i="4"/>
  <c r="EA217" i="4"/>
  <c r="EB217" i="4"/>
  <c r="ED217" i="4"/>
  <c r="EG217" i="4"/>
  <c r="EH217" i="4"/>
  <c r="EI217" i="4"/>
  <c r="EJ217" i="4"/>
  <c r="EK217" i="4"/>
  <c r="EL217" i="4"/>
  <c r="EM217" i="4"/>
  <c r="EO217" i="4"/>
  <c r="EP217" i="4"/>
  <c r="EQ217" i="4"/>
  <c r="ER217" i="4"/>
  <c r="ES217" i="4"/>
  <c r="ET217" i="4"/>
  <c r="EU217" i="4"/>
  <c r="EW217" i="4"/>
  <c r="EY217" i="4"/>
  <c r="FA217" i="4"/>
  <c r="FB217" i="4"/>
  <c r="FC217" i="4"/>
  <c r="FD217" i="4"/>
  <c r="FE217" i="4"/>
  <c r="FF217" i="4"/>
  <c r="FG217" i="4"/>
  <c r="FH217" i="4"/>
  <c r="FI217" i="4"/>
  <c r="FJ217" i="4"/>
  <c r="FK217" i="4"/>
  <c r="FL217" i="4"/>
  <c r="FM217" i="4"/>
  <c r="FN217" i="4"/>
  <c r="FO217" i="4"/>
  <c r="FQ217" i="4"/>
  <c r="FR217" i="4"/>
  <c r="FS217" i="4"/>
  <c r="FU217" i="4"/>
  <c r="FV217" i="4"/>
  <c r="FW217" i="4"/>
  <c r="FY217" i="4"/>
  <c r="GA217" i="4"/>
  <c r="GC217" i="4"/>
  <c r="BK218" i="4"/>
  <c r="BL218" i="4"/>
  <c r="BM218" i="4"/>
  <c r="BN218" i="4"/>
  <c r="BO218" i="4"/>
  <c r="BP218" i="4"/>
  <c r="BQ218" i="4"/>
  <c r="BR218" i="4"/>
  <c r="BS218" i="4"/>
  <c r="EC218" i="4" s="1"/>
  <c r="BT218" i="4"/>
  <c r="BU218" i="4"/>
  <c r="BV218" i="4"/>
  <c r="BW218" i="4"/>
  <c r="BY218" i="4"/>
  <c r="BZ218" i="4"/>
  <c r="CA218" i="4"/>
  <c r="CB218" i="4"/>
  <c r="CC218" i="4"/>
  <c r="CD218" i="4"/>
  <c r="CE218" i="4"/>
  <c r="CF218" i="4"/>
  <c r="CG218" i="4" s="1"/>
  <c r="CH218" i="4"/>
  <c r="CI218" i="4"/>
  <c r="CJ218" i="4"/>
  <c r="CK218" i="4"/>
  <c r="CL218" i="4"/>
  <c r="CM218" i="4"/>
  <c r="CN218" i="4"/>
  <c r="CO218" i="4"/>
  <c r="CP218" i="4"/>
  <c r="CQ218" i="4"/>
  <c r="CR218" i="4"/>
  <c r="CS218" i="4"/>
  <c r="CT218" i="4"/>
  <c r="CU218" i="4"/>
  <c r="CV218" i="4"/>
  <c r="CW218" i="4"/>
  <c r="CX218" i="4"/>
  <c r="CY218" i="4"/>
  <c r="CZ218" i="4"/>
  <c r="DA218" i="4"/>
  <c r="DB218" i="4"/>
  <c r="DC218" i="4"/>
  <c r="DD218" i="4"/>
  <c r="DE218" i="4"/>
  <c r="DF218" i="4"/>
  <c r="DG218" i="4"/>
  <c r="DH218" i="4"/>
  <c r="DI218" i="4"/>
  <c r="DJ218" i="4"/>
  <c r="DK218" i="4"/>
  <c r="DL218" i="4"/>
  <c r="DM218" i="4"/>
  <c r="DN218" i="4"/>
  <c r="DO218" i="4"/>
  <c r="DP218" i="4"/>
  <c r="DQ218" i="4"/>
  <c r="DR218" i="4"/>
  <c r="DS218" i="4"/>
  <c r="DT218" i="4"/>
  <c r="DU218" i="4"/>
  <c r="DV218" i="4"/>
  <c r="DW218" i="4"/>
  <c r="DX218" i="4"/>
  <c r="DY218" i="4"/>
  <c r="DZ218" i="4"/>
  <c r="EA218" i="4"/>
  <c r="EB218" i="4"/>
  <c r="ED218" i="4"/>
  <c r="EG218" i="4"/>
  <c r="EH218" i="4"/>
  <c r="EI218" i="4"/>
  <c r="EJ218" i="4"/>
  <c r="EK218" i="4"/>
  <c r="EL218" i="4"/>
  <c r="EM218" i="4"/>
  <c r="EO218" i="4"/>
  <c r="EP218" i="4"/>
  <c r="EQ218" i="4"/>
  <c r="ER218" i="4"/>
  <c r="ES218" i="4"/>
  <c r="ET218" i="4"/>
  <c r="EU218" i="4"/>
  <c r="EW218" i="4"/>
  <c r="EY218" i="4"/>
  <c r="FA218" i="4"/>
  <c r="FB218" i="4"/>
  <c r="FC218" i="4"/>
  <c r="FD218" i="4"/>
  <c r="FE218" i="4"/>
  <c r="FF218" i="4"/>
  <c r="FG218" i="4"/>
  <c r="FH218" i="4"/>
  <c r="FI218" i="4"/>
  <c r="FJ218" i="4"/>
  <c r="FK218" i="4"/>
  <c r="FL218" i="4"/>
  <c r="FM218" i="4"/>
  <c r="FN218" i="4"/>
  <c r="FO218" i="4"/>
  <c r="FQ218" i="4"/>
  <c r="FR218" i="4"/>
  <c r="FS218" i="4"/>
  <c r="FU218" i="4"/>
  <c r="FV218" i="4"/>
  <c r="FW218" i="4"/>
  <c r="FY218" i="4"/>
  <c r="GA218" i="4"/>
  <c r="GC218" i="4"/>
  <c r="BK219" i="4"/>
  <c r="BL219" i="4"/>
  <c r="BM219" i="4"/>
  <c r="BN219" i="4"/>
  <c r="BO219" i="4"/>
  <c r="BP219" i="4"/>
  <c r="BQ219" i="4"/>
  <c r="BR219" i="4"/>
  <c r="BS219" i="4"/>
  <c r="EC219" i="4" s="1"/>
  <c r="BT219" i="4"/>
  <c r="BU219" i="4"/>
  <c r="BV219" i="4"/>
  <c r="BY219" i="4" s="1"/>
  <c r="BW219" i="4"/>
  <c r="BZ219" i="4"/>
  <c r="CA219" i="4"/>
  <c r="CB219" i="4"/>
  <c r="CC219" i="4"/>
  <c r="CD219" i="4"/>
  <c r="CE219" i="4"/>
  <c r="CG219" i="4" s="1"/>
  <c r="CF219" i="4"/>
  <c r="CH219" i="4"/>
  <c r="CI219" i="4"/>
  <c r="CJ219" i="4"/>
  <c r="CK219" i="4"/>
  <c r="CL219" i="4"/>
  <c r="CM219" i="4"/>
  <c r="CN219" i="4"/>
  <c r="CO219" i="4"/>
  <c r="CP219" i="4"/>
  <c r="CQ219" i="4"/>
  <c r="CR219" i="4"/>
  <c r="CS219" i="4"/>
  <c r="CT219" i="4"/>
  <c r="CU219" i="4"/>
  <c r="CV219" i="4"/>
  <c r="CW219" i="4"/>
  <c r="CX219" i="4"/>
  <c r="CY219" i="4"/>
  <c r="CZ219" i="4"/>
  <c r="DA219" i="4"/>
  <c r="DB219" i="4"/>
  <c r="DC219" i="4"/>
  <c r="DD219" i="4"/>
  <c r="DE219" i="4"/>
  <c r="DF219" i="4"/>
  <c r="DG219" i="4"/>
  <c r="DH219" i="4"/>
  <c r="DI219" i="4"/>
  <c r="DJ219" i="4"/>
  <c r="DK219" i="4"/>
  <c r="DL219" i="4"/>
  <c r="DM219" i="4"/>
  <c r="DN219" i="4"/>
  <c r="DO219" i="4"/>
  <c r="DP219" i="4"/>
  <c r="DQ219" i="4"/>
  <c r="DR219" i="4"/>
  <c r="DS219" i="4"/>
  <c r="DT219" i="4"/>
  <c r="DU219" i="4"/>
  <c r="DV219" i="4"/>
  <c r="DW219" i="4"/>
  <c r="DX219" i="4"/>
  <c r="DY219" i="4"/>
  <c r="DZ219" i="4"/>
  <c r="EA219" i="4"/>
  <c r="EB219" i="4"/>
  <c r="EG219" i="4"/>
  <c r="EH219" i="4"/>
  <c r="EI219" i="4"/>
  <c r="EJ219" i="4"/>
  <c r="EK219" i="4"/>
  <c r="EL219" i="4"/>
  <c r="EM219" i="4"/>
  <c r="EO219" i="4"/>
  <c r="EP219" i="4"/>
  <c r="EQ219" i="4"/>
  <c r="ER219" i="4"/>
  <c r="ES219" i="4"/>
  <c r="ET219" i="4"/>
  <c r="EW219" i="4"/>
  <c r="FA219" i="4"/>
  <c r="FB219" i="4"/>
  <c r="FC219" i="4"/>
  <c r="FD219" i="4"/>
  <c r="FE219" i="4"/>
  <c r="FF219" i="4"/>
  <c r="FG219" i="4"/>
  <c r="FH219" i="4"/>
  <c r="FI219" i="4"/>
  <c r="FJ219" i="4"/>
  <c r="FK219" i="4"/>
  <c r="FL219" i="4"/>
  <c r="FM219" i="4"/>
  <c r="FN219" i="4"/>
  <c r="FO219" i="4"/>
  <c r="FQ219" i="4"/>
  <c r="FR219" i="4"/>
  <c r="FU219" i="4"/>
  <c r="FV219" i="4"/>
  <c r="FW219" i="4"/>
  <c r="GA219" i="4"/>
  <c r="BK220" i="4"/>
  <c r="BL220" i="4"/>
  <c r="BM220" i="4"/>
  <c r="BN220" i="4"/>
  <c r="BO220" i="4"/>
  <c r="BP220" i="4"/>
  <c r="BQ220" i="4"/>
  <c r="BR220" i="4"/>
  <c r="BS220" i="4"/>
  <c r="EC220" i="4" s="1"/>
  <c r="BT220" i="4"/>
  <c r="BU220" i="4"/>
  <c r="BV220" i="4"/>
  <c r="BW220" i="4"/>
  <c r="BY220" i="4"/>
  <c r="BZ220" i="4"/>
  <c r="CA220" i="4"/>
  <c r="CB220" i="4"/>
  <c r="CC220" i="4"/>
  <c r="CD220" i="4"/>
  <c r="CE220" i="4"/>
  <c r="CF220" i="4"/>
  <c r="CG220" i="4" s="1"/>
  <c r="CH220" i="4"/>
  <c r="CI220" i="4"/>
  <c r="CJ220" i="4"/>
  <c r="CK220" i="4"/>
  <c r="CL220" i="4"/>
  <c r="CM220" i="4"/>
  <c r="CN220" i="4"/>
  <c r="CO220" i="4"/>
  <c r="CP220" i="4"/>
  <c r="GA220" i="4" s="1"/>
  <c r="CQ220" i="4"/>
  <c r="CR220" i="4"/>
  <c r="CS220" i="4"/>
  <c r="CT220" i="4"/>
  <c r="CU220" i="4"/>
  <c r="CV220" i="4"/>
  <c r="CW220" i="4"/>
  <c r="CX220" i="4"/>
  <c r="CY220" i="4"/>
  <c r="CZ220" i="4"/>
  <c r="DA220" i="4"/>
  <c r="DB220" i="4"/>
  <c r="DC220" i="4"/>
  <c r="DD220" i="4"/>
  <c r="DE220" i="4"/>
  <c r="DF220" i="4"/>
  <c r="DG220" i="4"/>
  <c r="DH220" i="4"/>
  <c r="DI220" i="4"/>
  <c r="DJ220" i="4"/>
  <c r="DK220" i="4"/>
  <c r="DL220" i="4"/>
  <c r="DM220" i="4"/>
  <c r="DN220" i="4"/>
  <c r="DO220" i="4"/>
  <c r="DP220" i="4"/>
  <c r="DQ220" i="4"/>
  <c r="DR220" i="4"/>
  <c r="DS220" i="4"/>
  <c r="DT220" i="4"/>
  <c r="DU220" i="4"/>
  <c r="DV220" i="4"/>
  <c r="DW220" i="4"/>
  <c r="DX220" i="4"/>
  <c r="DY220" i="4"/>
  <c r="DZ220" i="4"/>
  <c r="EA220" i="4"/>
  <c r="ED220" i="4"/>
  <c r="EG220" i="4"/>
  <c r="EH220" i="4"/>
  <c r="EI220" i="4"/>
  <c r="EJ220" i="4"/>
  <c r="EK220" i="4"/>
  <c r="EL220" i="4"/>
  <c r="EM220" i="4"/>
  <c r="EO220" i="4"/>
  <c r="EP220" i="4"/>
  <c r="EQ220" i="4"/>
  <c r="ER220" i="4"/>
  <c r="ES220" i="4"/>
  <c r="ET220" i="4"/>
  <c r="EV220" i="4"/>
  <c r="EZ220" i="4"/>
  <c r="FA220" i="4"/>
  <c r="FB220" i="4"/>
  <c r="FC220" i="4"/>
  <c r="FD220" i="4"/>
  <c r="FE220" i="4"/>
  <c r="FF220" i="4"/>
  <c r="FG220" i="4"/>
  <c r="FH220" i="4"/>
  <c r="FI220" i="4"/>
  <c r="FJ220" i="4"/>
  <c r="FK220" i="4"/>
  <c r="FL220" i="4"/>
  <c r="FM220" i="4"/>
  <c r="FN220" i="4"/>
  <c r="FO220" i="4"/>
  <c r="FP220" i="4"/>
  <c r="FQ220" i="4"/>
  <c r="FR220" i="4"/>
  <c r="FU220" i="4"/>
  <c r="FV220" i="4"/>
  <c r="FX220" i="4"/>
  <c r="GB220" i="4"/>
  <c r="BK221" i="4"/>
  <c r="BL221" i="4"/>
  <c r="BM221" i="4"/>
  <c r="BN221" i="4"/>
  <c r="BO221" i="4"/>
  <c r="BP221" i="4"/>
  <c r="BQ221" i="4"/>
  <c r="EE221" i="4" s="1"/>
  <c r="BR221" i="4"/>
  <c r="BS221" i="4"/>
  <c r="BT221" i="4"/>
  <c r="BU221" i="4"/>
  <c r="BV221" i="4"/>
  <c r="BW221" i="4" s="1"/>
  <c r="BZ221" i="4"/>
  <c r="CA221" i="4"/>
  <c r="CB221" i="4"/>
  <c r="CC221" i="4"/>
  <c r="CD221" i="4"/>
  <c r="CE221" i="4"/>
  <c r="CF221" i="4"/>
  <c r="CH221" i="4"/>
  <c r="CI221" i="4"/>
  <c r="CJ221" i="4"/>
  <c r="CK221" i="4"/>
  <c r="CL221" i="4"/>
  <c r="CM221" i="4"/>
  <c r="CN221" i="4"/>
  <c r="CO221" i="4"/>
  <c r="CP221" i="4"/>
  <c r="CQ221" i="4"/>
  <c r="CR221" i="4"/>
  <c r="CS221" i="4"/>
  <c r="CT221" i="4"/>
  <c r="CU221" i="4"/>
  <c r="CV221" i="4"/>
  <c r="CW221" i="4"/>
  <c r="CX221" i="4"/>
  <c r="CY221" i="4"/>
  <c r="CZ221" i="4"/>
  <c r="DA221" i="4"/>
  <c r="DB221" i="4"/>
  <c r="DC221" i="4"/>
  <c r="DD221" i="4"/>
  <c r="DE221" i="4"/>
  <c r="DF221" i="4"/>
  <c r="DG221" i="4"/>
  <c r="DH221" i="4"/>
  <c r="DI221" i="4"/>
  <c r="DJ221" i="4"/>
  <c r="DK221" i="4"/>
  <c r="DL221" i="4"/>
  <c r="DM221" i="4"/>
  <c r="DN221" i="4"/>
  <c r="DO221" i="4"/>
  <c r="DP221" i="4"/>
  <c r="DQ221" i="4"/>
  <c r="DR221" i="4"/>
  <c r="DS221" i="4"/>
  <c r="DT221" i="4"/>
  <c r="DU221" i="4"/>
  <c r="DV221" i="4"/>
  <c r="DW221" i="4"/>
  <c r="DX221" i="4"/>
  <c r="DY221" i="4"/>
  <c r="DZ221" i="4"/>
  <c r="EA221" i="4"/>
  <c r="EB221" i="4"/>
  <c r="ED221" i="4"/>
  <c r="EG221" i="4"/>
  <c r="EH221" i="4"/>
  <c r="EI221" i="4"/>
  <c r="EJ221" i="4"/>
  <c r="EK221" i="4"/>
  <c r="EL221" i="4"/>
  <c r="EM221" i="4"/>
  <c r="EO221" i="4"/>
  <c r="EP221" i="4"/>
  <c r="EQ221" i="4"/>
  <c r="ER221" i="4"/>
  <c r="ES221" i="4"/>
  <c r="ET221" i="4"/>
  <c r="FA221" i="4"/>
  <c r="FB221" i="4"/>
  <c r="FC221" i="4"/>
  <c r="FD221" i="4"/>
  <c r="FE221" i="4"/>
  <c r="FF221" i="4"/>
  <c r="FG221" i="4"/>
  <c r="FH221" i="4"/>
  <c r="FI221" i="4"/>
  <c r="FJ221" i="4"/>
  <c r="FK221" i="4"/>
  <c r="FL221" i="4"/>
  <c r="FM221" i="4"/>
  <c r="FN221" i="4"/>
  <c r="FO221" i="4"/>
  <c r="FP221" i="4"/>
  <c r="FQ221" i="4"/>
  <c r="FR221" i="4"/>
  <c r="FS221" i="4"/>
  <c r="FT221" i="4"/>
  <c r="FU221" i="4"/>
  <c r="FV221" i="4"/>
  <c r="FW221" i="4"/>
  <c r="FX221" i="4"/>
  <c r="FY221" i="4"/>
  <c r="FZ221" i="4"/>
  <c r="GA221" i="4"/>
  <c r="BK222" i="4"/>
  <c r="FP222" i="4" s="1"/>
  <c r="BL222" i="4"/>
  <c r="BM222" i="4"/>
  <c r="BN222" i="4"/>
  <c r="BO222" i="4"/>
  <c r="BP222" i="4"/>
  <c r="BQ222" i="4"/>
  <c r="BR222" i="4"/>
  <c r="BS222" i="4"/>
  <c r="BT222" i="4"/>
  <c r="BU222" i="4"/>
  <c r="BV222" i="4"/>
  <c r="BW222" i="4" s="1"/>
  <c r="BZ222" i="4"/>
  <c r="CA222" i="4"/>
  <c r="CB222" i="4"/>
  <c r="CC222" i="4"/>
  <c r="CD222" i="4"/>
  <c r="CE222" i="4"/>
  <c r="CF222" i="4"/>
  <c r="CH222" i="4"/>
  <c r="CI222" i="4"/>
  <c r="CJ222" i="4"/>
  <c r="CK222" i="4"/>
  <c r="CL222" i="4"/>
  <c r="CM222" i="4"/>
  <c r="CN222" i="4"/>
  <c r="CO222" i="4"/>
  <c r="CP222" i="4"/>
  <c r="CQ222" i="4"/>
  <c r="CR222" i="4"/>
  <c r="CS222" i="4"/>
  <c r="CT222" i="4"/>
  <c r="CU222" i="4"/>
  <c r="CV222" i="4"/>
  <c r="CW222" i="4"/>
  <c r="CX222" i="4"/>
  <c r="CY222" i="4"/>
  <c r="CZ222" i="4"/>
  <c r="DA222" i="4"/>
  <c r="DB222" i="4"/>
  <c r="DC222" i="4"/>
  <c r="DD222" i="4"/>
  <c r="DE222" i="4"/>
  <c r="DF222" i="4"/>
  <c r="DG222" i="4"/>
  <c r="DH222" i="4"/>
  <c r="DI222" i="4"/>
  <c r="DJ222" i="4"/>
  <c r="DK222" i="4"/>
  <c r="DL222" i="4"/>
  <c r="DM222" i="4"/>
  <c r="DN222" i="4"/>
  <c r="DO222" i="4"/>
  <c r="DP222" i="4"/>
  <c r="DQ222" i="4"/>
  <c r="DR222" i="4"/>
  <c r="DS222" i="4"/>
  <c r="DT222" i="4"/>
  <c r="DU222" i="4"/>
  <c r="DV222" i="4"/>
  <c r="DW222" i="4"/>
  <c r="DX222" i="4"/>
  <c r="DY222" i="4"/>
  <c r="DZ222" i="4"/>
  <c r="EA222" i="4"/>
  <c r="EB222" i="4"/>
  <c r="ED222" i="4"/>
  <c r="EE222" i="4"/>
  <c r="EG222" i="4"/>
  <c r="EH222" i="4"/>
  <c r="EI222" i="4"/>
  <c r="EJ222" i="4"/>
  <c r="EK222" i="4"/>
  <c r="EL222" i="4"/>
  <c r="EM222" i="4"/>
  <c r="EO222" i="4"/>
  <c r="EP222" i="4"/>
  <c r="EQ222" i="4"/>
  <c r="ER222" i="4"/>
  <c r="ES222" i="4"/>
  <c r="ET222" i="4"/>
  <c r="FA222" i="4"/>
  <c r="FB222" i="4"/>
  <c r="FC222" i="4"/>
  <c r="FD222" i="4"/>
  <c r="FE222" i="4"/>
  <c r="FF222" i="4"/>
  <c r="FG222" i="4"/>
  <c r="FH222" i="4"/>
  <c r="FI222" i="4"/>
  <c r="FJ222" i="4"/>
  <c r="FK222" i="4"/>
  <c r="FL222" i="4"/>
  <c r="FM222" i="4"/>
  <c r="FN222" i="4"/>
  <c r="FO222" i="4"/>
  <c r="FQ222" i="4"/>
  <c r="FR222" i="4"/>
  <c r="FS222" i="4"/>
  <c r="FU222" i="4"/>
  <c r="FV222" i="4"/>
  <c r="FW222" i="4"/>
  <c r="FY222" i="4"/>
  <c r="FZ222" i="4"/>
  <c r="GA222" i="4"/>
  <c r="BK223" i="4"/>
  <c r="BL223" i="4"/>
  <c r="BM223" i="4"/>
  <c r="BN223" i="4"/>
  <c r="BO223" i="4"/>
  <c r="BP223" i="4"/>
  <c r="BQ223" i="4"/>
  <c r="EE223" i="4" s="1"/>
  <c r="BR223" i="4"/>
  <c r="EB223" i="4" s="1"/>
  <c r="BS223" i="4"/>
  <c r="BT223" i="4"/>
  <c r="BU223" i="4"/>
  <c r="BV223" i="4"/>
  <c r="BW223" i="4" s="1"/>
  <c r="BZ223" i="4"/>
  <c r="CA223" i="4"/>
  <c r="CB223" i="4"/>
  <c r="CC223" i="4"/>
  <c r="CD223" i="4"/>
  <c r="CE223" i="4"/>
  <c r="CF223" i="4"/>
  <c r="CH223" i="4"/>
  <c r="CI223" i="4"/>
  <c r="CJ223" i="4"/>
  <c r="CK223" i="4"/>
  <c r="CL223" i="4"/>
  <c r="CM223" i="4"/>
  <c r="CN223" i="4"/>
  <c r="CO223" i="4"/>
  <c r="CP223" i="4"/>
  <c r="CQ223" i="4"/>
  <c r="CR223" i="4"/>
  <c r="CS223" i="4"/>
  <c r="CT223" i="4"/>
  <c r="CU223" i="4"/>
  <c r="CV223" i="4"/>
  <c r="CW223" i="4"/>
  <c r="CX223" i="4"/>
  <c r="CY223" i="4"/>
  <c r="CZ223" i="4"/>
  <c r="DA223" i="4"/>
  <c r="DB223" i="4"/>
  <c r="DC223" i="4"/>
  <c r="DD223" i="4"/>
  <c r="DE223" i="4"/>
  <c r="DF223" i="4"/>
  <c r="DG223" i="4"/>
  <c r="DH223" i="4"/>
  <c r="DI223" i="4"/>
  <c r="DJ223" i="4"/>
  <c r="DK223" i="4"/>
  <c r="DL223" i="4"/>
  <c r="DM223" i="4"/>
  <c r="DN223" i="4"/>
  <c r="DO223" i="4"/>
  <c r="DP223" i="4"/>
  <c r="DQ223" i="4"/>
  <c r="DR223" i="4"/>
  <c r="DS223" i="4"/>
  <c r="DT223" i="4"/>
  <c r="DU223" i="4"/>
  <c r="DV223" i="4"/>
  <c r="DW223" i="4"/>
  <c r="DX223" i="4"/>
  <c r="DY223" i="4"/>
  <c r="DZ223" i="4"/>
  <c r="EA223" i="4"/>
  <c r="ED223" i="4"/>
  <c r="EG223" i="4"/>
  <c r="EH223" i="4"/>
  <c r="EI223" i="4"/>
  <c r="EJ223" i="4"/>
  <c r="EK223" i="4"/>
  <c r="EL223" i="4"/>
  <c r="EM223" i="4"/>
  <c r="EO223" i="4"/>
  <c r="EP223" i="4"/>
  <c r="EQ223" i="4"/>
  <c r="ER223" i="4"/>
  <c r="ES223" i="4"/>
  <c r="ET223" i="4"/>
  <c r="FA223" i="4"/>
  <c r="FB223" i="4"/>
  <c r="FC223" i="4"/>
  <c r="FD223" i="4"/>
  <c r="FE223" i="4"/>
  <c r="FF223" i="4"/>
  <c r="FG223" i="4"/>
  <c r="FH223" i="4"/>
  <c r="FI223" i="4"/>
  <c r="FJ223" i="4"/>
  <c r="FK223" i="4"/>
  <c r="FL223" i="4"/>
  <c r="FM223" i="4"/>
  <c r="FN223" i="4"/>
  <c r="FO223" i="4"/>
  <c r="FP223" i="4"/>
  <c r="FQ223" i="4"/>
  <c r="FR223" i="4"/>
  <c r="FS223" i="4"/>
  <c r="FT223" i="4"/>
  <c r="FU223" i="4"/>
  <c r="FV223" i="4"/>
  <c r="FW223" i="4"/>
  <c r="FX223" i="4"/>
  <c r="FY223" i="4"/>
  <c r="FZ223" i="4"/>
  <c r="GA223" i="4"/>
  <c r="BK224" i="4"/>
  <c r="FP224" i="4" s="1"/>
  <c r="BL224" i="4"/>
  <c r="BM224" i="4"/>
  <c r="BN224" i="4"/>
  <c r="ED224" i="4" s="1"/>
  <c r="BO224" i="4"/>
  <c r="BP224" i="4"/>
  <c r="BQ224" i="4"/>
  <c r="BR224" i="4"/>
  <c r="EB224" i="4" s="1"/>
  <c r="BS224" i="4"/>
  <c r="BT224" i="4"/>
  <c r="BU224" i="4"/>
  <c r="BV224" i="4"/>
  <c r="BW224" i="4" s="1"/>
  <c r="BZ224" i="4"/>
  <c r="CA224" i="4"/>
  <c r="CB224" i="4"/>
  <c r="CC224" i="4"/>
  <c r="CD224" i="4"/>
  <c r="CE224" i="4"/>
  <c r="CF224" i="4"/>
  <c r="CH224" i="4"/>
  <c r="CI224" i="4"/>
  <c r="CJ224" i="4"/>
  <c r="CK224" i="4"/>
  <c r="CL224" i="4"/>
  <c r="CM224" i="4"/>
  <c r="CN224" i="4"/>
  <c r="CO224" i="4"/>
  <c r="CP224" i="4"/>
  <c r="GA224" i="4" s="1"/>
  <c r="CQ224" i="4"/>
  <c r="CR224" i="4"/>
  <c r="CS224" i="4"/>
  <c r="CT224" i="4"/>
  <c r="CU224" i="4"/>
  <c r="CV224" i="4"/>
  <c r="CW224" i="4"/>
  <c r="CX224" i="4"/>
  <c r="CY224" i="4"/>
  <c r="CZ224" i="4"/>
  <c r="DA224" i="4"/>
  <c r="DB224" i="4"/>
  <c r="DC224" i="4"/>
  <c r="DD224" i="4"/>
  <c r="DE224" i="4"/>
  <c r="DF224" i="4"/>
  <c r="DG224" i="4"/>
  <c r="DH224" i="4"/>
  <c r="DI224" i="4"/>
  <c r="DJ224" i="4"/>
  <c r="DK224" i="4"/>
  <c r="DL224" i="4"/>
  <c r="DM224" i="4"/>
  <c r="DN224" i="4"/>
  <c r="DO224" i="4"/>
  <c r="DP224" i="4"/>
  <c r="DQ224" i="4"/>
  <c r="DR224" i="4"/>
  <c r="DS224" i="4"/>
  <c r="DT224" i="4"/>
  <c r="DU224" i="4"/>
  <c r="DV224" i="4"/>
  <c r="DW224" i="4"/>
  <c r="DX224" i="4"/>
  <c r="DY224" i="4"/>
  <c r="DZ224" i="4"/>
  <c r="EA224" i="4"/>
  <c r="EE224" i="4"/>
  <c r="EG224" i="4"/>
  <c r="EH224" i="4"/>
  <c r="EI224" i="4"/>
  <c r="EJ224" i="4"/>
  <c r="EK224" i="4"/>
  <c r="EL224" i="4"/>
  <c r="EM224" i="4"/>
  <c r="EO224" i="4"/>
  <c r="EP224" i="4"/>
  <c r="EQ224" i="4"/>
  <c r="ER224" i="4"/>
  <c r="ES224" i="4"/>
  <c r="ET224" i="4"/>
  <c r="FA224" i="4"/>
  <c r="FB224" i="4"/>
  <c r="FC224" i="4"/>
  <c r="FD224" i="4"/>
  <c r="FE224" i="4"/>
  <c r="FF224" i="4"/>
  <c r="FG224" i="4"/>
  <c r="FH224" i="4"/>
  <c r="FI224" i="4"/>
  <c r="FJ224" i="4"/>
  <c r="FK224" i="4"/>
  <c r="FL224" i="4"/>
  <c r="FM224" i="4"/>
  <c r="FN224" i="4"/>
  <c r="FO224" i="4"/>
  <c r="FQ224" i="4"/>
  <c r="FR224" i="4"/>
  <c r="FS224" i="4"/>
  <c r="FU224" i="4"/>
  <c r="FV224" i="4"/>
  <c r="FW224" i="4"/>
  <c r="FY224" i="4"/>
  <c r="FZ224" i="4"/>
  <c r="FV168" i="4"/>
  <c r="FU168" i="4"/>
  <c r="FR168" i="4"/>
  <c r="FQ168" i="4"/>
  <c r="FO168" i="4"/>
  <c r="FN168" i="4"/>
  <c r="FM168" i="4"/>
  <c r="FL168" i="4"/>
  <c r="FK168" i="4"/>
  <c r="FJ168" i="4"/>
  <c r="FI168" i="4"/>
  <c r="FH168" i="4"/>
  <c r="FG168" i="4"/>
  <c r="FF168" i="4"/>
  <c r="FE168" i="4"/>
  <c r="FD168" i="4"/>
  <c r="FC168" i="4"/>
  <c r="FB168" i="4"/>
  <c r="FA168" i="4"/>
  <c r="ET168" i="4"/>
  <c r="ES168" i="4"/>
  <c r="ER168" i="4"/>
  <c r="EQ168" i="4"/>
  <c r="EP168" i="4"/>
  <c r="EO168" i="4"/>
  <c r="EM168" i="4"/>
  <c r="EL168" i="4"/>
  <c r="EK168" i="4"/>
  <c r="EJ168" i="4"/>
  <c r="EI168" i="4"/>
  <c r="EH168" i="4"/>
  <c r="EG168" i="4"/>
  <c r="EA168" i="4"/>
  <c r="DZ168" i="4"/>
  <c r="DY168" i="4"/>
  <c r="DX168" i="4"/>
  <c r="DW168" i="4"/>
  <c r="DV168" i="4"/>
  <c r="DU168" i="4"/>
  <c r="DT168" i="4"/>
  <c r="DS168" i="4"/>
  <c r="DR168" i="4"/>
  <c r="DQ168" i="4"/>
  <c r="DP168" i="4"/>
  <c r="DO168" i="4"/>
  <c r="DN168" i="4"/>
  <c r="DM168" i="4"/>
  <c r="DL168" i="4"/>
  <c r="DK168" i="4"/>
  <c r="DJ168" i="4"/>
  <c r="DI168" i="4"/>
  <c r="DH168" i="4"/>
  <c r="DG168" i="4"/>
  <c r="DF168" i="4"/>
  <c r="DE168" i="4"/>
  <c r="DD168" i="4"/>
  <c r="DC168" i="4"/>
  <c r="DB168" i="4"/>
  <c r="DA168" i="4"/>
  <c r="CZ168" i="4"/>
  <c r="CY168" i="4"/>
  <c r="CX168" i="4"/>
  <c r="CW168" i="4"/>
  <c r="CV168" i="4"/>
  <c r="CU168" i="4"/>
  <c r="CT168" i="4"/>
  <c r="CS168" i="4"/>
  <c r="CR168" i="4"/>
  <c r="CQ168" i="4"/>
  <c r="CP168" i="4"/>
  <c r="CO168" i="4"/>
  <c r="CN168" i="4"/>
  <c r="CM168" i="4"/>
  <c r="CL168" i="4"/>
  <c r="CK168" i="4"/>
  <c r="CJ168" i="4"/>
  <c r="CI168" i="4"/>
  <c r="CH168" i="4"/>
  <c r="CF168" i="4"/>
  <c r="CE168" i="4"/>
  <c r="CG168" i="4" s="1"/>
  <c r="CD168" i="4"/>
  <c r="CC168" i="4"/>
  <c r="CB168" i="4"/>
  <c r="CA168" i="4"/>
  <c r="BZ168" i="4"/>
  <c r="BV168" i="4"/>
  <c r="BU168" i="4"/>
  <c r="BT168" i="4"/>
  <c r="BS168" i="4"/>
  <c r="BR168" i="4"/>
  <c r="BQ168" i="4"/>
  <c r="BP168" i="4"/>
  <c r="BO168" i="4"/>
  <c r="EE168" i="4" s="1"/>
  <c r="BN168" i="4"/>
  <c r="ED168" i="4" s="1"/>
  <c r="BM168" i="4"/>
  <c r="BL168" i="4"/>
  <c r="BK168" i="4"/>
  <c r="FY168" i="4" s="1"/>
  <c r="BK92" i="4"/>
  <c r="BL92" i="4"/>
  <c r="BM92" i="4"/>
  <c r="BN92" i="4"/>
  <c r="BO92" i="4"/>
  <c r="EE92" i="4" s="1"/>
  <c r="BP92" i="4"/>
  <c r="BQ92" i="4"/>
  <c r="BR92" i="4"/>
  <c r="BS92" i="4"/>
  <c r="BT92" i="4"/>
  <c r="BU92" i="4"/>
  <c r="BV92" i="4"/>
  <c r="BY92" i="4" s="1"/>
  <c r="BW92" i="4"/>
  <c r="BZ92" i="4"/>
  <c r="CA92" i="4"/>
  <c r="CB92" i="4"/>
  <c r="CC92" i="4"/>
  <c r="CD92" i="4"/>
  <c r="CE92" i="4"/>
  <c r="CF92" i="4"/>
  <c r="CH92" i="4"/>
  <c r="CI92" i="4"/>
  <c r="CJ92" i="4"/>
  <c r="CK92" i="4"/>
  <c r="CL92" i="4"/>
  <c r="CM92" i="4"/>
  <c r="CN92" i="4"/>
  <c r="CO92" i="4"/>
  <c r="CP92" i="4"/>
  <c r="GA92" i="4" s="1"/>
  <c r="CQ92" i="4"/>
  <c r="CR92" i="4"/>
  <c r="CS92" i="4"/>
  <c r="CT92" i="4"/>
  <c r="CU92" i="4"/>
  <c r="CV92" i="4"/>
  <c r="CW92" i="4"/>
  <c r="CX92" i="4"/>
  <c r="CY92" i="4"/>
  <c r="CZ92" i="4"/>
  <c r="DA92" i="4"/>
  <c r="DB92" i="4"/>
  <c r="DC92" i="4"/>
  <c r="DD92" i="4"/>
  <c r="DE92" i="4"/>
  <c r="DF92" i="4"/>
  <c r="DG92" i="4"/>
  <c r="DH92" i="4"/>
  <c r="DI92" i="4"/>
  <c r="DJ92" i="4"/>
  <c r="DK92" i="4"/>
  <c r="DL92" i="4"/>
  <c r="DM92" i="4"/>
  <c r="DN92" i="4"/>
  <c r="DO92" i="4"/>
  <c r="DP92" i="4"/>
  <c r="DQ92" i="4"/>
  <c r="DR92" i="4"/>
  <c r="DS92" i="4"/>
  <c r="DT92" i="4"/>
  <c r="DU92" i="4"/>
  <c r="DV92" i="4"/>
  <c r="DW92" i="4"/>
  <c r="DX92" i="4"/>
  <c r="DY92" i="4"/>
  <c r="DZ92" i="4"/>
  <c r="EA92" i="4"/>
  <c r="EG92" i="4"/>
  <c r="EH92" i="4"/>
  <c r="EI92" i="4"/>
  <c r="EJ92" i="4"/>
  <c r="EK92" i="4"/>
  <c r="EL92" i="4"/>
  <c r="EM92" i="4"/>
  <c r="EO92" i="4"/>
  <c r="EP92" i="4"/>
  <c r="EQ92" i="4"/>
  <c r="ER92" i="4"/>
  <c r="ES92" i="4"/>
  <c r="ET92" i="4"/>
  <c r="FA92" i="4"/>
  <c r="FB92" i="4"/>
  <c r="FC92" i="4"/>
  <c r="FD92" i="4"/>
  <c r="FE92" i="4"/>
  <c r="FF92" i="4"/>
  <c r="FG92" i="4"/>
  <c r="FH92" i="4"/>
  <c r="FI92" i="4"/>
  <c r="FJ92" i="4"/>
  <c r="FK92" i="4"/>
  <c r="FL92" i="4"/>
  <c r="FM92" i="4"/>
  <c r="FN92" i="4"/>
  <c r="FO92" i="4"/>
  <c r="FQ92" i="4"/>
  <c r="FR92" i="4"/>
  <c r="FU92" i="4"/>
  <c r="FV92" i="4"/>
  <c r="BK93" i="4"/>
  <c r="FW93" i="4" s="1"/>
  <c r="BL93" i="4"/>
  <c r="BM93" i="4"/>
  <c r="BN93" i="4"/>
  <c r="BO93" i="4"/>
  <c r="EE93" i="4" s="1"/>
  <c r="BP93" i="4"/>
  <c r="BQ93" i="4"/>
  <c r="BR93" i="4"/>
  <c r="BS93" i="4"/>
  <c r="BT93" i="4"/>
  <c r="BU93" i="4"/>
  <c r="BV93" i="4"/>
  <c r="BW93" i="4"/>
  <c r="EU93" i="4" s="1"/>
  <c r="BY93" i="4"/>
  <c r="BZ93" i="4"/>
  <c r="CA93" i="4"/>
  <c r="CB93" i="4"/>
  <c r="CC93" i="4"/>
  <c r="CD93" i="4"/>
  <c r="CE93" i="4"/>
  <c r="CF93" i="4"/>
  <c r="CG93" i="4" s="1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G93" i="4"/>
  <c r="EH93" i="4"/>
  <c r="EI93" i="4"/>
  <c r="EJ93" i="4"/>
  <c r="EK93" i="4"/>
  <c r="EL93" i="4"/>
  <c r="EM93" i="4"/>
  <c r="EO93" i="4"/>
  <c r="EP93" i="4"/>
  <c r="EQ93" i="4"/>
  <c r="ER93" i="4"/>
  <c r="ES93" i="4"/>
  <c r="ET93" i="4"/>
  <c r="FA93" i="4"/>
  <c r="FB93" i="4"/>
  <c r="FC93" i="4"/>
  <c r="FD93" i="4"/>
  <c r="FE93" i="4"/>
  <c r="FF93" i="4"/>
  <c r="FG93" i="4"/>
  <c r="FH93" i="4"/>
  <c r="FI93" i="4"/>
  <c r="FJ93" i="4"/>
  <c r="FK93" i="4"/>
  <c r="FL93" i="4"/>
  <c r="FM93" i="4"/>
  <c r="FN93" i="4"/>
  <c r="FO93" i="4"/>
  <c r="FQ93" i="4"/>
  <c r="FR93" i="4"/>
  <c r="FU93" i="4"/>
  <c r="FV93" i="4"/>
  <c r="GA93" i="4"/>
  <c r="BK94" i="4"/>
  <c r="FZ94" i="4" s="1"/>
  <c r="BL94" i="4"/>
  <c r="BM94" i="4"/>
  <c r="BN94" i="4"/>
  <c r="BO94" i="4"/>
  <c r="BP94" i="4"/>
  <c r="BQ94" i="4"/>
  <c r="EE94" i="4" s="1"/>
  <c r="BR94" i="4"/>
  <c r="BS94" i="4"/>
  <c r="EC94" i="4" s="1"/>
  <c r="BT94" i="4"/>
  <c r="BU94" i="4"/>
  <c r="BV94" i="4"/>
  <c r="BW94" i="4"/>
  <c r="BZ94" i="4"/>
  <c r="CA94" i="4"/>
  <c r="CB94" i="4"/>
  <c r="CC94" i="4"/>
  <c r="CD94" i="4"/>
  <c r="CE94" i="4"/>
  <c r="CG94" i="4" s="1"/>
  <c r="CF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W94" i="4"/>
  <c r="CX94" i="4"/>
  <c r="CY94" i="4"/>
  <c r="CZ94" i="4"/>
  <c r="DA94" i="4"/>
  <c r="DB94" i="4"/>
  <c r="DC94" i="4"/>
  <c r="DD94" i="4"/>
  <c r="DE94" i="4"/>
  <c r="DF94" i="4"/>
  <c r="DG94" i="4"/>
  <c r="DH94" i="4"/>
  <c r="DI94" i="4"/>
  <c r="DJ94" i="4"/>
  <c r="DK94" i="4"/>
  <c r="DL94" i="4"/>
  <c r="DM94" i="4"/>
  <c r="DN94" i="4"/>
  <c r="DO94" i="4"/>
  <c r="DP94" i="4"/>
  <c r="DQ94" i="4"/>
  <c r="DR94" i="4"/>
  <c r="DS94" i="4"/>
  <c r="DT94" i="4"/>
  <c r="DU94" i="4"/>
  <c r="DV94" i="4"/>
  <c r="DW94" i="4"/>
  <c r="DX94" i="4"/>
  <c r="DY94" i="4"/>
  <c r="DZ94" i="4"/>
  <c r="EA94" i="4"/>
  <c r="EB94" i="4"/>
  <c r="EG94" i="4"/>
  <c r="EH94" i="4"/>
  <c r="EI94" i="4"/>
  <c r="EJ94" i="4"/>
  <c r="EK94" i="4"/>
  <c r="EL94" i="4"/>
  <c r="EM94" i="4"/>
  <c r="EN94" i="4"/>
  <c r="EO94" i="4"/>
  <c r="EP94" i="4"/>
  <c r="EQ94" i="4"/>
  <c r="ER94" i="4"/>
  <c r="ES94" i="4"/>
  <c r="ET94" i="4"/>
  <c r="EV94" i="4"/>
  <c r="EW94" i="4"/>
  <c r="EY94" i="4"/>
  <c r="FA94" i="4"/>
  <c r="FB94" i="4"/>
  <c r="FC94" i="4"/>
  <c r="FD94" i="4"/>
  <c r="FE94" i="4"/>
  <c r="FF94" i="4"/>
  <c r="FG94" i="4"/>
  <c r="FH94" i="4"/>
  <c r="FI94" i="4"/>
  <c r="FJ94" i="4"/>
  <c r="FK94" i="4"/>
  <c r="FL94" i="4"/>
  <c r="FM94" i="4"/>
  <c r="FN94" i="4"/>
  <c r="FO94" i="4"/>
  <c r="FQ94" i="4"/>
  <c r="FR94" i="4"/>
  <c r="FS94" i="4"/>
  <c r="FU94" i="4"/>
  <c r="FV94" i="4"/>
  <c r="FW94" i="4"/>
  <c r="FY94" i="4"/>
  <c r="GA94" i="4"/>
  <c r="GB94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GA95" i="4" s="1"/>
  <c r="CQ95" i="4"/>
  <c r="CR95" i="4"/>
  <c r="CS95" i="4"/>
  <c r="CT95" i="4"/>
  <c r="CU95" i="4"/>
  <c r="CV95" i="4"/>
  <c r="CW95" i="4"/>
  <c r="CX95" i="4"/>
  <c r="CY95" i="4"/>
  <c r="CZ95" i="4"/>
  <c r="DA95" i="4"/>
  <c r="DB95" i="4"/>
  <c r="DC95" i="4"/>
  <c r="DD95" i="4"/>
  <c r="DE95" i="4"/>
  <c r="DF95" i="4"/>
  <c r="DG95" i="4"/>
  <c r="DH95" i="4"/>
  <c r="DI95" i="4"/>
  <c r="DJ95" i="4"/>
  <c r="DK95" i="4"/>
  <c r="DL95" i="4"/>
  <c r="DM95" i="4"/>
  <c r="DN95" i="4"/>
  <c r="DO95" i="4"/>
  <c r="DP95" i="4"/>
  <c r="DQ95" i="4"/>
  <c r="DR95" i="4"/>
  <c r="DS95" i="4"/>
  <c r="DT95" i="4"/>
  <c r="DU95" i="4"/>
  <c r="DV95" i="4"/>
  <c r="DW95" i="4"/>
  <c r="DX95" i="4"/>
  <c r="DY95" i="4"/>
  <c r="DZ95" i="4"/>
  <c r="EA95" i="4"/>
  <c r="EB95" i="4"/>
  <c r="EC95" i="4"/>
  <c r="ED95" i="4"/>
  <c r="EG95" i="4"/>
  <c r="EH95" i="4"/>
  <c r="EI95" i="4"/>
  <c r="EJ95" i="4"/>
  <c r="EK95" i="4"/>
  <c r="EL95" i="4"/>
  <c r="EM95" i="4"/>
  <c r="EO95" i="4"/>
  <c r="EP95" i="4"/>
  <c r="EQ95" i="4"/>
  <c r="ER95" i="4"/>
  <c r="ES95" i="4"/>
  <c r="ET95" i="4"/>
  <c r="EU95" i="4"/>
  <c r="EW95" i="4"/>
  <c r="EX95" i="4"/>
  <c r="FA95" i="4"/>
  <c r="FB95" i="4"/>
  <c r="FC95" i="4"/>
  <c r="FD95" i="4"/>
  <c r="FE95" i="4"/>
  <c r="FF95" i="4"/>
  <c r="FG95" i="4"/>
  <c r="FH95" i="4"/>
  <c r="FI95" i="4"/>
  <c r="FJ95" i="4"/>
  <c r="FK95" i="4"/>
  <c r="FL95" i="4"/>
  <c r="FM95" i="4"/>
  <c r="FN95" i="4"/>
  <c r="FO95" i="4"/>
  <c r="FQ95" i="4"/>
  <c r="FR95" i="4"/>
  <c r="FS95" i="4"/>
  <c r="FU95" i="4"/>
  <c r="FV95" i="4"/>
  <c r="FW95" i="4"/>
  <c r="FY95" i="4"/>
  <c r="FZ95" i="4"/>
  <c r="GC95" i="4"/>
  <c r="GD95" i="4"/>
  <c r="BK96" i="4"/>
  <c r="FY96" i="4" s="1"/>
  <c r="BL96" i="4"/>
  <c r="BM96" i="4"/>
  <c r="BN96" i="4"/>
  <c r="BO96" i="4"/>
  <c r="EE96" i="4" s="1"/>
  <c r="BP96" i="4"/>
  <c r="BQ96" i="4"/>
  <c r="BR96" i="4"/>
  <c r="BS96" i="4"/>
  <c r="BT96" i="4"/>
  <c r="BU96" i="4"/>
  <c r="BV96" i="4"/>
  <c r="BW96" i="4"/>
  <c r="EV96" i="4" s="1"/>
  <c r="BZ96" i="4"/>
  <c r="CA96" i="4"/>
  <c r="CB96" i="4"/>
  <c r="CC96" i="4"/>
  <c r="CD96" i="4"/>
  <c r="CE96" i="4"/>
  <c r="CF96" i="4"/>
  <c r="CH96" i="4"/>
  <c r="CI96" i="4"/>
  <c r="CJ96" i="4"/>
  <c r="CK96" i="4"/>
  <c r="CL96" i="4"/>
  <c r="CM96" i="4"/>
  <c r="CN96" i="4"/>
  <c r="CO96" i="4"/>
  <c r="CP96" i="4"/>
  <c r="GA96" i="4" s="1"/>
  <c r="CQ96" i="4"/>
  <c r="CR96" i="4"/>
  <c r="CS96" i="4"/>
  <c r="CT96" i="4"/>
  <c r="CU96" i="4"/>
  <c r="CV96" i="4"/>
  <c r="CW96" i="4"/>
  <c r="CX96" i="4"/>
  <c r="CY96" i="4"/>
  <c r="CZ96" i="4"/>
  <c r="DA96" i="4"/>
  <c r="DB96" i="4"/>
  <c r="DC96" i="4"/>
  <c r="DD96" i="4"/>
  <c r="DE96" i="4"/>
  <c r="DF96" i="4"/>
  <c r="DG96" i="4"/>
  <c r="DH96" i="4"/>
  <c r="DI96" i="4"/>
  <c r="DJ96" i="4"/>
  <c r="DK96" i="4"/>
  <c r="DL96" i="4"/>
  <c r="DM96" i="4"/>
  <c r="DN96" i="4"/>
  <c r="DO96" i="4"/>
  <c r="DP96" i="4"/>
  <c r="DQ96" i="4"/>
  <c r="DR96" i="4"/>
  <c r="DS96" i="4"/>
  <c r="DT96" i="4"/>
  <c r="DU96" i="4"/>
  <c r="DV96" i="4"/>
  <c r="DW96" i="4"/>
  <c r="DX96" i="4"/>
  <c r="DY96" i="4"/>
  <c r="DZ96" i="4"/>
  <c r="EA96" i="4"/>
  <c r="EG96" i="4"/>
  <c r="EH96" i="4"/>
  <c r="EI96" i="4"/>
  <c r="EJ96" i="4"/>
  <c r="EK96" i="4"/>
  <c r="EL96" i="4"/>
  <c r="EM96" i="4"/>
  <c r="EO96" i="4"/>
  <c r="EP96" i="4"/>
  <c r="EQ96" i="4"/>
  <c r="ER96" i="4"/>
  <c r="ES96" i="4"/>
  <c r="ET96" i="4"/>
  <c r="FA96" i="4"/>
  <c r="FB96" i="4"/>
  <c r="FC96" i="4"/>
  <c r="FD96" i="4"/>
  <c r="FE96" i="4"/>
  <c r="FF96" i="4"/>
  <c r="FG96" i="4"/>
  <c r="FH96" i="4"/>
  <c r="FI96" i="4"/>
  <c r="FJ96" i="4"/>
  <c r="FK96" i="4"/>
  <c r="FL96" i="4"/>
  <c r="FM96" i="4"/>
  <c r="FN96" i="4"/>
  <c r="FO96" i="4"/>
  <c r="FQ96" i="4"/>
  <c r="FR96" i="4"/>
  <c r="FU96" i="4"/>
  <c r="FV96" i="4"/>
  <c r="BK97" i="4"/>
  <c r="BL97" i="4"/>
  <c r="BM97" i="4"/>
  <c r="BN97" i="4"/>
  <c r="BO97" i="4"/>
  <c r="EE97" i="4" s="1"/>
  <c r="BP97" i="4"/>
  <c r="BQ97" i="4"/>
  <c r="BR97" i="4"/>
  <c r="BS97" i="4"/>
  <c r="BT97" i="4"/>
  <c r="BU97" i="4"/>
  <c r="BV97" i="4"/>
  <c r="BW97" i="4"/>
  <c r="BY97" i="4"/>
  <c r="BZ97" i="4"/>
  <c r="CA97" i="4"/>
  <c r="CB97" i="4"/>
  <c r="CC97" i="4"/>
  <c r="CD97" i="4"/>
  <c r="CE97" i="4"/>
  <c r="CF97" i="4"/>
  <c r="CG97" i="4" s="1"/>
  <c r="CH97" i="4"/>
  <c r="CI97" i="4"/>
  <c r="CJ97" i="4"/>
  <c r="CK97" i="4"/>
  <c r="CL97" i="4"/>
  <c r="CM97" i="4"/>
  <c r="CN97" i="4"/>
  <c r="CO97" i="4"/>
  <c r="CP97" i="4"/>
  <c r="GA97" i="4" s="1"/>
  <c r="CQ97" i="4"/>
  <c r="CR97" i="4"/>
  <c r="CS97" i="4"/>
  <c r="CT97" i="4"/>
  <c r="CU97" i="4"/>
  <c r="CV97" i="4"/>
  <c r="CW97" i="4"/>
  <c r="CX97" i="4"/>
  <c r="CY97" i="4"/>
  <c r="CZ97" i="4"/>
  <c r="DA97" i="4"/>
  <c r="DB97" i="4"/>
  <c r="DC97" i="4"/>
  <c r="DD97" i="4"/>
  <c r="DE97" i="4"/>
  <c r="DF97" i="4"/>
  <c r="DG97" i="4"/>
  <c r="DH97" i="4"/>
  <c r="DI97" i="4"/>
  <c r="DJ97" i="4"/>
  <c r="DK97" i="4"/>
  <c r="DL97" i="4"/>
  <c r="DM97" i="4"/>
  <c r="DN97" i="4"/>
  <c r="DO97" i="4"/>
  <c r="DP97" i="4"/>
  <c r="DQ97" i="4"/>
  <c r="DR97" i="4"/>
  <c r="DS97" i="4"/>
  <c r="DT97" i="4"/>
  <c r="DU97" i="4"/>
  <c r="DV97" i="4"/>
  <c r="DW97" i="4"/>
  <c r="DX97" i="4"/>
  <c r="DY97" i="4"/>
  <c r="DZ97" i="4"/>
  <c r="EA97" i="4"/>
  <c r="EB97" i="4"/>
  <c r="EG97" i="4"/>
  <c r="EH97" i="4"/>
  <c r="EI97" i="4"/>
  <c r="EJ97" i="4"/>
  <c r="EK97" i="4"/>
  <c r="EL97" i="4"/>
  <c r="EM97" i="4"/>
  <c r="EO97" i="4"/>
  <c r="EP97" i="4"/>
  <c r="EQ97" i="4"/>
  <c r="ER97" i="4"/>
  <c r="ES97" i="4"/>
  <c r="ET97" i="4"/>
  <c r="EU97" i="4"/>
  <c r="FA97" i="4"/>
  <c r="FB97" i="4"/>
  <c r="FC97" i="4"/>
  <c r="FD97" i="4"/>
  <c r="FE97" i="4"/>
  <c r="FF97" i="4"/>
  <c r="FG97" i="4"/>
  <c r="FH97" i="4"/>
  <c r="FI97" i="4"/>
  <c r="FJ97" i="4"/>
  <c r="FK97" i="4"/>
  <c r="FL97" i="4"/>
  <c r="FM97" i="4"/>
  <c r="FN97" i="4"/>
  <c r="FO97" i="4"/>
  <c r="FQ97" i="4"/>
  <c r="FR97" i="4"/>
  <c r="FU97" i="4"/>
  <c r="FV97" i="4"/>
  <c r="FW97" i="4"/>
  <c r="GC97" i="4"/>
  <c r="BK98" i="4"/>
  <c r="FZ98" i="4" s="1"/>
  <c r="BL98" i="4"/>
  <c r="BM98" i="4"/>
  <c r="BN98" i="4"/>
  <c r="BO98" i="4"/>
  <c r="BP98" i="4"/>
  <c r="BQ98" i="4"/>
  <c r="EE98" i="4" s="1"/>
  <c r="BR98" i="4"/>
  <c r="BS98" i="4"/>
  <c r="EC98" i="4" s="1"/>
  <c r="BT98" i="4"/>
  <c r="BU98" i="4"/>
  <c r="BV98" i="4"/>
  <c r="BW98" i="4"/>
  <c r="BZ98" i="4"/>
  <c r="CA98" i="4"/>
  <c r="CB98" i="4"/>
  <c r="CC98" i="4"/>
  <c r="CD98" i="4"/>
  <c r="CE98" i="4"/>
  <c r="CG98" i="4" s="1"/>
  <c r="CF98" i="4"/>
  <c r="CH98" i="4"/>
  <c r="CI98" i="4"/>
  <c r="CJ98" i="4"/>
  <c r="CK98" i="4"/>
  <c r="CL98" i="4"/>
  <c r="CM98" i="4"/>
  <c r="CN98" i="4"/>
  <c r="CO98" i="4"/>
  <c r="CP98" i="4"/>
  <c r="GA98" i="4" s="1"/>
  <c r="CQ98" i="4"/>
  <c r="CR98" i="4"/>
  <c r="CS98" i="4"/>
  <c r="CT98" i="4"/>
  <c r="CU98" i="4"/>
  <c r="CV98" i="4"/>
  <c r="CW98" i="4"/>
  <c r="CX98" i="4"/>
  <c r="CY98" i="4"/>
  <c r="CZ98" i="4"/>
  <c r="DA98" i="4"/>
  <c r="DB98" i="4"/>
  <c r="DC98" i="4"/>
  <c r="DD98" i="4"/>
  <c r="DE98" i="4"/>
  <c r="DF98" i="4"/>
  <c r="DG98" i="4"/>
  <c r="DH98" i="4"/>
  <c r="DI98" i="4"/>
  <c r="DJ98" i="4"/>
  <c r="DK98" i="4"/>
  <c r="DL98" i="4"/>
  <c r="DM98" i="4"/>
  <c r="DN98" i="4"/>
  <c r="DO98" i="4"/>
  <c r="DP98" i="4"/>
  <c r="DQ98" i="4"/>
  <c r="DR98" i="4"/>
  <c r="DS98" i="4"/>
  <c r="DT98" i="4"/>
  <c r="DU98" i="4"/>
  <c r="DV98" i="4"/>
  <c r="DW98" i="4"/>
  <c r="DX98" i="4"/>
  <c r="DY98" i="4"/>
  <c r="DZ98" i="4"/>
  <c r="EA98" i="4"/>
  <c r="EB98" i="4"/>
  <c r="EG98" i="4"/>
  <c r="EH98" i="4"/>
  <c r="EI98" i="4"/>
  <c r="EJ98" i="4"/>
  <c r="EK98" i="4"/>
  <c r="EL98" i="4"/>
  <c r="EM98" i="4"/>
  <c r="EN98" i="4"/>
  <c r="EO98" i="4"/>
  <c r="EP98" i="4"/>
  <c r="EQ98" i="4"/>
  <c r="ER98" i="4"/>
  <c r="ES98" i="4"/>
  <c r="ET98" i="4"/>
  <c r="EV98" i="4"/>
  <c r="EY98" i="4"/>
  <c r="FA98" i="4"/>
  <c r="FB98" i="4"/>
  <c r="FC98" i="4"/>
  <c r="FD98" i="4"/>
  <c r="FE98" i="4"/>
  <c r="FF98" i="4"/>
  <c r="FG98" i="4"/>
  <c r="FH98" i="4"/>
  <c r="FI98" i="4"/>
  <c r="FJ98" i="4"/>
  <c r="FK98" i="4"/>
  <c r="FL98" i="4"/>
  <c r="FM98" i="4"/>
  <c r="FN98" i="4"/>
  <c r="FO98" i="4"/>
  <c r="FQ98" i="4"/>
  <c r="FR98" i="4"/>
  <c r="FS98" i="4"/>
  <c r="FU98" i="4"/>
  <c r="FV98" i="4"/>
  <c r="FW98" i="4"/>
  <c r="FY98" i="4"/>
  <c r="GB98" i="4"/>
  <c r="BK99" i="4"/>
  <c r="BL99" i="4"/>
  <c r="BM99" i="4"/>
  <c r="BN99" i="4"/>
  <c r="BO99" i="4"/>
  <c r="BP99" i="4"/>
  <c r="BQ99" i="4"/>
  <c r="BR99" i="4"/>
  <c r="BS99" i="4"/>
  <c r="EC99" i="4" s="1"/>
  <c r="BT99" i="4"/>
  <c r="BU99" i="4"/>
  <c r="BV99" i="4"/>
  <c r="BW99" i="4"/>
  <c r="BY99" i="4"/>
  <c r="BZ99" i="4"/>
  <c r="CA99" i="4"/>
  <c r="CB99" i="4"/>
  <c r="CC99" i="4"/>
  <c r="CD99" i="4"/>
  <c r="CE99" i="4"/>
  <c r="CF99" i="4"/>
  <c r="CG99" i="4" s="1"/>
  <c r="CH99" i="4"/>
  <c r="CI99" i="4"/>
  <c r="CJ99" i="4"/>
  <c r="CK99" i="4"/>
  <c r="CL99" i="4"/>
  <c r="CM99" i="4"/>
  <c r="CN99" i="4"/>
  <c r="CO99" i="4"/>
  <c r="CP99" i="4"/>
  <c r="GA99" i="4" s="1"/>
  <c r="CQ99" i="4"/>
  <c r="CR99" i="4"/>
  <c r="CS99" i="4"/>
  <c r="CT99" i="4"/>
  <c r="CU99" i="4"/>
  <c r="CV99" i="4"/>
  <c r="CW99" i="4"/>
  <c r="CX99" i="4"/>
  <c r="CY99" i="4"/>
  <c r="CZ99" i="4"/>
  <c r="DA99" i="4"/>
  <c r="DB99" i="4"/>
  <c r="DC99" i="4"/>
  <c r="DD99" i="4"/>
  <c r="DE99" i="4"/>
  <c r="DF99" i="4"/>
  <c r="DG99" i="4"/>
  <c r="DH99" i="4"/>
  <c r="DI99" i="4"/>
  <c r="DJ99" i="4"/>
  <c r="DK99" i="4"/>
  <c r="DL99" i="4"/>
  <c r="DM99" i="4"/>
  <c r="DN99" i="4"/>
  <c r="DO99" i="4"/>
  <c r="DP99" i="4"/>
  <c r="DQ99" i="4"/>
  <c r="DR99" i="4"/>
  <c r="DS99" i="4"/>
  <c r="DT99" i="4"/>
  <c r="DU99" i="4"/>
  <c r="DV99" i="4"/>
  <c r="DW99" i="4"/>
  <c r="DX99" i="4"/>
  <c r="DY99" i="4"/>
  <c r="DZ99" i="4"/>
  <c r="EA99" i="4"/>
  <c r="EB99" i="4"/>
  <c r="ED99" i="4"/>
  <c r="EG99" i="4"/>
  <c r="EH99" i="4"/>
  <c r="EI99" i="4"/>
  <c r="EJ99" i="4"/>
  <c r="EK99" i="4"/>
  <c r="EL99" i="4"/>
  <c r="EM99" i="4"/>
  <c r="EO99" i="4"/>
  <c r="EP99" i="4"/>
  <c r="EQ99" i="4"/>
  <c r="ER99" i="4"/>
  <c r="ES99" i="4"/>
  <c r="ET99" i="4"/>
  <c r="EU99" i="4"/>
  <c r="EX99" i="4"/>
  <c r="FA99" i="4"/>
  <c r="FB99" i="4"/>
  <c r="FC99" i="4"/>
  <c r="FD99" i="4"/>
  <c r="FE99" i="4"/>
  <c r="FF99" i="4"/>
  <c r="FG99" i="4"/>
  <c r="FH99" i="4"/>
  <c r="FI99" i="4"/>
  <c r="FJ99" i="4"/>
  <c r="FK99" i="4"/>
  <c r="FL99" i="4"/>
  <c r="FM99" i="4"/>
  <c r="FN99" i="4"/>
  <c r="FO99" i="4"/>
  <c r="FQ99" i="4"/>
  <c r="FR99" i="4"/>
  <c r="FU99" i="4"/>
  <c r="FV99" i="4"/>
  <c r="FW99" i="4"/>
  <c r="FZ99" i="4"/>
  <c r="GC99" i="4"/>
  <c r="BK100" i="4"/>
  <c r="BL100" i="4"/>
  <c r="BM100" i="4"/>
  <c r="BN100" i="4"/>
  <c r="BO100" i="4"/>
  <c r="EE100" i="4" s="1"/>
  <c r="BP100" i="4"/>
  <c r="BQ100" i="4"/>
  <c r="BR100" i="4"/>
  <c r="BS100" i="4"/>
  <c r="BT100" i="4"/>
  <c r="BU100" i="4"/>
  <c r="BV100" i="4"/>
  <c r="BW100" i="4"/>
  <c r="BZ100" i="4"/>
  <c r="CA100" i="4"/>
  <c r="CB100" i="4"/>
  <c r="CC100" i="4"/>
  <c r="CD100" i="4"/>
  <c r="CE100" i="4"/>
  <c r="CG100" i="4" s="1"/>
  <c r="CF100" i="4"/>
  <c r="CH100" i="4"/>
  <c r="CI100" i="4"/>
  <c r="CJ100" i="4"/>
  <c r="CK100" i="4"/>
  <c r="CL100" i="4"/>
  <c r="CM100" i="4"/>
  <c r="CN100" i="4"/>
  <c r="CO100" i="4"/>
  <c r="CP100" i="4"/>
  <c r="GA100" i="4" s="1"/>
  <c r="CQ100" i="4"/>
  <c r="CR100" i="4"/>
  <c r="CS100" i="4"/>
  <c r="CT100" i="4"/>
  <c r="CU100" i="4"/>
  <c r="CV100" i="4"/>
  <c r="CW100" i="4"/>
  <c r="CX100" i="4"/>
  <c r="CY100" i="4"/>
  <c r="CZ100" i="4"/>
  <c r="DA100" i="4"/>
  <c r="DB100" i="4"/>
  <c r="DC100" i="4"/>
  <c r="DD100" i="4"/>
  <c r="DE100" i="4"/>
  <c r="DF100" i="4"/>
  <c r="DG100" i="4"/>
  <c r="DH100" i="4"/>
  <c r="DI100" i="4"/>
  <c r="DJ100" i="4"/>
  <c r="DK100" i="4"/>
  <c r="DL100" i="4"/>
  <c r="DM100" i="4"/>
  <c r="DN100" i="4"/>
  <c r="DO100" i="4"/>
  <c r="DP100" i="4"/>
  <c r="DQ100" i="4"/>
  <c r="DR100" i="4"/>
  <c r="DS100" i="4"/>
  <c r="DT100" i="4"/>
  <c r="DU100" i="4"/>
  <c r="DV100" i="4"/>
  <c r="DW100" i="4"/>
  <c r="DX100" i="4"/>
  <c r="DY100" i="4"/>
  <c r="DZ100" i="4"/>
  <c r="EA100" i="4"/>
  <c r="EG100" i="4"/>
  <c r="EH100" i="4"/>
  <c r="EI100" i="4"/>
  <c r="EJ100" i="4"/>
  <c r="EK100" i="4"/>
  <c r="EL100" i="4"/>
  <c r="EM100" i="4"/>
  <c r="EO100" i="4"/>
  <c r="EP100" i="4"/>
  <c r="EQ100" i="4"/>
  <c r="ER100" i="4"/>
  <c r="ES100" i="4"/>
  <c r="ET100" i="4"/>
  <c r="FA100" i="4"/>
  <c r="FB100" i="4"/>
  <c r="FC100" i="4"/>
  <c r="FD100" i="4"/>
  <c r="FE100" i="4"/>
  <c r="FF100" i="4"/>
  <c r="FG100" i="4"/>
  <c r="FH100" i="4"/>
  <c r="FI100" i="4"/>
  <c r="FJ100" i="4"/>
  <c r="FK100" i="4"/>
  <c r="FL100" i="4"/>
  <c r="FM100" i="4"/>
  <c r="FN100" i="4"/>
  <c r="FO100" i="4"/>
  <c r="FQ100" i="4"/>
  <c r="FR100" i="4"/>
  <c r="FU100" i="4"/>
  <c r="FV100" i="4"/>
  <c r="BK101" i="4"/>
  <c r="BL101" i="4"/>
  <c r="BM101" i="4"/>
  <c r="BN101" i="4"/>
  <c r="BO101" i="4"/>
  <c r="EE101" i="4" s="1"/>
  <c r="BP101" i="4"/>
  <c r="BQ101" i="4"/>
  <c r="BR101" i="4"/>
  <c r="BS101" i="4"/>
  <c r="BT101" i="4"/>
  <c r="BU101" i="4"/>
  <c r="BV101" i="4"/>
  <c r="BW101" i="4"/>
  <c r="BY101" i="4"/>
  <c r="BZ101" i="4"/>
  <c r="CA101" i="4"/>
  <c r="CB101" i="4"/>
  <c r="CC101" i="4"/>
  <c r="CD101" i="4"/>
  <c r="CE101" i="4"/>
  <c r="CF101" i="4"/>
  <c r="CG101" i="4" s="1"/>
  <c r="CH101" i="4"/>
  <c r="CI101" i="4"/>
  <c r="CJ101" i="4"/>
  <c r="CK101" i="4"/>
  <c r="CL101" i="4"/>
  <c r="CM101" i="4"/>
  <c r="CN101" i="4"/>
  <c r="CO101" i="4"/>
  <c r="CP101" i="4"/>
  <c r="GA101" i="4" s="1"/>
  <c r="CQ101" i="4"/>
  <c r="CR101" i="4"/>
  <c r="CS101" i="4"/>
  <c r="CT101" i="4"/>
  <c r="CU101" i="4"/>
  <c r="CV101" i="4"/>
  <c r="CW101" i="4"/>
  <c r="CX101" i="4"/>
  <c r="CY101" i="4"/>
  <c r="CZ101" i="4"/>
  <c r="DA101" i="4"/>
  <c r="DB101" i="4"/>
  <c r="DC101" i="4"/>
  <c r="DD101" i="4"/>
  <c r="DE101" i="4"/>
  <c r="DF101" i="4"/>
  <c r="DG101" i="4"/>
  <c r="DH101" i="4"/>
  <c r="DI101" i="4"/>
  <c r="DJ101" i="4"/>
  <c r="DK101" i="4"/>
  <c r="DL101" i="4"/>
  <c r="DM101" i="4"/>
  <c r="DN101" i="4"/>
  <c r="DO101" i="4"/>
  <c r="DP101" i="4"/>
  <c r="DQ101" i="4"/>
  <c r="DR101" i="4"/>
  <c r="DS101" i="4"/>
  <c r="DT101" i="4"/>
  <c r="DU101" i="4"/>
  <c r="DV101" i="4"/>
  <c r="DW101" i="4"/>
  <c r="DX101" i="4"/>
  <c r="DY101" i="4"/>
  <c r="DZ101" i="4"/>
  <c r="EA101" i="4"/>
  <c r="EG101" i="4"/>
  <c r="EH101" i="4"/>
  <c r="EI101" i="4"/>
  <c r="EJ101" i="4"/>
  <c r="EK101" i="4"/>
  <c r="EL101" i="4"/>
  <c r="EM101" i="4"/>
  <c r="EO101" i="4"/>
  <c r="EP101" i="4"/>
  <c r="EQ101" i="4"/>
  <c r="ER101" i="4"/>
  <c r="ES101" i="4"/>
  <c r="ET101" i="4"/>
  <c r="EU101" i="4"/>
  <c r="FA101" i="4"/>
  <c r="FB101" i="4"/>
  <c r="FC101" i="4"/>
  <c r="FD101" i="4"/>
  <c r="FE101" i="4"/>
  <c r="FF101" i="4"/>
  <c r="FG101" i="4"/>
  <c r="FH101" i="4"/>
  <c r="FI101" i="4"/>
  <c r="FJ101" i="4"/>
  <c r="FK101" i="4"/>
  <c r="FL101" i="4"/>
  <c r="FM101" i="4"/>
  <c r="FN101" i="4"/>
  <c r="FO101" i="4"/>
  <c r="FQ101" i="4"/>
  <c r="FR101" i="4"/>
  <c r="FU101" i="4"/>
  <c r="FV101" i="4"/>
  <c r="FW101" i="4"/>
  <c r="GC101" i="4"/>
  <c r="BK102" i="4"/>
  <c r="FZ102" i="4" s="1"/>
  <c r="BL102" i="4"/>
  <c r="BM102" i="4"/>
  <c r="BN102" i="4"/>
  <c r="BO102" i="4"/>
  <c r="BP102" i="4"/>
  <c r="BQ102" i="4"/>
  <c r="EE102" i="4" s="1"/>
  <c r="BR102" i="4"/>
  <c r="BS102" i="4"/>
  <c r="EC102" i="4" s="1"/>
  <c r="BT102" i="4"/>
  <c r="BU102" i="4"/>
  <c r="BV102" i="4"/>
  <c r="BW102" i="4"/>
  <c r="BZ102" i="4"/>
  <c r="CA102" i="4"/>
  <c r="CB102" i="4"/>
  <c r="CC102" i="4"/>
  <c r="CD102" i="4"/>
  <c r="CE102" i="4"/>
  <c r="CG102" i="4" s="1"/>
  <c r="CF102" i="4"/>
  <c r="CH102" i="4"/>
  <c r="CI102" i="4"/>
  <c r="CJ102" i="4"/>
  <c r="CK102" i="4"/>
  <c r="CL102" i="4"/>
  <c r="CM102" i="4"/>
  <c r="CN102" i="4"/>
  <c r="CO102" i="4"/>
  <c r="CP102" i="4"/>
  <c r="GA102" i="4" s="1"/>
  <c r="CQ102" i="4"/>
  <c r="CR102" i="4"/>
  <c r="CS102" i="4"/>
  <c r="CT102" i="4"/>
  <c r="CU102" i="4"/>
  <c r="CV102" i="4"/>
  <c r="CW102" i="4"/>
  <c r="CX102" i="4"/>
  <c r="CY102" i="4"/>
  <c r="CZ102" i="4"/>
  <c r="DA102" i="4"/>
  <c r="DB102" i="4"/>
  <c r="DC102" i="4"/>
  <c r="DD102" i="4"/>
  <c r="DE102" i="4"/>
  <c r="DF102" i="4"/>
  <c r="DG102" i="4"/>
  <c r="DH102" i="4"/>
  <c r="DI102" i="4"/>
  <c r="DJ102" i="4"/>
  <c r="DK102" i="4"/>
  <c r="DL102" i="4"/>
  <c r="DM102" i="4"/>
  <c r="DN102" i="4"/>
  <c r="DO102" i="4"/>
  <c r="DP102" i="4"/>
  <c r="DQ102" i="4"/>
  <c r="DR102" i="4"/>
  <c r="DS102" i="4"/>
  <c r="DT102" i="4"/>
  <c r="DU102" i="4"/>
  <c r="DV102" i="4"/>
  <c r="DW102" i="4"/>
  <c r="DX102" i="4"/>
  <c r="DY102" i="4"/>
  <c r="DZ102" i="4"/>
  <c r="EA102" i="4"/>
  <c r="EB102" i="4"/>
  <c r="EG102" i="4"/>
  <c r="EH102" i="4"/>
  <c r="EI102" i="4"/>
  <c r="EJ102" i="4"/>
  <c r="EK102" i="4"/>
  <c r="EL102" i="4"/>
  <c r="EM102" i="4"/>
  <c r="EN102" i="4"/>
  <c r="EO102" i="4"/>
  <c r="EP102" i="4"/>
  <c r="EQ102" i="4"/>
  <c r="ER102" i="4"/>
  <c r="ES102" i="4"/>
  <c r="ET102" i="4"/>
  <c r="EV102" i="4"/>
  <c r="EY102" i="4"/>
  <c r="FA102" i="4"/>
  <c r="FB102" i="4"/>
  <c r="FC102" i="4"/>
  <c r="FD102" i="4"/>
  <c r="FE102" i="4"/>
  <c r="FF102" i="4"/>
  <c r="FG102" i="4"/>
  <c r="FH102" i="4"/>
  <c r="FI102" i="4"/>
  <c r="FJ102" i="4"/>
  <c r="FK102" i="4"/>
  <c r="FL102" i="4"/>
  <c r="FM102" i="4"/>
  <c r="FN102" i="4"/>
  <c r="FO102" i="4"/>
  <c r="FQ102" i="4"/>
  <c r="FR102" i="4"/>
  <c r="FS102" i="4"/>
  <c r="FU102" i="4"/>
  <c r="FV102" i="4"/>
  <c r="FW102" i="4"/>
  <c r="FY102" i="4"/>
  <c r="GB102" i="4"/>
  <c r="BK103" i="4"/>
  <c r="BL103" i="4"/>
  <c r="BM103" i="4"/>
  <c r="BN103" i="4"/>
  <c r="BO103" i="4"/>
  <c r="BP103" i="4"/>
  <c r="BQ103" i="4"/>
  <c r="BR103" i="4"/>
  <c r="BS103" i="4"/>
  <c r="EC103" i="4" s="1"/>
  <c r="BT103" i="4"/>
  <c r="BU103" i="4"/>
  <c r="BV103" i="4"/>
  <c r="BW103" i="4"/>
  <c r="BY103" i="4"/>
  <c r="BZ103" i="4"/>
  <c r="CA103" i="4"/>
  <c r="CB103" i="4"/>
  <c r="CC103" i="4"/>
  <c r="CD103" i="4"/>
  <c r="CE103" i="4"/>
  <c r="CF103" i="4"/>
  <c r="CG103" i="4" s="1"/>
  <c r="CH103" i="4"/>
  <c r="CI103" i="4"/>
  <c r="CJ103" i="4"/>
  <c r="CK103" i="4"/>
  <c r="CL103" i="4"/>
  <c r="CM103" i="4"/>
  <c r="CN103" i="4"/>
  <c r="CO103" i="4"/>
  <c r="CP103" i="4"/>
  <c r="GA103" i="4" s="1"/>
  <c r="CQ103" i="4"/>
  <c r="CR103" i="4"/>
  <c r="CS103" i="4"/>
  <c r="CT103" i="4"/>
  <c r="CU103" i="4"/>
  <c r="CV103" i="4"/>
  <c r="CW103" i="4"/>
  <c r="CX103" i="4"/>
  <c r="CY103" i="4"/>
  <c r="CZ103" i="4"/>
  <c r="DA103" i="4"/>
  <c r="DB103" i="4"/>
  <c r="DC103" i="4"/>
  <c r="DD103" i="4"/>
  <c r="DE103" i="4"/>
  <c r="DF103" i="4"/>
  <c r="DG103" i="4"/>
  <c r="DH103" i="4"/>
  <c r="DI103" i="4"/>
  <c r="DJ103" i="4"/>
  <c r="DK103" i="4"/>
  <c r="DL103" i="4"/>
  <c r="DM103" i="4"/>
  <c r="DN103" i="4"/>
  <c r="DO103" i="4"/>
  <c r="DP103" i="4"/>
  <c r="DQ103" i="4"/>
  <c r="DR103" i="4"/>
  <c r="DS103" i="4"/>
  <c r="DT103" i="4"/>
  <c r="DU103" i="4"/>
  <c r="DV103" i="4"/>
  <c r="DW103" i="4"/>
  <c r="DX103" i="4"/>
  <c r="DY103" i="4"/>
  <c r="DZ103" i="4"/>
  <c r="EA103" i="4"/>
  <c r="EB103" i="4"/>
  <c r="ED103" i="4"/>
  <c r="EG103" i="4"/>
  <c r="EH103" i="4"/>
  <c r="EI103" i="4"/>
  <c r="EJ103" i="4"/>
  <c r="EK103" i="4"/>
  <c r="EL103" i="4"/>
  <c r="EM103" i="4"/>
  <c r="EO103" i="4"/>
  <c r="EP103" i="4"/>
  <c r="EQ103" i="4"/>
  <c r="ER103" i="4"/>
  <c r="ES103" i="4"/>
  <c r="ET103" i="4"/>
  <c r="EU103" i="4"/>
  <c r="EX103" i="4"/>
  <c r="FA103" i="4"/>
  <c r="FB103" i="4"/>
  <c r="FC103" i="4"/>
  <c r="FD103" i="4"/>
  <c r="FE103" i="4"/>
  <c r="FF103" i="4"/>
  <c r="FG103" i="4"/>
  <c r="FH103" i="4"/>
  <c r="FI103" i="4"/>
  <c r="FJ103" i="4"/>
  <c r="FK103" i="4"/>
  <c r="FL103" i="4"/>
  <c r="FM103" i="4"/>
  <c r="FN103" i="4"/>
  <c r="FO103" i="4"/>
  <c r="FQ103" i="4"/>
  <c r="FR103" i="4"/>
  <c r="FU103" i="4"/>
  <c r="FV103" i="4"/>
  <c r="FW103" i="4"/>
  <c r="FZ103" i="4"/>
  <c r="GC103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BW104" i="4"/>
  <c r="BZ104" i="4"/>
  <c r="CA104" i="4"/>
  <c r="CB104" i="4"/>
  <c r="CC104" i="4"/>
  <c r="CD104" i="4"/>
  <c r="CE104" i="4"/>
  <c r="CG104" i="4" s="1"/>
  <c r="CF104" i="4"/>
  <c r="CH104" i="4"/>
  <c r="CI104" i="4"/>
  <c r="CJ104" i="4"/>
  <c r="CK104" i="4"/>
  <c r="CL104" i="4"/>
  <c r="CM104" i="4"/>
  <c r="CN104" i="4"/>
  <c r="CO104" i="4"/>
  <c r="CP104" i="4"/>
  <c r="GA104" i="4" s="1"/>
  <c r="CQ104" i="4"/>
  <c r="CR104" i="4"/>
  <c r="CS104" i="4"/>
  <c r="CT104" i="4"/>
  <c r="CU104" i="4"/>
  <c r="CV104" i="4"/>
  <c r="CW104" i="4"/>
  <c r="CX104" i="4"/>
  <c r="CY104" i="4"/>
  <c r="CZ104" i="4"/>
  <c r="DA104" i="4"/>
  <c r="DB104" i="4"/>
  <c r="DC104" i="4"/>
  <c r="DD104" i="4"/>
  <c r="DE104" i="4"/>
  <c r="DF104" i="4"/>
  <c r="DG104" i="4"/>
  <c r="DH104" i="4"/>
  <c r="DI104" i="4"/>
  <c r="DJ104" i="4"/>
  <c r="DK104" i="4"/>
  <c r="DL104" i="4"/>
  <c r="DM104" i="4"/>
  <c r="DN104" i="4"/>
  <c r="DO104" i="4"/>
  <c r="DP104" i="4"/>
  <c r="DQ104" i="4"/>
  <c r="DR104" i="4"/>
  <c r="DS104" i="4"/>
  <c r="DT104" i="4"/>
  <c r="DU104" i="4"/>
  <c r="DV104" i="4"/>
  <c r="DW104" i="4"/>
  <c r="DX104" i="4"/>
  <c r="DY104" i="4"/>
  <c r="DZ104" i="4"/>
  <c r="EA104" i="4"/>
  <c r="EE104" i="4"/>
  <c r="EG104" i="4"/>
  <c r="EH104" i="4"/>
  <c r="EI104" i="4"/>
  <c r="EJ104" i="4"/>
  <c r="EK104" i="4"/>
  <c r="EL104" i="4"/>
  <c r="EM104" i="4"/>
  <c r="EN104" i="4"/>
  <c r="EO104" i="4"/>
  <c r="EP104" i="4"/>
  <c r="EQ104" i="4"/>
  <c r="ER104" i="4"/>
  <c r="ES104" i="4"/>
  <c r="ET104" i="4"/>
  <c r="EV104" i="4"/>
  <c r="FA104" i="4"/>
  <c r="FB104" i="4"/>
  <c r="FC104" i="4"/>
  <c r="FD104" i="4"/>
  <c r="FE104" i="4"/>
  <c r="FF104" i="4"/>
  <c r="FG104" i="4"/>
  <c r="FH104" i="4"/>
  <c r="FI104" i="4"/>
  <c r="FJ104" i="4"/>
  <c r="FK104" i="4"/>
  <c r="FL104" i="4"/>
  <c r="FM104" i="4"/>
  <c r="FN104" i="4"/>
  <c r="FO104" i="4"/>
  <c r="FQ104" i="4"/>
  <c r="FR104" i="4"/>
  <c r="FU104" i="4"/>
  <c r="FV104" i="4"/>
  <c r="FY104" i="4"/>
  <c r="GD104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Y105" i="4" s="1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GA105" i="4" s="1"/>
  <c r="CR105" i="4"/>
  <c r="CS105" i="4"/>
  <c r="CT105" i="4"/>
  <c r="CU105" i="4"/>
  <c r="CV105" i="4"/>
  <c r="CW105" i="4"/>
  <c r="CX105" i="4"/>
  <c r="CY105" i="4"/>
  <c r="CZ105" i="4"/>
  <c r="DA105" i="4"/>
  <c r="DB105" i="4"/>
  <c r="DC105" i="4"/>
  <c r="DD105" i="4"/>
  <c r="DE105" i="4"/>
  <c r="DF105" i="4"/>
  <c r="DG105" i="4"/>
  <c r="DH105" i="4"/>
  <c r="DI105" i="4"/>
  <c r="DJ105" i="4"/>
  <c r="DK105" i="4"/>
  <c r="DL105" i="4"/>
  <c r="DM105" i="4"/>
  <c r="DN105" i="4"/>
  <c r="DO105" i="4"/>
  <c r="DP105" i="4"/>
  <c r="DQ105" i="4"/>
  <c r="DR105" i="4"/>
  <c r="DS105" i="4"/>
  <c r="DT105" i="4"/>
  <c r="DU105" i="4"/>
  <c r="DV105" i="4"/>
  <c r="DW105" i="4"/>
  <c r="DX105" i="4"/>
  <c r="DY105" i="4"/>
  <c r="DZ105" i="4"/>
  <c r="EA105" i="4"/>
  <c r="EC105" i="4"/>
  <c r="EF105" i="4" s="1"/>
  <c r="EE105" i="4"/>
  <c r="EG105" i="4"/>
  <c r="EH105" i="4"/>
  <c r="EI105" i="4"/>
  <c r="EJ105" i="4"/>
  <c r="EK105" i="4"/>
  <c r="EL105" i="4"/>
  <c r="EM105" i="4"/>
  <c r="EO105" i="4"/>
  <c r="EP105" i="4"/>
  <c r="EQ105" i="4"/>
  <c r="ER105" i="4"/>
  <c r="ES105" i="4"/>
  <c r="ET105" i="4"/>
  <c r="FA105" i="4"/>
  <c r="FB105" i="4"/>
  <c r="FC105" i="4"/>
  <c r="FD105" i="4"/>
  <c r="FE105" i="4"/>
  <c r="FF105" i="4"/>
  <c r="FG105" i="4"/>
  <c r="FH105" i="4"/>
  <c r="FI105" i="4"/>
  <c r="FJ105" i="4"/>
  <c r="FK105" i="4"/>
  <c r="FL105" i="4"/>
  <c r="FM105" i="4"/>
  <c r="FN105" i="4"/>
  <c r="FO105" i="4"/>
  <c r="FP105" i="4"/>
  <c r="FQ105" i="4"/>
  <c r="FR105" i="4"/>
  <c r="FS105" i="4"/>
  <c r="FT105" i="4"/>
  <c r="FU105" i="4"/>
  <c r="FV105" i="4"/>
  <c r="FW105" i="4"/>
  <c r="FX105" i="4"/>
  <c r="FY105" i="4"/>
  <c r="FZ105" i="4"/>
  <c r="BK106" i="4"/>
  <c r="FS106" i="4" s="1"/>
  <c r="BL106" i="4"/>
  <c r="EC106" i="4" s="1"/>
  <c r="EF106" i="4" s="1"/>
  <c r="BM106" i="4"/>
  <c r="BN106" i="4"/>
  <c r="BO106" i="4"/>
  <c r="BP106" i="4"/>
  <c r="BQ106" i="4"/>
  <c r="BR106" i="4"/>
  <c r="BS106" i="4"/>
  <c r="BT106" i="4"/>
  <c r="EB106" i="4" s="1"/>
  <c r="BU106" i="4"/>
  <c r="BV106" i="4"/>
  <c r="BY106" i="4"/>
  <c r="BZ106" i="4"/>
  <c r="CA106" i="4"/>
  <c r="CB106" i="4"/>
  <c r="CC106" i="4"/>
  <c r="CD106" i="4"/>
  <c r="CE106" i="4"/>
  <c r="CG106" i="4" s="1"/>
  <c r="CF106" i="4"/>
  <c r="CH106" i="4"/>
  <c r="CI106" i="4"/>
  <c r="CJ106" i="4"/>
  <c r="CK106" i="4"/>
  <c r="CL106" i="4"/>
  <c r="CM106" i="4"/>
  <c r="CN106" i="4"/>
  <c r="CO106" i="4"/>
  <c r="CP106" i="4"/>
  <c r="CQ106" i="4"/>
  <c r="GA106" i="4" s="1"/>
  <c r="CR106" i="4"/>
  <c r="CS106" i="4"/>
  <c r="CT106" i="4"/>
  <c r="CU106" i="4"/>
  <c r="CV106" i="4"/>
  <c r="CW106" i="4"/>
  <c r="CX106" i="4"/>
  <c r="CY106" i="4"/>
  <c r="CZ106" i="4"/>
  <c r="DA106" i="4"/>
  <c r="DB106" i="4"/>
  <c r="DC106" i="4"/>
  <c r="DD106" i="4"/>
  <c r="DE106" i="4"/>
  <c r="DF106" i="4"/>
  <c r="DG106" i="4"/>
  <c r="DH106" i="4"/>
  <c r="DI106" i="4"/>
  <c r="DJ106" i="4"/>
  <c r="DK106" i="4"/>
  <c r="DL106" i="4"/>
  <c r="DM106" i="4"/>
  <c r="DN106" i="4"/>
  <c r="DO106" i="4"/>
  <c r="DP106" i="4"/>
  <c r="DQ106" i="4"/>
  <c r="DR106" i="4"/>
  <c r="DS106" i="4"/>
  <c r="DT106" i="4"/>
  <c r="DU106" i="4"/>
  <c r="DV106" i="4"/>
  <c r="DW106" i="4"/>
  <c r="DX106" i="4"/>
  <c r="DY106" i="4"/>
  <c r="DZ106" i="4"/>
  <c r="EA106" i="4"/>
  <c r="EE106" i="4"/>
  <c r="EG106" i="4"/>
  <c r="EH106" i="4"/>
  <c r="EI106" i="4"/>
  <c r="EJ106" i="4"/>
  <c r="EK106" i="4"/>
  <c r="EL106" i="4"/>
  <c r="EM106" i="4"/>
  <c r="EO106" i="4"/>
  <c r="EP106" i="4"/>
  <c r="EQ106" i="4"/>
  <c r="ER106" i="4"/>
  <c r="ES106" i="4"/>
  <c r="ET106" i="4"/>
  <c r="FA106" i="4"/>
  <c r="FB106" i="4"/>
  <c r="FC106" i="4"/>
  <c r="FD106" i="4"/>
  <c r="FE106" i="4"/>
  <c r="FF106" i="4"/>
  <c r="FG106" i="4"/>
  <c r="FH106" i="4"/>
  <c r="FI106" i="4"/>
  <c r="FJ106" i="4"/>
  <c r="FK106" i="4"/>
  <c r="FL106" i="4"/>
  <c r="FM106" i="4"/>
  <c r="FN106" i="4"/>
  <c r="FO106" i="4"/>
  <c r="FP106" i="4"/>
  <c r="FQ106" i="4"/>
  <c r="FR106" i="4"/>
  <c r="FT106" i="4"/>
  <c r="FU106" i="4"/>
  <c r="FV106" i="4"/>
  <c r="FX106" i="4"/>
  <c r="FY106" i="4"/>
  <c r="FZ106" i="4"/>
  <c r="BK107" i="4"/>
  <c r="BL107" i="4"/>
  <c r="EC107" i="4" s="1"/>
  <c r="EF107" i="4" s="1"/>
  <c r="BM107" i="4"/>
  <c r="BN107" i="4"/>
  <c r="BO107" i="4"/>
  <c r="BP107" i="4"/>
  <c r="BQ107" i="4"/>
  <c r="BR107" i="4"/>
  <c r="BS107" i="4"/>
  <c r="BT107" i="4"/>
  <c r="EB107" i="4" s="1"/>
  <c r="BU107" i="4"/>
  <c r="BV107" i="4"/>
  <c r="BY107" i="4"/>
  <c r="BZ107" i="4"/>
  <c r="CA107" i="4"/>
  <c r="CB107" i="4"/>
  <c r="CC107" i="4"/>
  <c r="CD107" i="4"/>
  <c r="CE107" i="4"/>
  <c r="CG107" i="4" s="1"/>
  <c r="CF107" i="4"/>
  <c r="CH107" i="4"/>
  <c r="CI107" i="4"/>
  <c r="CJ107" i="4"/>
  <c r="CK107" i="4"/>
  <c r="CL107" i="4"/>
  <c r="CM107" i="4"/>
  <c r="CN107" i="4"/>
  <c r="CO107" i="4"/>
  <c r="CP107" i="4"/>
  <c r="CQ107" i="4"/>
  <c r="GA107" i="4" s="1"/>
  <c r="CR107" i="4"/>
  <c r="CS107" i="4"/>
  <c r="CT107" i="4"/>
  <c r="CU107" i="4"/>
  <c r="CV107" i="4"/>
  <c r="CW107" i="4"/>
  <c r="CX107" i="4"/>
  <c r="CY107" i="4"/>
  <c r="CZ107" i="4"/>
  <c r="DA107" i="4"/>
  <c r="DB107" i="4"/>
  <c r="DC107" i="4"/>
  <c r="DD107" i="4"/>
  <c r="DE107" i="4"/>
  <c r="DF107" i="4"/>
  <c r="DG107" i="4"/>
  <c r="DH107" i="4"/>
  <c r="DI107" i="4"/>
  <c r="DJ107" i="4"/>
  <c r="DK107" i="4"/>
  <c r="DL107" i="4"/>
  <c r="DM107" i="4"/>
  <c r="DN107" i="4"/>
  <c r="DO107" i="4"/>
  <c r="DP107" i="4"/>
  <c r="DQ107" i="4"/>
  <c r="DR107" i="4"/>
  <c r="DS107" i="4"/>
  <c r="DT107" i="4"/>
  <c r="DU107" i="4"/>
  <c r="DV107" i="4"/>
  <c r="DW107" i="4"/>
  <c r="DX107" i="4"/>
  <c r="DY107" i="4"/>
  <c r="DZ107" i="4"/>
  <c r="EA107" i="4"/>
  <c r="EE107" i="4"/>
  <c r="EG107" i="4"/>
  <c r="EH107" i="4"/>
  <c r="EI107" i="4"/>
  <c r="EJ107" i="4"/>
  <c r="EK107" i="4"/>
  <c r="EL107" i="4"/>
  <c r="EM107" i="4"/>
  <c r="EO107" i="4"/>
  <c r="EP107" i="4"/>
  <c r="EQ107" i="4"/>
  <c r="ER107" i="4"/>
  <c r="ES107" i="4"/>
  <c r="ET107" i="4"/>
  <c r="FA107" i="4"/>
  <c r="FB107" i="4"/>
  <c r="FC107" i="4"/>
  <c r="FD107" i="4"/>
  <c r="FE107" i="4"/>
  <c r="FF107" i="4"/>
  <c r="FG107" i="4"/>
  <c r="FH107" i="4"/>
  <c r="FI107" i="4"/>
  <c r="FJ107" i="4"/>
  <c r="FK107" i="4"/>
  <c r="FL107" i="4"/>
  <c r="FM107" i="4"/>
  <c r="FN107" i="4"/>
  <c r="FO107" i="4"/>
  <c r="FP107" i="4"/>
  <c r="FQ107" i="4"/>
  <c r="FR107" i="4"/>
  <c r="FS107" i="4"/>
  <c r="FT107" i="4"/>
  <c r="FU107" i="4"/>
  <c r="FV107" i="4"/>
  <c r="FW107" i="4"/>
  <c r="FX107" i="4"/>
  <c r="FY107" i="4"/>
  <c r="FZ107" i="4"/>
  <c r="BK108" i="4"/>
  <c r="FS108" i="4" s="1"/>
  <c r="BL108" i="4"/>
  <c r="BM108" i="4"/>
  <c r="BN108" i="4"/>
  <c r="BO108" i="4"/>
  <c r="BP108" i="4"/>
  <c r="BQ108" i="4"/>
  <c r="BR108" i="4"/>
  <c r="EC108" i="4" s="1"/>
  <c r="EF108" i="4" s="1"/>
  <c r="BS108" i="4"/>
  <c r="BT108" i="4"/>
  <c r="BU108" i="4"/>
  <c r="BV108" i="4"/>
  <c r="BY108" i="4" s="1"/>
  <c r="BZ108" i="4"/>
  <c r="CA108" i="4"/>
  <c r="CB108" i="4"/>
  <c r="CC108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GA108" i="4" s="1"/>
  <c r="CR108" i="4"/>
  <c r="CS108" i="4"/>
  <c r="CT108" i="4"/>
  <c r="CU108" i="4"/>
  <c r="CV108" i="4"/>
  <c r="CW108" i="4"/>
  <c r="CX108" i="4"/>
  <c r="CY108" i="4"/>
  <c r="CZ108" i="4"/>
  <c r="DA108" i="4"/>
  <c r="DB108" i="4"/>
  <c r="DC108" i="4"/>
  <c r="DD108" i="4"/>
  <c r="DE108" i="4"/>
  <c r="DF108" i="4"/>
  <c r="DG108" i="4"/>
  <c r="DH108" i="4"/>
  <c r="DI108" i="4"/>
  <c r="DJ108" i="4"/>
  <c r="DK108" i="4"/>
  <c r="DL108" i="4"/>
  <c r="DM108" i="4"/>
  <c r="DN108" i="4"/>
  <c r="DO108" i="4"/>
  <c r="DP108" i="4"/>
  <c r="DQ108" i="4"/>
  <c r="DR108" i="4"/>
  <c r="DS108" i="4"/>
  <c r="DT108" i="4"/>
  <c r="DU108" i="4"/>
  <c r="DV108" i="4"/>
  <c r="DW108" i="4"/>
  <c r="DX108" i="4"/>
  <c r="DY108" i="4"/>
  <c r="DZ108" i="4"/>
  <c r="EA108" i="4"/>
  <c r="EB108" i="4"/>
  <c r="EE108" i="4"/>
  <c r="EG108" i="4"/>
  <c r="EH108" i="4"/>
  <c r="EI108" i="4"/>
  <c r="EJ108" i="4"/>
  <c r="EK108" i="4"/>
  <c r="EL108" i="4"/>
  <c r="EM108" i="4"/>
  <c r="EO108" i="4"/>
  <c r="EP108" i="4"/>
  <c r="EQ108" i="4"/>
  <c r="ER108" i="4"/>
  <c r="ES108" i="4"/>
  <c r="ET108" i="4"/>
  <c r="FA108" i="4"/>
  <c r="FB108" i="4"/>
  <c r="FC108" i="4"/>
  <c r="FD108" i="4"/>
  <c r="FE108" i="4"/>
  <c r="FF108" i="4"/>
  <c r="FG108" i="4"/>
  <c r="FH108" i="4"/>
  <c r="FI108" i="4"/>
  <c r="FJ108" i="4"/>
  <c r="FK108" i="4"/>
  <c r="FL108" i="4"/>
  <c r="FM108" i="4"/>
  <c r="FN108" i="4"/>
  <c r="FO108" i="4"/>
  <c r="FP108" i="4"/>
  <c r="FQ108" i="4"/>
  <c r="FR108" i="4"/>
  <c r="FT108" i="4"/>
  <c r="FU108" i="4"/>
  <c r="FV108" i="4"/>
  <c r="FX108" i="4"/>
  <c r="FY108" i="4"/>
  <c r="FZ108" i="4"/>
  <c r="BK109" i="4"/>
  <c r="BL109" i="4"/>
  <c r="EC109" i="4" s="1"/>
  <c r="EF109" i="4" s="1"/>
  <c r="BM109" i="4"/>
  <c r="BN109" i="4"/>
  <c r="BO109" i="4"/>
  <c r="BP109" i="4"/>
  <c r="BQ109" i="4"/>
  <c r="BR109" i="4"/>
  <c r="BS109" i="4"/>
  <c r="BT109" i="4"/>
  <c r="EB109" i="4" s="1"/>
  <c r="BU109" i="4"/>
  <c r="BV109" i="4"/>
  <c r="BW109" i="4" s="1"/>
  <c r="BY109" i="4"/>
  <c r="BZ109" i="4"/>
  <c r="CA109" i="4"/>
  <c r="CB109" i="4"/>
  <c r="CC109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GA109" i="4" s="1"/>
  <c r="CQ109" i="4"/>
  <c r="CR109" i="4"/>
  <c r="CS109" i="4"/>
  <c r="CT109" i="4"/>
  <c r="CU109" i="4"/>
  <c r="CV109" i="4"/>
  <c r="CW109" i="4"/>
  <c r="CX109" i="4"/>
  <c r="CY109" i="4"/>
  <c r="CZ109" i="4"/>
  <c r="DA109" i="4"/>
  <c r="DB109" i="4"/>
  <c r="DC109" i="4"/>
  <c r="DD109" i="4"/>
  <c r="DE109" i="4"/>
  <c r="DF109" i="4"/>
  <c r="DG109" i="4"/>
  <c r="DH109" i="4"/>
  <c r="DI109" i="4"/>
  <c r="DJ109" i="4"/>
  <c r="DK109" i="4"/>
  <c r="DL109" i="4"/>
  <c r="DM109" i="4"/>
  <c r="DN109" i="4"/>
  <c r="DO109" i="4"/>
  <c r="DP109" i="4"/>
  <c r="DQ109" i="4"/>
  <c r="DR109" i="4"/>
  <c r="DS109" i="4"/>
  <c r="DT109" i="4"/>
  <c r="DU109" i="4"/>
  <c r="DV109" i="4"/>
  <c r="DW109" i="4"/>
  <c r="DX109" i="4"/>
  <c r="DY109" i="4"/>
  <c r="DZ109" i="4"/>
  <c r="EA109" i="4"/>
  <c r="ED109" i="4"/>
  <c r="EE109" i="4"/>
  <c r="EG109" i="4"/>
  <c r="EH109" i="4"/>
  <c r="EI109" i="4"/>
  <c r="EJ109" i="4"/>
  <c r="EK109" i="4"/>
  <c r="EL109" i="4"/>
  <c r="EM109" i="4"/>
  <c r="EN109" i="4"/>
  <c r="EO109" i="4"/>
  <c r="EP109" i="4"/>
  <c r="EQ109" i="4"/>
  <c r="ER109" i="4"/>
  <c r="ES109" i="4"/>
  <c r="ET109" i="4"/>
  <c r="EU109" i="4"/>
  <c r="EV109" i="4"/>
  <c r="EY109" i="4"/>
  <c r="EZ109" i="4"/>
  <c r="FA109" i="4"/>
  <c r="FB109" i="4"/>
  <c r="FC109" i="4"/>
  <c r="FD109" i="4"/>
  <c r="FE109" i="4"/>
  <c r="FF109" i="4"/>
  <c r="FG109" i="4"/>
  <c r="FH109" i="4"/>
  <c r="FI109" i="4"/>
  <c r="FJ109" i="4"/>
  <c r="FK109" i="4"/>
  <c r="FL109" i="4"/>
  <c r="FM109" i="4"/>
  <c r="FN109" i="4"/>
  <c r="FO109" i="4"/>
  <c r="FP109" i="4"/>
  <c r="FQ109" i="4"/>
  <c r="FR109" i="4"/>
  <c r="FS109" i="4"/>
  <c r="FT109" i="4"/>
  <c r="FU109" i="4"/>
  <c r="FV109" i="4"/>
  <c r="FW109" i="4"/>
  <c r="FX109" i="4"/>
  <c r="FY109" i="4"/>
  <c r="FZ109" i="4"/>
  <c r="GB109" i="4"/>
  <c r="GD109" i="4"/>
  <c r="BK110" i="4"/>
  <c r="BL110" i="4"/>
  <c r="BM110" i="4"/>
  <c r="BN110" i="4"/>
  <c r="BO110" i="4"/>
  <c r="BP110" i="4"/>
  <c r="BQ110" i="4"/>
  <c r="BR110" i="4"/>
  <c r="EC110" i="4" s="1"/>
  <c r="EF110" i="4" s="1"/>
  <c r="BS110" i="4"/>
  <c r="BT110" i="4"/>
  <c r="EB110" i="4" s="1"/>
  <c r="BU110" i="4"/>
  <c r="BV110" i="4"/>
  <c r="BZ110" i="4"/>
  <c r="CA110" i="4"/>
  <c r="CB110" i="4"/>
  <c r="CC110" i="4"/>
  <c r="CD110" i="4"/>
  <c r="CE110" i="4"/>
  <c r="CG110" i="4" s="1"/>
  <c r="CF110" i="4"/>
  <c r="CH110" i="4"/>
  <c r="CI110" i="4"/>
  <c r="CJ110" i="4"/>
  <c r="CK110" i="4"/>
  <c r="CL110" i="4"/>
  <c r="CM110" i="4"/>
  <c r="CN110" i="4"/>
  <c r="CO110" i="4"/>
  <c r="CP110" i="4"/>
  <c r="CQ110" i="4"/>
  <c r="GA110" i="4" s="1"/>
  <c r="CR110" i="4"/>
  <c r="CS110" i="4"/>
  <c r="CT110" i="4"/>
  <c r="CU110" i="4"/>
  <c r="CV110" i="4"/>
  <c r="CW110" i="4"/>
  <c r="CX110" i="4"/>
  <c r="CY110" i="4"/>
  <c r="CZ110" i="4"/>
  <c r="DA110" i="4"/>
  <c r="DB110" i="4"/>
  <c r="DC110" i="4"/>
  <c r="DD110" i="4"/>
  <c r="DE110" i="4"/>
  <c r="DF110" i="4"/>
  <c r="DG110" i="4"/>
  <c r="DH110" i="4"/>
  <c r="DI110" i="4"/>
  <c r="DJ110" i="4"/>
  <c r="DK110" i="4"/>
  <c r="DL110" i="4"/>
  <c r="DM110" i="4"/>
  <c r="DN110" i="4"/>
  <c r="DO110" i="4"/>
  <c r="DP110" i="4"/>
  <c r="DQ110" i="4"/>
  <c r="DR110" i="4"/>
  <c r="DS110" i="4"/>
  <c r="DT110" i="4"/>
  <c r="DU110" i="4"/>
  <c r="DV110" i="4"/>
  <c r="DW110" i="4"/>
  <c r="DX110" i="4"/>
  <c r="DY110" i="4"/>
  <c r="DZ110" i="4"/>
  <c r="EA110" i="4"/>
  <c r="EE110" i="4"/>
  <c r="EG110" i="4"/>
  <c r="EH110" i="4"/>
  <c r="EI110" i="4"/>
  <c r="EJ110" i="4"/>
  <c r="EK110" i="4"/>
  <c r="EL110" i="4"/>
  <c r="EM110" i="4"/>
  <c r="EO110" i="4"/>
  <c r="EP110" i="4"/>
  <c r="EQ110" i="4"/>
  <c r="ER110" i="4"/>
  <c r="ES110" i="4"/>
  <c r="ET110" i="4"/>
  <c r="FA110" i="4"/>
  <c r="FB110" i="4"/>
  <c r="FC110" i="4"/>
  <c r="FD110" i="4"/>
  <c r="FE110" i="4"/>
  <c r="FF110" i="4"/>
  <c r="FG110" i="4"/>
  <c r="FH110" i="4"/>
  <c r="FI110" i="4"/>
  <c r="FJ110" i="4"/>
  <c r="FK110" i="4"/>
  <c r="FL110" i="4"/>
  <c r="FM110" i="4"/>
  <c r="FN110" i="4"/>
  <c r="FO110" i="4"/>
  <c r="FP110" i="4"/>
  <c r="FQ110" i="4"/>
  <c r="FR110" i="4"/>
  <c r="FT110" i="4"/>
  <c r="FU110" i="4"/>
  <c r="FV110" i="4"/>
  <c r="FX110" i="4"/>
  <c r="FY110" i="4"/>
  <c r="FZ110" i="4"/>
  <c r="BK111" i="4"/>
  <c r="BL111" i="4"/>
  <c r="BM111" i="4"/>
  <c r="BN111" i="4"/>
  <c r="ED111" i="4" s="1"/>
  <c r="BO111" i="4"/>
  <c r="BP111" i="4"/>
  <c r="BQ111" i="4"/>
  <c r="BR111" i="4"/>
  <c r="BS111" i="4"/>
  <c r="BT111" i="4"/>
  <c r="BU111" i="4"/>
  <c r="BV111" i="4"/>
  <c r="BW111" i="4" s="1"/>
  <c r="BZ111" i="4"/>
  <c r="CA111" i="4"/>
  <c r="CB111" i="4"/>
  <c r="CC111" i="4"/>
  <c r="CD111" i="4"/>
  <c r="CE111" i="4"/>
  <c r="CG111" i="4" s="1"/>
  <c r="CF111" i="4"/>
  <c r="CH111" i="4"/>
  <c r="CI111" i="4"/>
  <c r="CJ111" i="4"/>
  <c r="CK111" i="4"/>
  <c r="CL111" i="4"/>
  <c r="CM111" i="4"/>
  <c r="CN111" i="4"/>
  <c r="CO111" i="4"/>
  <c r="CP111" i="4"/>
  <c r="CQ111" i="4"/>
  <c r="GA111" i="4" s="1"/>
  <c r="CR111" i="4"/>
  <c r="CS111" i="4"/>
  <c r="CT111" i="4"/>
  <c r="CU111" i="4"/>
  <c r="CV111" i="4"/>
  <c r="CW111" i="4"/>
  <c r="CX111" i="4"/>
  <c r="CY111" i="4"/>
  <c r="CZ111" i="4"/>
  <c r="DA111" i="4"/>
  <c r="DB111" i="4"/>
  <c r="DC111" i="4"/>
  <c r="DD111" i="4"/>
  <c r="DE111" i="4"/>
  <c r="DF111" i="4"/>
  <c r="DG111" i="4"/>
  <c r="DH111" i="4"/>
  <c r="DI111" i="4"/>
  <c r="DJ111" i="4"/>
  <c r="DK111" i="4"/>
  <c r="DL111" i="4"/>
  <c r="DM111" i="4"/>
  <c r="DN111" i="4"/>
  <c r="DO111" i="4"/>
  <c r="DP111" i="4"/>
  <c r="DQ111" i="4"/>
  <c r="DR111" i="4"/>
  <c r="DS111" i="4"/>
  <c r="DT111" i="4"/>
  <c r="DU111" i="4"/>
  <c r="DV111" i="4"/>
  <c r="DW111" i="4"/>
  <c r="DX111" i="4"/>
  <c r="DY111" i="4"/>
  <c r="DZ111" i="4"/>
  <c r="EA111" i="4"/>
  <c r="EC111" i="4"/>
  <c r="EE111" i="4"/>
  <c r="EG111" i="4"/>
  <c r="EH111" i="4"/>
  <c r="EI111" i="4"/>
  <c r="EJ111" i="4"/>
  <c r="EK111" i="4"/>
  <c r="EL111" i="4"/>
  <c r="EM111" i="4"/>
  <c r="EN111" i="4"/>
  <c r="EO111" i="4"/>
  <c r="EP111" i="4"/>
  <c r="EQ111" i="4"/>
  <c r="ER111" i="4"/>
  <c r="ES111" i="4"/>
  <c r="ET111" i="4"/>
  <c r="EV111" i="4"/>
  <c r="EX111" i="4"/>
  <c r="EY111" i="4"/>
  <c r="FA111" i="4"/>
  <c r="FB111" i="4"/>
  <c r="FC111" i="4"/>
  <c r="FD111" i="4"/>
  <c r="FE111" i="4"/>
  <c r="FF111" i="4"/>
  <c r="FG111" i="4"/>
  <c r="FH111" i="4"/>
  <c r="FI111" i="4"/>
  <c r="FJ111" i="4"/>
  <c r="FK111" i="4"/>
  <c r="FL111" i="4"/>
  <c r="FM111" i="4"/>
  <c r="FN111" i="4"/>
  <c r="FO111" i="4"/>
  <c r="FP111" i="4"/>
  <c r="FQ111" i="4"/>
  <c r="FR111" i="4"/>
  <c r="FS111" i="4"/>
  <c r="FT111" i="4"/>
  <c r="FU111" i="4"/>
  <c r="FV111" i="4"/>
  <c r="FW111" i="4"/>
  <c r="FX111" i="4"/>
  <c r="FY111" i="4"/>
  <c r="FZ111" i="4"/>
  <c r="GD111" i="4"/>
  <c r="BK112" i="4"/>
  <c r="BL112" i="4"/>
  <c r="BM112" i="4"/>
  <c r="BN112" i="4"/>
  <c r="BO112" i="4"/>
  <c r="EE112" i="4" s="1"/>
  <c r="BP112" i="4"/>
  <c r="BQ112" i="4"/>
  <c r="BR112" i="4"/>
  <c r="EB112" i="4" s="1"/>
  <c r="BS112" i="4"/>
  <c r="EC112" i="4" s="1"/>
  <c r="EF112" i="4" s="1"/>
  <c r="BT112" i="4"/>
  <c r="BU112" i="4"/>
  <c r="BV112" i="4"/>
  <c r="BW112" i="4" s="1"/>
  <c r="BZ112" i="4"/>
  <c r="CA112" i="4"/>
  <c r="CB112" i="4"/>
  <c r="CC112" i="4"/>
  <c r="CD112" i="4"/>
  <c r="CE112" i="4"/>
  <c r="CG112" i="4" s="1"/>
  <c r="CF112" i="4"/>
  <c r="CH112" i="4"/>
  <c r="CI112" i="4"/>
  <c r="CJ112" i="4"/>
  <c r="CK112" i="4"/>
  <c r="CL112" i="4"/>
  <c r="CM112" i="4"/>
  <c r="CN112" i="4"/>
  <c r="CO112" i="4"/>
  <c r="CP112" i="4"/>
  <c r="CQ112" i="4"/>
  <c r="GA112" i="4" s="1"/>
  <c r="CR112" i="4"/>
  <c r="CS112" i="4"/>
  <c r="CT112" i="4"/>
  <c r="CU112" i="4"/>
  <c r="CV112" i="4"/>
  <c r="CW112" i="4"/>
  <c r="CX112" i="4"/>
  <c r="CY112" i="4"/>
  <c r="CZ112" i="4"/>
  <c r="DA112" i="4"/>
  <c r="DB112" i="4"/>
  <c r="DC112" i="4"/>
  <c r="DD112" i="4"/>
  <c r="DE112" i="4"/>
  <c r="DF112" i="4"/>
  <c r="DG112" i="4"/>
  <c r="DH112" i="4"/>
  <c r="DI112" i="4"/>
  <c r="DJ112" i="4"/>
  <c r="DK112" i="4"/>
  <c r="DL112" i="4"/>
  <c r="DM112" i="4"/>
  <c r="DN112" i="4"/>
  <c r="DO112" i="4"/>
  <c r="DP112" i="4"/>
  <c r="DQ112" i="4"/>
  <c r="DR112" i="4"/>
  <c r="DS112" i="4"/>
  <c r="DT112" i="4"/>
  <c r="DU112" i="4"/>
  <c r="DV112" i="4"/>
  <c r="DW112" i="4"/>
  <c r="DX112" i="4"/>
  <c r="DY112" i="4"/>
  <c r="DZ112" i="4"/>
  <c r="EA112" i="4"/>
  <c r="EG112" i="4"/>
  <c r="EH112" i="4"/>
  <c r="EI112" i="4"/>
  <c r="EJ112" i="4"/>
  <c r="EK112" i="4"/>
  <c r="EL112" i="4"/>
  <c r="EM112" i="4"/>
  <c r="EO112" i="4"/>
  <c r="EP112" i="4"/>
  <c r="EQ112" i="4"/>
  <c r="ER112" i="4"/>
  <c r="ES112" i="4"/>
  <c r="ET112" i="4"/>
  <c r="FA112" i="4"/>
  <c r="FB112" i="4"/>
  <c r="FC112" i="4"/>
  <c r="FD112" i="4"/>
  <c r="FE112" i="4"/>
  <c r="FF112" i="4"/>
  <c r="FG112" i="4"/>
  <c r="FH112" i="4"/>
  <c r="FI112" i="4"/>
  <c r="FJ112" i="4"/>
  <c r="FK112" i="4"/>
  <c r="FL112" i="4"/>
  <c r="FM112" i="4"/>
  <c r="FN112" i="4"/>
  <c r="FO112" i="4"/>
  <c r="FP112" i="4"/>
  <c r="FQ112" i="4"/>
  <c r="FR112" i="4"/>
  <c r="FT112" i="4"/>
  <c r="FU112" i="4"/>
  <c r="FV112" i="4"/>
  <c r="FY112" i="4"/>
  <c r="FZ112" i="4"/>
  <c r="BK113" i="4"/>
  <c r="BL113" i="4"/>
  <c r="BM113" i="4"/>
  <c r="BN113" i="4"/>
  <c r="ED113" i="4" s="1"/>
  <c r="BO113" i="4"/>
  <c r="BP113" i="4"/>
  <c r="BQ113" i="4"/>
  <c r="BR113" i="4"/>
  <c r="BS113" i="4"/>
  <c r="BT113" i="4"/>
  <c r="BU113" i="4"/>
  <c r="BV113" i="4"/>
  <c r="BW113" i="4" s="1"/>
  <c r="EU113" i="4" s="1"/>
  <c r="BZ113" i="4"/>
  <c r="CA113" i="4"/>
  <c r="CB113" i="4"/>
  <c r="CC113" i="4"/>
  <c r="CD113" i="4"/>
  <c r="CE113" i="4"/>
  <c r="CF113" i="4"/>
  <c r="CG113" i="4"/>
  <c r="CH113" i="4"/>
  <c r="CI113" i="4"/>
  <c r="CJ113" i="4"/>
  <c r="CK113" i="4"/>
  <c r="CL113" i="4"/>
  <c r="CM113" i="4"/>
  <c r="CN113" i="4"/>
  <c r="CO113" i="4"/>
  <c r="CP113" i="4"/>
  <c r="CQ113" i="4"/>
  <c r="CR113" i="4"/>
  <c r="CS113" i="4"/>
  <c r="CT113" i="4"/>
  <c r="CU113" i="4"/>
  <c r="CV113" i="4"/>
  <c r="CW113" i="4"/>
  <c r="CX113" i="4"/>
  <c r="CY113" i="4"/>
  <c r="CZ113" i="4"/>
  <c r="DA113" i="4"/>
  <c r="DB113" i="4"/>
  <c r="DC113" i="4"/>
  <c r="DD113" i="4"/>
  <c r="DE113" i="4"/>
  <c r="DF113" i="4"/>
  <c r="DG113" i="4"/>
  <c r="DH113" i="4"/>
  <c r="DI113" i="4"/>
  <c r="DJ113" i="4"/>
  <c r="DK113" i="4"/>
  <c r="DL113" i="4"/>
  <c r="DM113" i="4"/>
  <c r="DN113" i="4"/>
  <c r="DO113" i="4"/>
  <c r="DP113" i="4"/>
  <c r="DQ113" i="4"/>
  <c r="DR113" i="4"/>
  <c r="DS113" i="4"/>
  <c r="DT113" i="4"/>
  <c r="DU113" i="4"/>
  <c r="DV113" i="4"/>
  <c r="DW113" i="4"/>
  <c r="DX113" i="4"/>
  <c r="DY113" i="4"/>
  <c r="DZ113" i="4"/>
  <c r="EA113" i="4"/>
  <c r="EC113" i="4"/>
  <c r="EF113" i="4" s="1"/>
  <c r="EE113" i="4"/>
  <c r="EG113" i="4"/>
  <c r="EH113" i="4"/>
  <c r="EI113" i="4"/>
  <c r="EJ113" i="4"/>
  <c r="EK113" i="4"/>
  <c r="EL113" i="4"/>
  <c r="EM113" i="4"/>
  <c r="EO113" i="4"/>
  <c r="EP113" i="4"/>
  <c r="EQ113" i="4"/>
  <c r="ER113" i="4"/>
  <c r="ES113" i="4"/>
  <c r="ET113" i="4"/>
  <c r="EY113" i="4"/>
  <c r="FA113" i="4"/>
  <c r="FB113" i="4"/>
  <c r="FC113" i="4"/>
  <c r="FD113" i="4"/>
  <c r="FE113" i="4"/>
  <c r="FF113" i="4"/>
  <c r="FG113" i="4"/>
  <c r="FH113" i="4"/>
  <c r="FI113" i="4"/>
  <c r="FJ113" i="4"/>
  <c r="FK113" i="4"/>
  <c r="FL113" i="4"/>
  <c r="FM113" i="4"/>
  <c r="FN113" i="4"/>
  <c r="FO113" i="4"/>
  <c r="FP113" i="4"/>
  <c r="FQ113" i="4"/>
  <c r="FR113" i="4"/>
  <c r="FS113" i="4"/>
  <c r="FT113" i="4"/>
  <c r="FU113" i="4"/>
  <c r="FV113" i="4"/>
  <c r="FW113" i="4"/>
  <c r="FX113" i="4"/>
  <c r="FY113" i="4"/>
  <c r="FZ113" i="4"/>
  <c r="GA113" i="4"/>
  <c r="BK114" i="4"/>
  <c r="BL114" i="4"/>
  <c r="BM114" i="4"/>
  <c r="BN114" i="4"/>
  <c r="BO114" i="4"/>
  <c r="BP114" i="4"/>
  <c r="BQ114" i="4"/>
  <c r="BR114" i="4"/>
  <c r="BS114" i="4"/>
  <c r="BT114" i="4"/>
  <c r="EB114" i="4" s="1"/>
  <c r="BU114" i="4"/>
  <c r="BV114" i="4"/>
  <c r="BY114" i="4"/>
  <c r="BZ114" i="4"/>
  <c r="CA114" i="4"/>
  <c r="CB114" i="4"/>
  <c r="CC114" i="4"/>
  <c r="CD114" i="4"/>
  <c r="CE114" i="4"/>
  <c r="CF114" i="4"/>
  <c r="CG114" i="4"/>
  <c r="CH114" i="4"/>
  <c r="CI114" i="4"/>
  <c r="CJ114" i="4"/>
  <c r="CK114" i="4"/>
  <c r="CL114" i="4"/>
  <c r="CM114" i="4"/>
  <c r="CN114" i="4"/>
  <c r="CO114" i="4"/>
  <c r="CP114" i="4"/>
  <c r="CQ114" i="4"/>
  <c r="GA114" i="4" s="1"/>
  <c r="CR114" i="4"/>
  <c r="CS114" i="4"/>
  <c r="CT114" i="4"/>
  <c r="CU114" i="4"/>
  <c r="CV114" i="4"/>
  <c r="CW114" i="4"/>
  <c r="CX114" i="4"/>
  <c r="CY114" i="4"/>
  <c r="CZ114" i="4"/>
  <c r="DA114" i="4"/>
  <c r="DB114" i="4"/>
  <c r="DC114" i="4"/>
  <c r="DD114" i="4"/>
  <c r="DE114" i="4"/>
  <c r="DF114" i="4"/>
  <c r="DG114" i="4"/>
  <c r="DH114" i="4"/>
  <c r="DI114" i="4"/>
  <c r="DJ114" i="4"/>
  <c r="DK114" i="4"/>
  <c r="DL114" i="4"/>
  <c r="DM114" i="4"/>
  <c r="DN114" i="4"/>
  <c r="DO114" i="4"/>
  <c r="DP114" i="4"/>
  <c r="DQ114" i="4"/>
  <c r="DR114" i="4"/>
  <c r="DS114" i="4"/>
  <c r="DT114" i="4"/>
  <c r="DU114" i="4"/>
  <c r="DV114" i="4"/>
  <c r="DW114" i="4"/>
  <c r="DX114" i="4"/>
  <c r="DY114" i="4"/>
  <c r="DZ114" i="4"/>
  <c r="EA114" i="4"/>
  <c r="EC114" i="4"/>
  <c r="EF114" i="4" s="1"/>
  <c r="EE114" i="4"/>
  <c r="EG114" i="4"/>
  <c r="EH114" i="4"/>
  <c r="EI114" i="4"/>
  <c r="EJ114" i="4"/>
  <c r="EK114" i="4"/>
  <c r="EL114" i="4"/>
  <c r="EM114" i="4"/>
  <c r="EO114" i="4"/>
  <c r="EP114" i="4"/>
  <c r="EQ114" i="4"/>
  <c r="ER114" i="4"/>
  <c r="ES114" i="4"/>
  <c r="ET114" i="4"/>
  <c r="FA114" i="4"/>
  <c r="FB114" i="4"/>
  <c r="FC114" i="4"/>
  <c r="FD114" i="4"/>
  <c r="FE114" i="4"/>
  <c r="FF114" i="4"/>
  <c r="FG114" i="4"/>
  <c r="FH114" i="4"/>
  <c r="FI114" i="4"/>
  <c r="FJ114" i="4"/>
  <c r="FK114" i="4"/>
  <c r="FL114" i="4"/>
  <c r="FM114" i="4"/>
  <c r="FN114" i="4"/>
  <c r="FO114" i="4"/>
  <c r="FP114" i="4"/>
  <c r="FQ114" i="4"/>
  <c r="FR114" i="4"/>
  <c r="FT114" i="4"/>
  <c r="FU114" i="4"/>
  <c r="FV114" i="4"/>
  <c r="FX114" i="4"/>
  <c r="FY114" i="4"/>
  <c r="FZ114" i="4"/>
  <c r="BK115" i="4"/>
  <c r="BL115" i="4"/>
  <c r="EC115" i="4" s="1"/>
  <c r="EF115" i="4" s="1"/>
  <c r="BM115" i="4"/>
  <c r="BN115" i="4"/>
  <c r="ED115" i="4" s="1"/>
  <c r="BO115" i="4"/>
  <c r="BP115" i="4"/>
  <c r="BQ115" i="4"/>
  <c r="BR115" i="4"/>
  <c r="BS115" i="4"/>
  <c r="BT115" i="4"/>
  <c r="EB115" i="4" s="1"/>
  <c r="BU115" i="4"/>
  <c r="BV115" i="4"/>
  <c r="BW115" i="4" s="1"/>
  <c r="BZ115" i="4"/>
  <c r="CA115" i="4"/>
  <c r="CB115" i="4"/>
  <c r="CC115" i="4"/>
  <c r="CD115" i="4"/>
  <c r="CE115" i="4"/>
  <c r="CG115" i="4" s="1"/>
  <c r="CF115" i="4"/>
  <c r="CH115" i="4"/>
  <c r="CI115" i="4"/>
  <c r="CJ115" i="4"/>
  <c r="CK115" i="4"/>
  <c r="CL115" i="4"/>
  <c r="CM115" i="4"/>
  <c r="CN115" i="4"/>
  <c r="CO115" i="4"/>
  <c r="CP115" i="4"/>
  <c r="CQ115" i="4"/>
  <c r="GA115" i="4" s="1"/>
  <c r="CR115" i="4"/>
  <c r="CS115" i="4"/>
  <c r="CT115" i="4"/>
  <c r="CU115" i="4"/>
  <c r="CV115" i="4"/>
  <c r="CW115" i="4"/>
  <c r="CX115" i="4"/>
  <c r="CY115" i="4"/>
  <c r="CZ115" i="4"/>
  <c r="DA115" i="4"/>
  <c r="DB115" i="4"/>
  <c r="DC115" i="4"/>
  <c r="DD115" i="4"/>
  <c r="DE115" i="4"/>
  <c r="DF115" i="4"/>
  <c r="DG115" i="4"/>
  <c r="DH115" i="4"/>
  <c r="DI115" i="4"/>
  <c r="DJ115" i="4"/>
  <c r="DK115" i="4"/>
  <c r="DL115" i="4"/>
  <c r="DM115" i="4"/>
  <c r="DN115" i="4"/>
  <c r="DO115" i="4"/>
  <c r="DP115" i="4"/>
  <c r="DQ115" i="4"/>
  <c r="DR115" i="4"/>
  <c r="DS115" i="4"/>
  <c r="DT115" i="4"/>
  <c r="DU115" i="4"/>
  <c r="DV115" i="4"/>
  <c r="DW115" i="4"/>
  <c r="DX115" i="4"/>
  <c r="DY115" i="4"/>
  <c r="DZ115" i="4"/>
  <c r="EA115" i="4"/>
  <c r="EE115" i="4"/>
  <c r="EG115" i="4"/>
  <c r="EH115" i="4"/>
  <c r="EI115" i="4"/>
  <c r="EJ115" i="4"/>
  <c r="EK115" i="4"/>
  <c r="EL115" i="4"/>
  <c r="EM115" i="4"/>
  <c r="EN115" i="4"/>
  <c r="EO115" i="4"/>
  <c r="EP115" i="4"/>
  <c r="EQ115" i="4"/>
  <c r="ER115" i="4"/>
  <c r="ES115" i="4"/>
  <c r="ET115" i="4"/>
  <c r="EV115" i="4"/>
  <c r="EX115" i="4"/>
  <c r="EY115" i="4"/>
  <c r="FA115" i="4"/>
  <c r="FB115" i="4"/>
  <c r="FC115" i="4"/>
  <c r="FD115" i="4"/>
  <c r="FE115" i="4"/>
  <c r="FF115" i="4"/>
  <c r="FG115" i="4"/>
  <c r="FH115" i="4"/>
  <c r="FI115" i="4"/>
  <c r="FJ115" i="4"/>
  <c r="FK115" i="4"/>
  <c r="FL115" i="4"/>
  <c r="FM115" i="4"/>
  <c r="FN115" i="4"/>
  <c r="FO115" i="4"/>
  <c r="FP115" i="4"/>
  <c r="FQ115" i="4"/>
  <c r="FR115" i="4"/>
  <c r="FS115" i="4"/>
  <c r="FT115" i="4"/>
  <c r="FU115" i="4"/>
  <c r="FV115" i="4"/>
  <c r="FW115" i="4"/>
  <c r="FX115" i="4"/>
  <c r="FY115" i="4"/>
  <c r="FZ115" i="4"/>
  <c r="GD115" i="4"/>
  <c r="BK116" i="4"/>
  <c r="BL116" i="4"/>
  <c r="BM116" i="4"/>
  <c r="BN116" i="4"/>
  <c r="BO116" i="4"/>
  <c r="EE116" i="4" s="1"/>
  <c r="BP116" i="4"/>
  <c r="BQ116" i="4"/>
  <c r="BR116" i="4"/>
  <c r="EB116" i="4" s="1"/>
  <c r="BS116" i="4"/>
  <c r="EC116" i="4" s="1"/>
  <c r="EF116" i="4" s="1"/>
  <c r="BT116" i="4"/>
  <c r="BU116" i="4"/>
  <c r="BV116" i="4"/>
  <c r="BW116" i="4" s="1"/>
  <c r="BZ116" i="4"/>
  <c r="CA116" i="4"/>
  <c r="CB116" i="4"/>
  <c r="CC116" i="4"/>
  <c r="CD116" i="4"/>
  <c r="CE116" i="4"/>
  <c r="CG116" i="4" s="1"/>
  <c r="CF116" i="4"/>
  <c r="CH116" i="4"/>
  <c r="CI116" i="4"/>
  <c r="CJ116" i="4"/>
  <c r="CK116" i="4"/>
  <c r="CL116" i="4"/>
  <c r="CM116" i="4"/>
  <c r="CN116" i="4"/>
  <c r="CO116" i="4"/>
  <c r="CP116" i="4"/>
  <c r="CQ116" i="4"/>
  <c r="GA116" i="4" s="1"/>
  <c r="CR116" i="4"/>
  <c r="CS116" i="4"/>
  <c r="CT116" i="4"/>
  <c r="CU116" i="4"/>
  <c r="CV116" i="4"/>
  <c r="CW116" i="4"/>
  <c r="CX116" i="4"/>
  <c r="CY116" i="4"/>
  <c r="CZ116" i="4"/>
  <c r="DA116" i="4"/>
  <c r="DB116" i="4"/>
  <c r="DC116" i="4"/>
  <c r="DD116" i="4"/>
  <c r="DE116" i="4"/>
  <c r="DF116" i="4"/>
  <c r="DG116" i="4"/>
  <c r="DH116" i="4"/>
  <c r="DI116" i="4"/>
  <c r="DJ116" i="4"/>
  <c r="DK116" i="4"/>
  <c r="DL116" i="4"/>
  <c r="DM116" i="4"/>
  <c r="DN116" i="4"/>
  <c r="DO116" i="4"/>
  <c r="DP116" i="4"/>
  <c r="DQ116" i="4"/>
  <c r="DR116" i="4"/>
  <c r="DS116" i="4"/>
  <c r="DT116" i="4"/>
  <c r="DU116" i="4"/>
  <c r="DV116" i="4"/>
  <c r="DW116" i="4"/>
  <c r="DX116" i="4"/>
  <c r="DY116" i="4"/>
  <c r="DZ116" i="4"/>
  <c r="EA116" i="4"/>
  <c r="EG116" i="4"/>
  <c r="EH116" i="4"/>
  <c r="EI116" i="4"/>
  <c r="EJ116" i="4"/>
  <c r="EK116" i="4"/>
  <c r="EL116" i="4"/>
  <c r="EM116" i="4"/>
  <c r="EO116" i="4"/>
  <c r="EP116" i="4"/>
  <c r="EQ116" i="4"/>
  <c r="ER116" i="4"/>
  <c r="ES116" i="4"/>
  <c r="ET116" i="4"/>
  <c r="FA116" i="4"/>
  <c r="FB116" i="4"/>
  <c r="FC116" i="4"/>
  <c r="FD116" i="4"/>
  <c r="FE116" i="4"/>
  <c r="FF116" i="4"/>
  <c r="FG116" i="4"/>
  <c r="FH116" i="4"/>
  <c r="FI116" i="4"/>
  <c r="FJ116" i="4"/>
  <c r="FK116" i="4"/>
  <c r="FL116" i="4"/>
  <c r="FM116" i="4"/>
  <c r="FN116" i="4"/>
  <c r="FO116" i="4"/>
  <c r="FP116" i="4"/>
  <c r="FQ116" i="4"/>
  <c r="FR116" i="4"/>
  <c r="FT116" i="4"/>
  <c r="FU116" i="4"/>
  <c r="FV116" i="4"/>
  <c r="FY116" i="4"/>
  <c r="FZ116" i="4"/>
  <c r="BK117" i="4"/>
  <c r="BL117" i="4"/>
  <c r="BM117" i="4"/>
  <c r="BN117" i="4"/>
  <c r="ED117" i="4" s="1"/>
  <c r="BO117" i="4"/>
  <c r="BP117" i="4"/>
  <c r="BQ117" i="4"/>
  <c r="BR117" i="4"/>
  <c r="BS117" i="4"/>
  <c r="BT117" i="4"/>
  <c r="BU117" i="4"/>
  <c r="BV117" i="4"/>
  <c r="BW117" i="4" s="1"/>
  <c r="EU117" i="4" s="1"/>
  <c r="BZ117" i="4"/>
  <c r="CA117" i="4"/>
  <c r="CB117" i="4"/>
  <c r="CC117" i="4"/>
  <c r="CD117" i="4"/>
  <c r="CE117" i="4"/>
  <c r="CF117" i="4"/>
  <c r="CG117" i="4"/>
  <c r="CH117" i="4"/>
  <c r="CI117" i="4"/>
  <c r="CJ117" i="4"/>
  <c r="CK117" i="4"/>
  <c r="CL117" i="4"/>
  <c r="CM117" i="4"/>
  <c r="CN117" i="4"/>
  <c r="CO117" i="4"/>
  <c r="CP117" i="4"/>
  <c r="CQ117" i="4"/>
  <c r="CR117" i="4"/>
  <c r="CS117" i="4"/>
  <c r="CT117" i="4"/>
  <c r="CU117" i="4"/>
  <c r="CV117" i="4"/>
  <c r="CW117" i="4"/>
  <c r="CX117" i="4"/>
  <c r="CY117" i="4"/>
  <c r="CZ117" i="4"/>
  <c r="DA117" i="4"/>
  <c r="DB117" i="4"/>
  <c r="DC117" i="4"/>
  <c r="DD117" i="4"/>
  <c r="DE117" i="4"/>
  <c r="DF117" i="4"/>
  <c r="DG117" i="4"/>
  <c r="DH117" i="4"/>
  <c r="DI117" i="4"/>
  <c r="DJ117" i="4"/>
  <c r="DK117" i="4"/>
  <c r="DL117" i="4"/>
  <c r="DM117" i="4"/>
  <c r="DN117" i="4"/>
  <c r="DO117" i="4"/>
  <c r="DP117" i="4"/>
  <c r="DQ117" i="4"/>
  <c r="DR117" i="4"/>
  <c r="DS117" i="4"/>
  <c r="DT117" i="4"/>
  <c r="DU117" i="4"/>
  <c r="DV117" i="4"/>
  <c r="DW117" i="4"/>
  <c r="DX117" i="4"/>
  <c r="DY117" i="4"/>
  <c r="DZ117" i="4"/>
  <c r="EA117" i="4"/>
  <c r="EC117" i="4"/>
  <c r="EF117" i="4" s="1"/>
  <c r="EE117" i="4"/>
  <c r="EG117" i="4"/>
  <c r="EH117" i="4"/>
  <c r="EI117" i="4"/>
  <c r="EJ117" i="4"/>
  <c r="EK117" i="4"/>
  <c r="EL117" i="4"/>
  <c r="EM117" i="4"/>
  <c r="EO117" i="4"/>
  <c r="EP117" i="4"/>
  <c r="EQ117" i="4"/>
  <c r="ER117" i="4"/>
  <c r="ES117" i="4"/>
  <c r="ET117" i="4"/>
  <c r="EY117" i="4"/>
  <c r="FA117" i="4"/>
  <c r="FB117" i="4"/>
  <c r="FC117" i="4"/>
  <c r="FD117" i="4"/>
  <c r="FE117" i="4"/>
  <c r="FF117" i="4"/>
  <c r="FG117" i="4"/>
  <c r="FH117" i="4"/>
  <c r="FI117" i="4"/>
  <c r="FJ117" i="4"/>
  <c r="FK117" i="4"/>
  <c r="FL117" i="4"/>
  <c r="FM117" i="4"/>
  <c r="FN117" i="4"/>
  <c r="FO117" i="4"/>
  <c r="FP117" i="4"/>
  <c r="FQ117" i="4"/>
  <c r="FR117" i="4"/>
  <c r="FS117" i="4"/>
  <c r="FT117" i="4"/>
  <c r="FU117" i="4"/>
  <c r="FV117" i="4"/>
  <c r="FW117" i="4"/>
  <c r="FX117" i="4"/>
  <c r="FY117" i="4"/>
  <c r="FZ117" i="4"/>
  <c r="GA117" i="4"/>
  <c r="BK118" i="4"/>
  <c r="BL118" i="4"/>
  <c r="BM118" i="4"/>
  <c r="BN118" i="4"/>
  <c r="BO118" i="4"/>
  <c r="BP118" i="4"/>
  <c r="BQ118" i="4"/>
  <c r="BR118" i="4"/>
  <c r="BS118" i="4"/>
  <c r="BT118" i="4"/>
  <c r="EB118" i="4" s="1"/>
  <c r="BU118" i="4"/>
  <c r="BV118" i="4"/>
  <c r="BY118" i="4"/>
  <c r="BZ118" i="4"/>
  <c r="CA118" i="4"/>
  <c r="CB118" i="4"/>
  <c r="CC118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GA118" i="4" s="1"/>
  <c r="CR118" i="4"/>
  <c r="CS118" i="4"/>
  <c r="CT118" i="4"/>
  <c r="CU118" i="4"/>
  <c r="CV118" i="4"/>
  <c r="CW118" i="4"/>
  <c r="CX118" i="4"/>
  <c r="CY118" i="4"/>
  <c r="CZ118" i="4"/>
  <c r="DA118" i="4"/>
  <c r="DB118" i="4"/>
  <c r="DC118" i="4"/>
  <c r="DD118" i="4"/>
  <c r="DE118" i="4"/>
  <c r="DF118" i="4"/>
  <c r="DG118" i="4"/>
  <c r="DH118" i="4"/>
  <c r="DI118" i="4"/>
  <c r="DJ118" i="4"/>
  <c r="DK118" i="4"/>
  <c r="DL118" i="4"/>
  <c r="DM118" i="4"/>
  <c r="DN118" i="4"/>
  <c r="DO118" i="4"/>
  <c r="DP118" i="4"/>
  <c r="DQ118" i="4"/>
  <c r="DR118" i="4"/>
  <c r="DS118" i="4"/>
  <c r="DT118" i="4"/>
  <c r="DU118" i="4"/>
  <c r="DV118" i="4"/>
  <c r="DW118" i="4"/>
  <c r="DX118" i="4"/>
  <c r="DY118" i="4"/>
  <c r="DZ118" i="4"/>
  <c r="EA118" i="4"/>
  <c r="EC118" i="4"/>
  <c r="EF118" i="4" s="1"/>
  <c r="EE118" i="4"/>
  <c r="EG118" i="4"/>
  <c r="EH118" i="4"/>
  <c r="EI118" i="4"/>
  <c r="EJ118" i="4"/>
  <c r="EK118" i="4"/>
  <c r="EL118" i="4"/>
  <c r="EM118" i="4"/>
  <c r="EO118" i="4"/>
  <c r="EP118" i="4"/>
  <c r="EQ118" i="4"/>
  <c r="ER118" i="4"/>
  <c r="ES118" i="4"/>
  <c r="ET118" i="4"/>
  <c r="FA118" i="4"/>
  <c r="FB118" i="4"/>
  <c r="FC118" i="4"/>
  <c r="FD118" i="4"/>
  <c r="FE118" i="4"/>
  <c r="FF118" i="4"/>
  <c r="FG118" i="4"/>
  <c r="FH118" i="4"/>
  <c r="FI118" i="4"/>
  <c r="FJ118" i="4"/>
  <c r="FK118" i="4"/>
  <c r="FL118" i="4"/>
  <c r="FM118" i="4"/>
  <c r="FN118" i="4"/>
  <c r="FO118" i="4"/>
  <c r="FP118" i="4"/>
  <c r="FQ118" i="4"/>
  <c r="FR118" i="4"/>
  <c r="FT118" i="4"/>
  <c r="FU118" i="4"/>
  <c r="FV118" i="4"/>
  <c r="FX118" i="4"/>
  <c r="FY118" i="4"/>
  <c r="FZ118" i="4"/>
  <c r="BK119" i="4"/>
  <c r="BL119" i="4"/>
  <c r="EC119" i="4" s="1"/>
  <c r="EF119" i="4" s="1"/>
  <c r="BM119" i="4"/>
  <c r="BN119" i="4"/>
  <c r="ED119" i="4" s="1"/>
  <c r="BO119" i="4"/>
  <c r="BP119" i="4"/>
  <c r="BQ119" i="4"/>
  <c r="BR119" i="4"/>
  <c r="BS119" i="4"/>
  <c r="BT119" i="4"/>
  <c r="EB119" i="4" s="1"/>
  <c r="BU119" i="4"/>
  <c r="BV119" i="4"/>
  <c r="BW119" i="4" s="1"/>
  <c r="BZ119" i="4"/>
  <c r="CA119" i="4"/>
  <c r="CB119" i="4"/>
  <c r="CC119" i="4"/>
  <c r="CD119" i="4"/>
  <c r="CE119" i="4"/>
  <c r="CG119" i="4" s="1"/>
  <c r="CF119" i="4"/>
  <c r="CH119" i="4"/>
  <c r="CI119" i="4"/>
  <c r="CJ119" i="4"/>
  <c r="CK119" i="4"/>
  <c r="CL119" i="4"/>
  <c r="CM119" i="4"/>
  <c r="CN119" i="4"/>
  <c r="CO119" i="4"/>
  <c r="CP119" i="4"/>
  <c r="CQ119" i="4"/>
  <c r="GA119" i="4" s="1"/>
  <c r="CR119" i="4"/>
  <c r="CS119" i="4"/>
  <c r="CT119" i="4"/>
  <c r="CU119" i="4"/>
  <c r="CV119" i="4"/>
  <c r="CW119" i="4"/>
  <c r="CX119" i="4"/>
  <c r="CY119" i="4"/>
  <c r="CZ119" i="4"/>
  <c r="DA119" i="4"/>
  <c r="DB119" i="4"/>
  <c r="DC119" i="4"/>
  <c r="DD119" i="4"/>
  <c r="DE119" i="4"/>
  <c r="DF119" i="4"/>
  <c r="DG119" i="4"/>
  <c r="DH119" i="4"/>
  <c r="DI119" i="4"/>
  <c r="DJ119" i="4"/>
  <c r="DK119" i="4"/>
  <c r="DL119" i="4"/>
  <c r="DM119" i="4"/>
  <c r="DN119" i="4"/>
  <c r="DO119" i="4"/>
  <c r="DP119" i="4"/>
  <c r="DQ119" i="4"/>
  <c r="DR119" i="4"/>
  <c r="DS119" i="4"/>
  <c r="DT119" i="4"/>
  <c r="DU119" i="4"/>
  <c r="DV119" i="4"/>
  <c r="DW119" i="4"/>
  <c r="DX119" i="4"/>
  <c r="DY119" i="4"/>
  <c r="DZ119" i="4"/>
  <c r="EA119" i="4"/>
  <c r="EE119" i="4"/>
  <c r="EG119" i="4"/>
  <c r="EH119" i="4"/>
  <c r="EI119" i="4"/>
  <c r="EJ119" i="4"/>
  <c r="EK119" i="4"/>
  <c r="EL119" i="4"/>
  <c r="EM119" i="4"/>
  <c r="EN119" i="4"/>
  <c r="EO119" i="4"/>
  <c r="EP119" i="4"/>
  <c r="EQ119" i="4"/>
  <c r="ER119" i="4"/>
  <c r="ES119" i="4"/>
  <c r="ET119" i="4"/>
  <c r="EV119" i="4"/>
  <c r="EX119" i="4"/>
  <c r="EY119" i="4"/>
  <c r="FA119" i="4"/>
  <c r="FB119" i="4"/>
  <c r="FC119" i="4"/>
  <c r="FD119" i="4"/>
  <c r="FE119" i="4"/>
  <c r="FF119" i="4"/>
  <c r="FG119" i="4"/>
  <c r="FH119" i="4"/>
  <c r="FI119" i="4"/>
  <c r="FJ119" i="4"/>
  <c r="FK119" i="4"/>
  <c r="FL119" i="4"/>
  <c r="FM119" i="4"/>
  <c r="FN119" i="4"/>
  <c r="FO119" i="4"/>
  <c r="FP119" i="4"/>
  <c r="FQ119" i="4"/>
  <c r="FR119" i="4"/>
  <c r="FS119" i="4"/>
  <c r="FT119" i="4"/>
  <c r="FU119" i="4"/>
  <c r="FV119" i="4"/>
  <c r="FW119" i="4"/>
  <c r="FX119" i="4"/>
  <c r="FY119" i="4"/>
  <c r="FZ119" i="4"/>
  <c r="GD119" i="4"/>
  <c r="BK120" i="4"/>
  <c r="BL120" i="4"/>
  <c r="BM120" i="4"/>
  <c r="BN120" i="4"/>
  <c r="BO120" i="4"/>
  <c r="EE120" i="4" s="1"/>
  <c r="BP120" i="4"/>
  <c r="BQ120" i="4"/>
  <c r="BR120" i="4"/>
  <c r="EB120" i="4" s="1"/>
  <c r="BS120" i="4"/>
  <c r="EC120" i="4" s="1"/>
  <c r="EF120" i="4" s="1"/>
  <c r="BT120" i="4"/>
  <c r="BU120" i="4"/>
  <c r="BV120" i="4"/>
  <c r="BW120" i="4" s="1"/>
  <c r="BZ120" i="4"/>
  <c r="CA120" i="4"/>
  <c r="CB120" i="4"/>
  <c r="CC120" i="4"/>
  <c r="CD120" i="4"/>
  <c r="CE120" i="4"/>
  <c r="CG120" i="4" s="1"/>
  <c r="CF120" i="4"/>
  <c r="CH120" i="4"/>
  <c r="CI120" i="4"/>
  <c r="CJ120" i="4"/>
  <c r="CK120" i="4"/>
  <c r="CL120" i="4"/>
  <c r="CM120" i="4"/>
  <c r="CN120" i="4"/>
  <c r="CO120" i="4"/>
  <c r="CP120" i="4"/>
  <c r="CQ120" i="4"/>
  <c r="GA120" i="4" s="1"/>
  <c r="CR120" i="4"/>
  <c r="CS120" i="4"/>
  <c r="CT120" i="4"/>
  <c r="CU120" i="4"/>
  <c r="CV120" i="4"/>
  <c r="CW120" i="4"/>
  <c r="CX120" i="4"/>
  <c r="CY120" i="4"/>
  <c r="CZ120" i="4"/>
  <c r="DA120" i="4"/>
  <c r="DB120" i="4"/>
  <c r="DC120" i="4"/>
  <c r="DD120" i="4"/>
  <c r="DE120" i="4"/>
  <c r="DF120" i="4"/>
  <c r="DG120" i="4"/>
  <c r="DH120" i="4"/>
  <c r="DI120" i="4"/>
  <c r="DJ120" i="4"/>
  <c r="DK120" i="4"/>
  <c r="DL120" i="4"/>
  <c r="DM120" i="4"/>
  <c r="DN120" i="4"/>
  <c r="DO120" i="4"/>
  <c r="DP120" i="4"/>
  <c r="DQ120" i="4"/>
  <c r="DR120" i="4"/>
  <c r="DS120" i="4"/>
  <c r="DT120" i="4"/>
  <c r="DU120" i="4"/>
  <c r="DV120" i="4"/>
  <c r="DW120" i="4"/>
  <c r="DX120" i="4"/>
  <c r="DY120" i="4"/>
  <c r="DZ120" i="4"/>
  <c r="EA120" i="4"/>
  <c r="EG120" i="4"/>
  <c r="EH120" i="4"/>
  <c r="EI120" i="4"/>
  <c r="EJ120" i="4"/>
  <c r="EK120" i="4"/>
  <c r="EL120" i="4"/>
  <c r="EM120" i="4"/>
  <c r="EO120" i="4"/>
  <c r="EP120" i="4"/>
  <c r="EQ120" i="4"/>
  <c r="ER120" i="4"/>
  <c r="ES120" i="4"/>
  <c r="ET120" i="4"/>
  <c r="FA120" i="4"/>
  <c r="FB120" i="4"/>
  <c r="FC120" i="4"/>
  <c r="FD120" i="4"/>
  <c r="FE120" i="4"/>
  <c r="FF120" i="4"/>
  <c r="FG120" i="4"/>
  <c r="FH120" i="4"/>
  <c r="FI120" i="4"/>
  <c r="FJ120" i="4"/>
  <c r="FK120" i="4"/>
  <c r="FL120" i="4"/>
  <c r="FM120" i="4"/>
  <c r="FN120" i="4"/>
  <c r="FO120" i="4"/>
  <c r="FP120" i="4"/>
  <c r="FQ120" i="4"/>
  <c r="FR120" i="4"/>
  <c r="FT120" i="4"/>
  <c r="FU120" i="4"/>
  <c r="FV120" i="4"/>
  <c r="FY120" i="4"/>
  <c r="FZ120" i="4"/>
  <c r="BK121" i="4"/>
  <c r="BL121" i="4"/>
  <c r="BM121" i="4"/>
  <c r="BN121" i="4"/>
  <c r="ED121" i="4" s="1"/>
  <c r="BO121" i="4"/>
  <c r="BP121" i="4"/>
  <c r="BQ121" i="4"/>
  <c r="BR121" i="4"/>
  <c r="BS121" i="4"/>
  <c r="BT121" i="4"/>
  <c r="BU121" i="4"/>
  <c r="BV121" i="4"/>
  <c r="BW121" i="4" s="1"/>
  <c r="EU121" i="4" s="1"/>
  <c r="BZ121" i="4"/>
  <c r="CA121" i="4"/>
  <c r="CB121" i="4"/>
  <c r="CC121" i="4"/>
  <c r="CD121" i="4"/>
  <c r="CE121" i="4"/>
  <c r="CF121" i="4"/>
  <c r="CG121" i="4"/>
  <c r="CH121" i="4"/>
  <c r="CI121" i="4"/>
  <c r="CJ121" i="4"/>
  <c r="CK121" i="4"/>
  <c r="CL121" i="4"/>
  <c r="CM121" i="4"/>
  <c r="CN121" i="4"/>
  <c r="CO121" i="4"/>
  <c r="CP121" i="4"/>
  <c r="CQ121" i="4"/>
  <c r="CR121" i="4"/>
  <c r="CS121" i="4"/>
  <c r="CT121" i="4"/>
  <c r="CU121" i="4"/>
  <c r="CV121" i="4"/>
  <c r="CW121" i="4"/>
  <c r="CX121" i="4"/>
  <c r="CY121" i="4"/>
  <c r="CZ121" i="4"/>
  <c r="DA121" i="4"/>
  <c r="DB121" i="4"/>
  <c r="DC121" i="4"/>
  <c r="DD121" i="4"/>
  <c r="DE121" i="4"/>
  <c r="DF121" i="4"/>
  <c r="DG121" i="4"/>
  <c r="DH121" i="4"/>
  <c r="DI121" i="4"/>
  <c r="DJ121" i="4"/>
  <c r="DK121" i="4"/>
  <c r="DL121" i="4"/>
  <c r="DM121" i="4"/>
  <c r="DN121" i="4"/>
  <c r="DO121" i="4"/>
  <c r="DP121" i="4"/>
  <c r="DQ121" i="4"/>
  <c r="DR121" i="4"/>
  <c r="DS121" i="4"/>
  <c r="DT121" i="4"/>
  <c r="DU121" i="4"/>
  <c r="DV121" i="4"/>
  <c r="DW121" i="4"/>
  <c r="DX121" i="4"/>
  <c r="DY121" i="4"/>
  <c r="DZ121" i="4"/>
  <c r="EA121" i="4"/>
  <c r="EC121" i="4"/>
  <c r="EF121" i="4" s="1"/>
  <c r="EE121" i="4"/>
  <c r="EG121" i="4"/>
  <c r="EH121" i="4"/>
  <c r="EI121" i="4"/>
  <c r="EJ121" i="4"/>
  <c r="EK121" i="4"/>
  <c r="EL121" i="4"/>
  <c r="EM121" i="4"/>
  <c r="EO121" i="4"/>
  <c r="EP121" i="4"/>
  <c r="EQ121" i="4"/>
  <c r="ER121" i="4"/>
  <c r="ES121" i="4"/>
  <c r="ET121" i="4"/>
  <c r="EY121" i="4"/>
  <c r="FA121" i="4"/>
  <c r="FB121" i="4"/>
  <c r="FC121" i="4"/>
  <c r="FD121" i="4"/>
  <c r="FE121" i="4"/>
  <c r="FF121" i="4"/>
  <c r="FG121" i="4"/>
  <c r="FH121" i="4"/>
  <c r="FI121" i="4"/>
  <c r="FJ121" i="4"/>
  <c r="FK121" i="4"/>
  <c r="FL121" i="4"/>
  <c r="FM121" i="4"/>
  <c r="FN121" i="4"/>
  <c r="FO121" i="4"/>
  <c r="FP121" i="4"/>
  <c r="FQ121" i="4"/>
  <c r="FR121" i="4"/>
  <c r="FS121" i="4"/>
  <c r="FT121" i="4"/>
  <c r="FU121" i="4"/>
  <c r="FV121" i="4"/>
  <c r="FW121" i="4"/>
  <c r="FX121" i="4"/>
  <c r="FY121" i="4"/>
  <c r="FZ121" i="4"/>
  <c r="GA121" i="4"/>
  <c r="BK122" i="4"/>
  <c r="BL122" i="4"/>
  <c r="BM122" i="4"/>
  <c r="BN122" i="4"/>
  <c r="BO122" i="4"/>
  <c r="BP122" i="4"/>
  <c r="BQ122" i="4"/>
  <c r="BR122" i="4"/>
  <c r="BS122" i="4"/>
  <c r="BT122" i="4"/>
  <c r="EB122" i="4" s="1"/>
  <c r="BU122" i="4"/>
  <c r="BV122" i="4"/>
  <c r="BY122" i="4"/>
  <c r="BZ122" i="4"/>
  <c r="CA122" i="4"/>
  <c r="CB122" i="4"/>
  <c r="CC122" i="4"/>
  <c r="CD122" i="4"/>
  <c r="CE122" i="4"/>
  <c r="CF122" i="4"/>
  <c r="CG122" i="4"/>
  <c r="CH122" i="4"/>
  <c r="CI122" i="4"/>
  <c r="CJ122" i="4"/>
  <c r="CK122" i="4"/>
  <c r="CL122" i="4"/>
  <c r="CM122" i="4"/>
  <c r="CN122" i="4"/>
  <c r="CO122" i="4"/>
  <c r="CP122" i="4"/>
  <c r="CQ122" i="4"/>
  <c r="GA122" i="4" s="1"/>
  <c r="CR122" i="4"/>
  <c r="CS122" i="4"/>
  <c r="CT122" i="4"/>
  <c r="CU122" i="4"/>
  <c r="CV122" i="4"/>
  <c r="CW122" i="4"/>
  <c r="CX122" i="4"/>
  <c r="CY122" i="4"/>
  <c r="CZ122" i="4"/>
  <c r="DA122" i="4"/>
  <c r="DB122" i="4"/>
  <c r="DC122" i="4"/>
  <c r="DD122" i="4"/>
  <c r="DE122" i="4"/>
  <c r="DF122" i="4"/>
  <c r="DG122" i="4"/>
  <c r="DH122" i="4"/>
  <c r="DI122" i="4"/>
  <c r="DJ122" i="4"/>
  <c r="DK122" i="4"/>
  <c r="DL122" i="4"/>
  <c r="DM122" i="4"/>
  <c r="DN122" i="4"/>
  <c r="DO122" i="4"/>
  <c r="DP122" i="4"/>
  <c r="DQ122" i="4"/>
  <c r="DR122" i="4"/>
  <c r="DS122" i="4"/>
  <c r="DT122" i="4"/>
  <c r="DU122" i="4"/>
  <c r="DV122" i="4"/>
  <c r="DW122" i="4"/>
  <c r="DX122" i="4"/>
  <c r="DY122" i="4"/>
  <c r="DZ122" i="4"/>
  <c r="EA122" i="4"/>
  <c r="EC122" i="4"/>
  <c r="EF122" i="4" s="1"/>
  <c r="EE122" i="4"/>
  <c r="EG122" i="4"/>
  <c r="EH122" i="4"/>
  <c r="EI122" i="4"/>
  <c r="EJ122" i="4"/>
  <c r="EK122" i="4"/>
  <c r="EL122" i="4"/>
  <c r="EM122" i="4"/>
  <c r="EO122" i="4"/>
  <c r="EP122" i="4"/>
  <c r="EQ122" i="4"/>
  <c r="ER122" i="4"/>
  <c r="ES122" i="4"/>
  <c r="ET122" i="4"/>
  <c r="FA122" i="4"/>
  <c r="FB122" i="4"/>
  <c r="FC122" i="4"/>
  <c r="FD122" i="4"/>
  <c r="FE122" i="4"/>
  <c r="FF122" i="4"/>
  <c r="FG122" i="4"/>
  <c r="FH122" i="4"/>
  <c r="FI122" i="4"/>
  <c r="FJ122" i="4"/>
  <c r="FK122" i="4"/>
  <c r="FL122" i="4"/>
  <c r="FM122" i="4"/>
  <c r="FN122" i="4"/>
  <c r="FO122" i="4"/>
  <c r="FP122" i="4"/>
  <c r="FQ122" i="4"/>
  <c r="FR122" i="4"/>
  <c r="FT122" i="4"/>
  <c r="FU122" i="4"/>
  <c r="FV122" i="4"/>
  <c r="FX122" i="4"/>
  <c r="FY122" i="4"/>
  <c r="FZ122" i="4"/>
  <c r="BK123" i="4"/>
  <c r="BL123" i="4"/>
  <c r="BM123" i="4"/>
  <c r="BN123" i="4"/>
  <c r="BO123" i="4"/>
  <c r="BP123" i="4"/>
  <c r="BQ123" i="4"/>
  <c r="EE123" i="4" s="1"/>
  <c r="BR123" i="4"/>
  <c r="BS123" i="4"/>
  <c r="BT123" i="4"/>
  <c r="BU123" i="4"/>
  <c r="BV123" i="4"/>
  <c r="BZ123" i="4"/>
  <c r="CA123" i="4"/>
  <c r="CB123" i="4"/>
  <c r="CC123" i="4"/>
  <c r="CD123" i="4"/>
  <c r="CE123" i="4"/>
  <c r="CG123" i="4" s="1"/>
  <c r="CF123" i="4"/>
  <c r="CH123" i="4"/>
  <c r="CI123" i="4"/>
  <c r="CJ123" i="4"/>
  <c r="CK123" i="4"/>
  <c r="CL123" i="4"/>
  <c r="CM123" i="4"/>
  <c r="CN123" i="4"/>
  <c r="CO123" i="4"/>
  <c r="CP123" i="4"/>
  <c r="CQ123" i="4"/>
  <c r="CR123" i="4"/>
  <c r="CS123" i="4"/>
  <c r="CT123" i="4"/>
  <c r="CU123" i="4"/>
  <c r="CV123" i="4"/>
  <c r="CW123" i="4"/>
  <c r="CX123" i="4"/>
  <c r="CY123" i="4"/>
  <c r="CZ123" i="4"/>
  <c r="DA123" i="4"/>
  <c r="DB123" i="4"/>
  <c r="DC123" i="4"/>
  <c r="DD123" i="4"/>
  <c r="DE123" i="4"/>
  <c r="DF123" i="4"/>
  <c r="DG123" i="4"/>
  <c r="DH123" i="4"/>
  <c r="DI123" i="4"/>
  <c r="DJ123" i="4"/>
  <c r="DK123" i="4"/>
  <c r="DL123" i="4"/>
  <c r="DM123" i="4"/>
  <c r="DN123" i="4"/>
  <c r="DO123" i="4"/>
  <c r="DP123" i="4"/>
  <c r="DQ123" i="4"/>
  <c r="DR123" i="4"/>
  <c r="DS123" i="4"/>
  <c r="DT123" i="4"/>
  <c r="DU123" i="4"/>
  <c r="DV123" i="4"/>
  <c r="DW123" i="4"/>
  <c r="DX123" i="4"/>
  <c r="DY123" i="4"/>
  <c r="DZ123" i="4"/>
  <c r="EA123" i="4"/>
  <c r="EG123" i="4"/>
  <c r="EH123" i="4"/>
  <c r="EI123" i="4"/>
  <c r="EJ123" i="4"/>
  <c r="EK123" i="4"/>
  <c r="EL123" i="4"/>
  <c r="EM123" i="4"/>
  <c r="EO123" i="4"/>
  <c r="EP123" i="4"/>
  <c r="EQ123" i="4"/>
  <c r="ER123" i="4"/>
  <c r="ES123" i="4"/>
  <c r="ET123" i="4"/>
  <c r="FA123" i="4"/>
  <c r="FB123" i="4"/>
  <c r="FC123" i="4"/>
  <c r="FD123" i="4"/>
  <c r="FE123" i="4"/>
  <c r="FF123" i="4"/>
  <c r="FG123" i="4"/>
  <c r="FH123" i="4"/>
  <c r="FI123" i="4"/>
  <c r="FJ123" i="4"/>
  <c r="FK123" i="4"/>
  <c r="FL123" i="4"/>
  <c r="FM123" i="4"/>
  <c r="FN123" i="4"/>
  <c r="FO123" i="4"/>
  <c r="FP123" i="4"/>
  <c r="FQ123" i="4"/>
  <c r="FR123" i="4"/>
  <c r="FS123" i="4"/>
  <c r="FT123" i="4"/>
  <c r="FU123" i="4"/>
  <c r="FV123" i="4"/>
  <c r="FW123" i="4"/>
  <c r="FX123" i="4"/>
  <c r="FY123" i="4"/>
  <c r="FZ123" i="4"/>
  <c r="BK124" i="4"/>
  <c r="BL124" i="4"/>
  <c r="BM124" i="4"/>
  <c r="BN124" i="4"/>
  <c r="BO124" i="4"/>
  <c r="BP124" i="4"/>
  <c r="BQ124" i="4"/>
  <c r="EE124" i="4" s="1"/>
  <c r="BR124" i="4"/>
  <c r="BS124" i="4"/>
  <c r="BT124" i="4"/>
  <c r="BU124" i="4"/>
  <c r="BV124" i="4"/>
  <c r="BY124" i="4" s="1"/>
  <c r="BZ124" i="4"/>
  <c r="CA124" i="4"/>
  <c r="CB124" i="4"/>
  <c r="CC124" i="4"/>
  <c r="CD124" i="4"/>
  <c r="CE124" i="4"/>
  <c r="CG124" i="4" s="1"/>
  <c r="CF124" i="4"/>
  <c r="CH124" i="4"/>
  <c r="CI124" i="4"/>
  <c r="CJ124" i="4"/>
  <c r="CK124" i="4"/>
  <c r="CL124" i="4"/>
  <c r="CM124" i="4"/>
  <c r="CN124" i="4"/>
  <c r="CO124" i="4"/>
  <c r="CP124" i="4"/>
  <c r="CQ124" i="4"/>
  <c r="GA124" i="4" s="1"/>
  <c r="CR124" i="4"/>
  <c r="CS124" i="4"/>
  <c r="CT124" i="4"/>
  <c r="CU124" i="4"/>
  <c r="CV124" i="4"/>
  <c r="CW124" i="4"/>
  <c r="CX124" i="4"/>
  <c r="CY124" i="4"/>
  <c r="CZ124" i="4"/>
  <c r="DA124" i="4"/>
  <c r="DB124" i="4"/>
  <c r="DC124" i="4"/>
  <c r="DD124" i="4"/>
  <c r="DE124" i="4"/>
  <c r="DF124" i="4"/>
  <c r="DG124" i="4"/>
  <c r="DH124" i="4"/>
  <c r="DI124" i="4"/>
  <c r="DJ124" i="4"/>
  <c r="DK124" i="4"/>
  <c r="DL124" i="4"/>
  <c r="DM124" i="4"/>
  <c r="DN124" i="4"/>
  <c r="DO124" i="4"/>
  <c r="DP124" i="4"/>
  <c r="DQ124" i="4"/>
  <c r="DR124" i="4"/>
  <c r="DS124" i="4"/>
  <c r="DT124" i="4"/>
  <c r="DU124" i="4"/>
  <c r="DV124" i="4"/>
  <c r="DW124" i="4"/>
  <c r="DX124" i="4"/>
  <c r="DY124" i="4"/>
  <c r="DZ124" i="4"/>
  <c r="EA124" i="4"/>
  <c r="EG124" i="4"/>
  <c r="EH124" i="4"/>
  <c r="EI124" i="4"/>
  <c r="EJ124" i="4"/>
  <c r="EK124" i="4"/>
  <c r="EL124" i="4"/>
  <c r="EM124" i="4"/>
  <c r="EO124" i="4"/>
  <c r="EP124" i="4"/>
  <c r="EQ124" i="4"/>
  <c r="ER124" i="4"/>
  <c r="ES124" i="4"/>
  <c r="ET124" i="4"/>
  <c r="FA124" i="4"/>
  <c r="FB124" i="4"/>
  <c r="FC124" i="4"/>
  <c r="FD124" i="4"/>
  <c r="FE124" i="4"/>
  <c r="FF124" i="4"/>
  <c r="FG124" i="4"/>
  <c r="FH124" i="4"/>
  <c r="FI124" i="4"/>
  <c r="FJ124" i="4"/>
  <c r="FK124" i="4"/>
  <c r="FL124" i="4"/>
  <c r="FM124" i="4"/>
  <c r="FN124" i="4"/>
  <c r="FO124" i="4"/>
  <c r="FP124" i="4"/>
  <c r="FQ124" i="4"/>
  <c r="FR124" i="4"/>
  <c r="FS124" i="4"/>
  <c r="FT124" i="4"/>
  <c r="FU124" i="4"/>
  <c r="FV124" i="4"/>
  <c r="FW124" i="4"/>
  <c r="FX124" i="4"/>
  <c r="FY124" i="4"/>
  <c r="FZ124" i="4"/>
  <c r="BK125" i="4"/>
  <c r="BL125" i="4"/>
  <c r="BM125" i="4"/>
  <c r="BN125" i="4"/>
  <c r="BO125" i="4"/>
  <c r="BP125" i="4"/>
  <c r="BQ125" i="4"/>
  <c r="BR125" i="4"/>
  <c r="BS125" i="4"/>
  <c r="BT125" i="4"/>
  <c r="BU125" i="4"/>
  <c r="BV125" i="4"/>
  <c r="BY125" i="4" s="1"/>
  <c r="BZ125" i="4"/>
  <c r="CA125" i="4"/>
  <c r="CB125" i="4"/>
  <c r="CC125" i="4"/>
  <c r="CD125" i="4"/>
  <c r="CE125" i="4"/>
  <c r="CF125" i="4"/>
  <c r="CG125" i="4"/>
  <c r="CH125" i="4"/>
  <c r="CI125" i="4"/>
  <c r="CJ125" i="4"/>
  <c r="CK125" i="4"/>
  <c r="CL125" i="4"/>
  <c r="CM125" i="4"/>
  <c r="CN125" i="4"/>
  <c r="CO125" i="4"/>
  <c r="CP125" i="4"/>
  <c r="CQ125" i="4"/>
  <c r="CR125" i="4"/>
  <c r="CS125" i="4"/>
  <c r="CT125" i="4"/>
  <c r="CU125" i="4"/>
  <c r="CV125" i="4"/>
  <c r="CW125" i="4"/>
  <c r="CX125" i="4"/>
  <c r="CY125" i="4"/>
  <c r="CZ125" i="4"/>
  <c r="DA125" i="4"/>
  <c r="DB125" i="4"/>
  <c r="DC125" i="4"/>
  <c r="DD125" i="4"/>
  <c r="DE125" i="4"/>
  <c r="DF125" i="4"/>
  <c r="DG125" i="4"/>
  <c r="DH125" i="4"/>
  <c r="DI125" i="4"/>
  <c r="DJ125" i="4"/>
  <c r="DK125" i="4"/>
  <c r="DL125" i="4"/>
  <c r="DM125" i="4"/>
  <c r="DN125" i="4"/>
  <c r="DO125" i="4"/>
  <c r="DP125" i="4"/>
  <c r="DQ125" i="4"/>
  <c r="DR125" i="4"/>
  <c r="DS125" i="4"/>
  <c r="DT125" i="4"/>
  <c r="DU125" i="4"/>
  <c r="DV125" i="4"/>
  <c r="DW125" i="4"/>
  <c r="DX125" i="4"/>
  <c r="DY125" i="4"/>
  <c r="DZ125" i="4"/>
  <c r="EA125" i="4"/>
  <c r="EE125" i="4"/>
  <c r="EG125" i="4"/>
  <c r="EH125" i="4"/>
  <c r="EI125" i="4"/>
  <c r="EJ125" i="4"/>
  <c r="EK125" i="4"/>
  <c r="EL125" i="4"/>
  <c r="EM125" i="4"/>
  <c r="EO125" i="4"/>
  <c r="EP125" i="4"/>
  <c r="EQ125" i="4"/>
  <c r="ER125" i="4"/>
  <c r="ES125" i="4"/>
  <c r="ET125" i="4"/>
  <c r="FA125" i="4"/>
  <c r="FB125" i="4"/>
  <c r="FC125" i="4"/>
  <c r="FD125" i="4"/>
  <c r="FE125" i="4"/>
  <c r="FF125" i="4"/>
  <c r="FG125" i="4"/>
  <c r="FH125" i="4"/>
  <c r="FI125" i="4"/>
  <c r="FJ125" i="4"/>
  <c r="FK125" i="4"/>
  <c r="FL125" i="4"/>
  <c r="FM125" i="4"/>
  <c r="FN125" i="4"/>
  <c r="FO125" i="4"/>
  <c r="FP125" i="4"/>
  <c r="FQ125" i="4"/>
  <c r="FR125" i="4"/>
  <c r="FS125" i="4"/>
  <c r="FT125" i="4"/>
  <c r="FU125" i="4"/>
  <c r="FV125" i="4"/>
  <c r="FW125" i="4"/>
  <c r="FX125" i="4"/>
  <c r="FY125" i="4"/>
  <c r="FZ125" i="4"/>
  <c r="GA125" i="4"/>
  <c r="BK126" i="4"/>
  <c r="FY126" i="4" s="1"/>
  <c r="BL126" i="4"/>
  <c r="BM126" i="4"/>
  <c r="BN126" i="4"/>
  <c r="BO126" i="4"/>
  <c r="BP126" i="4"/>
  <c r="BQ126" i="4"/>
  <c r="BR126" i="4"/>
  <c r="BS126" i="4"/>
  <c r="BT126" i="4"/>
  <c r="BU126" i="4"/>
  <c r="BV126" i="4"/>
  <c r="BY126" i="4" s="1"/>
  <c r="BZ126" i="4"/>
  <c r="CA126" i="4"/>
  <c r="CB126" i="4"/>
  <c r="CC126" i="4"/>
  <c r="CD126" i="4"/>
  <c r="CE126" i="4"/>
  <c r="CG126" i="4" s="1"/>
  <c r="CF126" i="4"/>
  <c r="CH126" i="4"/>
  <c r="CI126" i="4"/>
  <c r="CJ126" i="4"/>
  <c r="CK126" i="4"/>
  <c r="CL126" i="4"/>
  <c r="CM126" i="4"/>
  <c r="CN126" i="4"/>
  <c r="CO126" i="4"/>
  <c r="CP126" i="4"/>
  <c r="CQ126" i="4"/>
  <c r="GA126" i="4" s="1"/>
  <c r="CR126" i="4"/>
  <c r="CS126" i="4"/>
  <c r="CT126" i="4"/>
  <c r="CU126" i="4"/>
  <c r="CV126" i="4"/>
  <c r="CW126" i="4"/>
  <c r="CX126" i="4"/>
  <c r="CY126" i="4"/>
  <c r="CZ126" i="4"/>
  <c r="DA126" i="4"/>
  <c r="DB126" i="4"/>
  <c r="DC126" i="4"/>
  <c r="DD126" i="4"/>
  <c r="DE126" i="4"/>
  <c r="DF126" i="4"/>
  <c r="DG126" i="4"/>
  <c r="DH126" i="4"/>
  <c r="DI126" i="4"/>
  <c r="DJ126" i="4"/>
  <c r="DK126" i="4"/>
  <c r="DL126" i="4"/>
  <c r="DM126" i="4"/>
  <c r="DN126" i="4"/>
  <c r="DO126" i="4"/>
  <c r="DP126" i="4"/>
  <c r="DQ126" i="4"/>
  <c r="DR126" i="4"/>
  <c r="DS126" i="4"/>
  <c r="DT126" i="4"/>
  <c r="DU126" i="4"/>
  <c r="DV126" i="4"/>
  <c r="DW126" i="4"/>
  <c r="DX126" i="4"/>
  <c r="DY126" i="4"/>
  <c r="DZ126" i="4"/>
  <c r="EA126" i="4"/>
  <c r="EC126" i="4"/>
  <c r="EG126" i="4"/>
  <c r="EH126" i="4"/>
  <c r="EI126" i="4"/>
  <c r="EJ126" i="4"/>
  <c r="EK126" i="4"/>
  <c r="EL126" i="4"/>
  <c r="EM126" i="4"/>
  <c r="EO126" i="4"/>
  <c r="EP126" i="4"/>
  <c r="EQ126" i="4"/>
  <c r="ER126" i="4"/>
  <c r="ES126" i="4"/>
  <c r="ET126" i="4"/>
  <c r="FA126" i="4"/>
  <c r="FB126" i="4"/>
  <c r="FC126" i="4"/>
  <c r="FD126" i="4"/>
  <c r="FE126" i="4"/>
  <c r="FF126" i="4"/>
  <c r="FG126" i="4"/>
  <c r="FH126" i="4"/>
  <c r="FI126" i="4"/>
  <c r="FJ126" i="4"/>
  <c r="FK126" i="4"/>
  <c r="FL126" i="4"/>
  <c r="FM126" i="4"/>
  <c r="FN126" i="4"/>
  <c r="FO126" i="4"/>
  <c r="FP126" i="4"/>
  <c r="FQ126" i="4"/>
  <c r="FR126" i="4"/>
  <c r="FS126" i="4"/>
  <c r="FT126" i="4"/>
  <c r="FU126" i="4"/>
  <c r="FV126" i="4"/>
  <c r="FW126" i="4"/>
  <c r="FX126" i="4"/>
  <c r="FZ126" i="4"/>
  <c r="BK127" i="4"/>
  <c r="FW127" i="4" s="1"/>
  <c r="BL127" i="4"/>
  <c r="BM127" i="4"/>
  <c r="BN127" i="4"/>
  <c r="BO127" i="4"/>
  <c r="EE127" i="4" s="1"/>
  <c r="BP127" i="4"/>
  <c r="BQ127" i="4"/>
  <c r="BR127" i="4"/>
  <c r="BS127" i="4"/>
  <c r="EB127" i="4" s="1"/>
  <c r="BT127" i="4"/>
  <c r="BU127" i="4"/>
  <c r="BV127" i="4"/>
  <c r="BW127" i="4"/>
  <c r="EW127" i="4" s="1"/>
  <c r="BY127" i="4"/>
  <c r="BZ127" i="4"/>
  <c r="CA127" i="4"/>
  <c r="CB127" i="4"/>
  <c r="CC127" i="4"/>
  <c r="CD127" i="4"/>
  <c r="CE127" i="4"/>
  <c r="CF127" i="4"/>
  <c r="CG127" i="4" s="1"/>
  <c r="CH127" i="4"/>
  <c r="CI127" i="4"/>
  <c r="CJ127" i="4"/>
  <c r="CK127" i="4"/>
  <c r="CL127" i="4"/>
  <c r="CM127" i="4"/>
  <c r="CN127" i="4"/>
  <c r="CO127" i="4"/>
  <c r="CP127" i="4"/>
  <c r="CQ127" i="4"/>
  <c r="CR127" i="4"/>
  <c r="CS127" i="4"/>
  <c r="CT127" i="4"/>
  <c r="CU127" i="4"/>
  <c r="CV127" i="4"/>
  <c r="CW127" i="4"/>
  <c r="CX127" i="4"/>
  <c r="CY127" i="4"/>
  <c r="CZ127" i="4"/>
  <c r="DA127" i="4"/>
  <c r="DB127" i="4"/>
  <c r="DC127" i="4"/>
  <c r="DD127" i="4"/>
  <c r="DE127" i="4"/>
  <c r="DF127" i="4"/>
  <c r="DG127" i="4"/>
  <c r="DH127" i="4"/>
  <c r="DI127" i="4"/>
  <c r="DJ127" i="4"/>
  <c r="DK127" i="4"/>
  <c r="DL127" i="4"/>
  <c r="DM127" i="4"/>
  <c r="DN127" i="4"/>
  <c r="DO127" i="4"/>
  <c r="DP127" i="4"/>
  <c r="DQ127" i="4"/>
  <c r="DR127" i="4"/>
  <c r="DS127" i="4"/>
  <c r="DT127" i="4"/>
  <c r="DU127" i="4"/>
  <c r="DV127" i="4"/>
  <c r="DW127" i="4"/>
  <c r="DX127" i="4"/>
  <c r="DY127" i="4"/>
  <c r="DZ127" i="4"/>
  <c r="EA127" i="4"/>
  <c r="EG127" i="4"/>
  <c r="EH127" i="4"/>
  <c r="EI127" i="4"/>
  <c r="EJ127" i="4"/>
  <c r="EK127" i="4"/>
  <c r="EL127" i="4"/>
  <c r="EM127" i="4"/>
  <c r="EO127" i="4"/>
  <c r="EP127" i="4"/>
  <c r="EQ127" i="4"/>
  <c r="ER127" i="4"/>
  <c r="ES127" i="4"/>
  <c r="ET127" i="4"/>
  <c r="FA127" i="4"/>
  <c r="FB127" i="4"/>
  <c r="FC127" i="4"/>
  <c r="FD127" i="4"/>
  <c r="FE127" i="4"/>
  <c r="FF127" i="4"/>
  <c r="FG127" i="4"/>
  <c r="FH127" i="4"/>
  <c r="FI127" i="4"/>
  <c r="FJ127" i="4"/>
  <c r="FK127" i="4"/>
  <c r="FL127" i="4"/>
  <c r="FM127" i="4"/>
  <c r="FN127" i="4"/>
  <c r="FO127" i="4"/>
  <c r="FQ127" i="4"/>
  <c r="FR127" i="4"/>
  <c r="FU127" i="4"/>
  <c r="FV127" i="4"/>
  <c r="GA127" i="4"/>
  <c r="GB127" i="4"/>
  <c r="BK128" i="4"/>
  <c r="FY128" i="4" s="1"/>
  <c r="BL128" i="4"/>
  <c r="BM128" i="4"/>
  <c r="BN128" i="4"/>
  <c r="BO128" i="4"/>
  <c r="EE128" i="4" s="1"/>
  <c r="BP128" i="4"/>
  <c r="BQ128" i="4"/>
  <c r="BR128" i="4"/>
  <c r="EC128" i="4" s="1"/>
  <c r="EF128" i="4" s="1"/>
  <c r="BS128" i="4"/>
  <c r="BT128" i="4"/>
  <c r="BU128" i="4"/>
  <c r="BV128" i="4"/>
  <c r="BY128" i="4" s="1"/>
  <c r="BZ128" i="4"/>
  <c r="CA128" i="4"/>
  <c r="CB128" i="4"/>
  <c r="CC128" i="4"/>
  <c r="CD128" i="4"/>
  <c r="CE128" i="4"/>
  <c r="CG128" i="4" s="1"/>
  <c r="CF128" i="4"/>
  <c r="CH128" i="4"/>
  <c r="CI128" i="4"/>
  <c r="CJ128" i="4"/>
  <c r="CK128" i="4"/>
  <c r="CL128" i="4"/>
  <c r="CM128" i="4"/>
  <c r="CN128" i="4"/>
  <c r="CO128" i="4"/>
  <c r="CP128" i="4"/>
  <c r="CQ128" i="4"/>
  <c r="CR128" i="4"/>
  <c r="CS128" i="4"/>
  <c r="CT128" i="4"/>
  <c r="CU128" i="4"/>
  <c r="CV128" i="4"/>
  <c r="CW128" i="4"/>
  <c r="CX128" i="4"/>
  <c r="CY128" i="4"/>
  <c r="CZ128" i="4"/>
  <c r="DA128" i="4"/>
  <c r="DB128" i="4"/>
  <c r="DC128" i="4"/>
  <c r="DD128" i="4"/>
  <c r="DE128" i="4"/>
  <c r="DF128" i="4"/>
  <c r="DG128" i="4"/>
  <c r="DH128" i="4"/>
  <c r="DI128" i="4"/>
  <c r="DJ128" i="4"/>
  <c r="DK128" i="4"/>
  <c r="DL128" i="4"/>
  <c r="DM128" i="4"/>
  <c r="DN128" i="4"/>
  <c r="DO128" i="4"/>
  <c r="DP128" i="4"/>
  <c r="DQ128" i="4"/>
  <c r="DR128" i="4"/>
  <c r="DS128" i="4"/>
  <c r="DT128" i="4"/>
  <c r="DU128" i="4"/>
  <c r="DV128" i="4"/>
  <c r="DW128" i="4"/>
  <c r="DX128" i="4"/>
  <c r="DY128" i="4"/>
  <c r="DZ128" i="4"/>
  <c r="EA128" i="4"/>
  <c r="EG128" i="4"/>
  <c r="EH128" i="4"/>
  <c r="EI128" i="4"/>
  <c r="EJ128" i="4"/>
  <c r="EK128" i="4"/>
  <c r="EL128" i="4"/>
  <c r="EM128" i="4"/>
  <c r="EO128" i="4"/>
  <c r="EP128" i="4"/>
  <c r="EQ128" i="4"/>
  <c r="ER128" i="4"/>
  <c r="ES128" i="4"/>
  <c r="ET128" i="4"/>
  <c r="FA128" i="4"/>
  <c r="FB128" i="4"/>
  <c r="FC128" i="4"/>
  <c r="FD128" i="4"/>
  <c r="FE128" i="4"/>
  <c r="FF128" i="4"/>
  <c r="FG128" i="4"/>
  <c r="FH128" i="4"/>
  <c r="FI128" i="4"/>
  <c r="FJ128" i="4"/>
  <c r="FK128" i="4"/>
  <c r="FL128" i="4"/>
  <c r="FM128" i="4"/>
  <c r="FN128" i="4"/>
  <c r="FO128" i="4"/>
  <c r="FQ128" i="4"/>
  <c r="FR128" i="4"/>
  <c r="FS128" i="4"/>
  <c r="FU128" i="4"/>
  <c r="FV128" i="4"/>
  <c r="FW128" i="4"/>
  <c r="FZ128" i="4"/>
  <c r="GA128" i="4"/>
  <c r="BK129" i="4"/>
  <c r="BL129" i="4"/>
  <c r="BM129" i="4"/>
  <c r="BN129" i="4"/>
  <c r="BO129" i="4"/>
  <c r="EE129" i="4" s="1"/>
  <c r="BP129" i="4"/>
  <c r="BQ129" i="4"/>
  <c r="BR129" i="4"/>
  <c r="BS129" i="4"/>
  <c r="EB129" i="4" s="1"/>
  <c r="BT129" i="4"/>
  <c r="BU129" i="4"/>
  <c r="BV129" i="4"/>
  <c r="BW129" i="4"/>
  <c r="BY129" i="4"/>
  <c r="BZ129" i="4"/>
  <c r="CA129" i="4"/>
  <c r="CB129" i="4"/>
  <c r="CC129" i="4"/>
  <c r="CD129" i="4"/>
  <c r="CE129" i="4"/>
  <c r="CF129" i="4"/>
  <c r="CG129" i="4" s="1"/>
  <c r="CH129" i="4"/>
  <c r="CI129" i="4"/>
  <c r="CJ129" i="4"/>
  <c r="CK129" i="4"/>
  <c r="CL129" i="4"/>
  <c r="CM129" i="4"/>
  <c r="CN129" i="4"/>
  <c r="CO129" i="4"/>
  <c r="CP129" i="4"/>
  <c r="CQ129" i="4"/>
  <c r="CR129" i="4"/>
  <c r="CS129" i="4"/>
  <c r="CT129" i="4"/>
  <c r="CU129" i="4"/>
  <c r="CV129" i="4"/>
  <c r="CW129" i="4"/>
  <c r="CX129" i="4"/>
  <c r="CY129" i="4"/>
  <c r="CZ129" i="4"/>
  <c r="DA129" i="4"/>
  <c r="DB129" i="4"/>
  <c r="DC129" i="4"/>
  <c r="DD129" i="4"/>
  <c r="DE129" i="4"/>
  <c r="DF129" i="4"/>
  <c r="DG129" i="4"/>
  <c r="DH129" i="4"/>
  <c r="DI129" i="4"/>
  <c r="DJ129" i="4"/>
  <c r="DK129" i="4"/>
  <c r="DL129" i="4"/>
  <c r="DM129" i="4"/>
  <c r="DN129" i="4"/>
  <c r="DO129" i="4"/>
  <c r="DP129" i="4"/>
  <c r="DQ129" i="4"/>
  <c r="DR129" i="4"/>
  <c r="DS129" i="4"/>
  <c r="DT129" i="4"/>
  <c r="DU129" i="4"/>
  <c r="DV129" i="4"/>
  <c r="DW129" i="4"/>
  <c r="DX129" i="4"/>
  <c r="DY129" i="4"/>
  <c r="DZ129" i="4"/>
  <c r="EA129" i="4"/>
  <c r="EG129" i="4"/>
  <c r="EH129" i="4"/>
  <c r="EI129" i="4"/>
  <c r="EJ129" i="4"/>
  <c r="EK129" i="4"/>
  <c r="EL129" i="4"/>
  <c r="EM129" i="4"/>
  <c r="EO129" i="4"/>
  <c r="EP129" i="4"/>
  <c r="EQ129" i="4"/>
  <c r="ER129" i="4"/>
  <c r="ES129" i="4"/>
  <c r="ET129" i="4"/>
  <c r="EW129" i="4"/>
  <c r="FA129" i="4"/>
  <c r="FB129" i="4"/>
  <c r="FC129" i="4"/>
  <c r="FD129" i="4"/>
  <c r="FE129" i="4"/>
  <c r="FF129" i="4"/>
  <c r="FG129" i="4"/>
  <c r="FH129" i="4"/>
  <c r="FI129" i="4"/>
  <c r="FJ129" i="4"/>
  <c r="FK129" i="4"/>
  <c r="FL129" i="4"/>
  <c r="FM129" i="4"/>
  <c r="FN129" i="4"/>
  <c r="FO129" i="4"/>
  <c r="FQ129" i="4"/>
  <c r="FR129" i="4"/>
  <c r="FU129" i="4"/>
  <c r="FV129" i="4"/>
  <c r="FW129" i="4"/>
  <c r="GA129" i="4"/>
  <c r="GB129" i="4"/>
  <c r="BK130" i="4"/>
  <c r="FP130" i="4" s="1"/>
  <c r="BL130" i="4"/>
  <c r="BM130" i="4"/>
  <c r="BN130" i="4"/>
  <c r="BO130" i="4"/>
  <c r="EE130" i="4" s="1"/>
  <c r="BP130" i="4"/>
  <c r="BQ130" i="4"/>
  <c r="BR130" i="4"/>
  <c r="EC130" i="4" s="1"/>
  <c r="BS130" i="4"/>
  <c r="BT130" i="4"/>
  <c r="BU130" i="4"/>
  <c r="BV130" i="4"/>
  <c r="BY130" i="4" s="1"/>
  <c r="BZ130" i="4"/>
  <c r="CA130" i="4"/>
  <c r="CB130" i="4"/>
  <c r="CC130" i="4"/>
  <c r="CD130" i="4"/>
  <c r="CE130" i="4"/>
  <c r="CG130" i="4" s="1"/>
  <c r="CF130" i="4"/>
  <c r="CH130" i="4"/>
  <c r="CI130" i="4"/>
  <c r="CJ130" i="4"/>
  <c r="CK130" i="4"/>
  <c r="CL130" i="4"/>
  <c r="CM130" i="4"/>
  <c r="CN130" i="4"/>
  <c r="CO130" i="4"/>
  <c r="CP130" i="4"/>
  <c r="CQ130" i="4"/>
  <c r="CR130" i="4"/>
  <c r="CS130" i="4"/>
  <c r="CT130" i="4"/>
  <c r="CU130" i="4"/>
  <c r="CV130" i="4"/>
  <c r="CW130" i="4"/>
  <c r="CX130" i="4"/>
  <c r="CY130" i="4"/>
  <c r="CZ130" i="4"/>
  <c r="DA130" i="4"/>
  <c r="DB130" i="4"/>
  <c r="DC130" i="4"/>
  <c r="DD130" i="4"/>
  <c r="DE130" i="4"/>
  <c r="DF130" i="4"/>
  <c r="DG130" i="4"/>
  <c r="DH130" i="4"/>
  <c r="DI130" i="4"/>
  <c r="DJ130" i="4"/>
  <c r="DK130" i="4"/>
  <c r="DL130" i="4"/>
  <c r="DM130" i="4"/>
  <c r="DN130" i="4"/>
  <c r="DO130" i="4"/>
  <c r="DP130" i="4"/>
  <c r="DQ130" i="4"/>
  <c r="DR130" i="4"/>
  <c r="DS130" i="4"/>
  <c r="DT130" i="4"/>
  <c r="DU130" i="4"/>
  <c r="DV130" i="4"/>
  <c r="DW130" i="4"/>
  <c r="DX130" i="4"/>
  <c r="DY130" i="4"/>
  <c r="DZ130" i="4"/>
  <c r="EA130" i="4"/>
  <c r="EG130" i="4"/>
  <c r="EH130" i="4"/>
  <c r="EI130" i="4"/>
  <c r="EJ130" i="4"/>
  <c r="EK130" i="4"/>
  <c r="EL130" i="4"/>
  <c r="EM130" i="4"/>
  <c r="EO130" i="4"/>
  <c r="EP130" i="4"/>
  <c r="EQ130" i="4"/>
  <c r="ER130" i="4"/>
  <c r="ES130" i="4"/>
  <c r="ET130" i="4"/>
  <c r="FA130" i="4"/>
  <c r="FB130" i="4"/>
  <c r="FC130" i="4"/>
  <c r="FD130" i="4"/>
  <c r="FE130" i="4"/>
  <c r="FF130" i="4"/>
  <c r="FG130" i="4"/>
  <c r="FH130" i="4"/>
  <c r="FI130" i="4"/>
  <c r="FJ130" i="4"/>
  <c r="FK130" i="4"/>
  <c r="FL130" i="4"/>
  <c r="FM130" i="4"/>
  <c r="FN130" i="4"/>
  <c r="FO130" i="4"/>
  <c r="FQ130" i="4"/>
  <c r="FR130" i="4"/>
  <c r="FS130" i="4"/>
  <c r="FU130" i="4"/>
  <c r="FV130" i="4"/>
  <c r="FW130" i="4"/>
  <c r="FX130" i="4"/>
  <c r="FY130" i="4"/>
  <c r="GA130" i="4"/>
  <c r="BK131" i="4"/>
  <c r="FP131" i="4" s="1"/>
  <c r="BL131" i="4"/>
  <c r="BM131" i="4"/>
  <c r="BN131" i="4"/>
  <c r="BO131" i="4"/>
  <c r="BP131" i="4"/>
  <c r="BQ131" i="4"/>
  <c r="BR131" i="4"/>
  <c r="BS131" i="4"/>
  <c r="BT131" i="4"/>
  <c r="BU131" i="4"/>
  <c r="BV131" i="4"/>
  <c r="BW131" i="4" s="1"/>
  <c r="GC131" i="4" s="1"/>
  <c r="BY131" i="4"/>
  <c r="BZ131" i="4"/>
  <c r="CA131" i="4"/>
  <c r="CB131" i="4"/>
  <c r="CC131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GA131" i="4" s="1"/>
  <c r="CR131" i="4"/>
  <c r="CS131" i="4"/>
  <c r="CT131" i="4"/>
  <c r="CU131" i="4"/>
  <c r="CV131" i="4"/>
  <c r="CW131" i="4"/>
  <c r="CX131" i="4"/>
  <c r="CY131" i="4"/>
  <c r="CZ131" i="4"/>
  <c r="DA131" i="4"/>
  <c r="DB131" i="4"/>
  <c r="DC131" i="4"/>
  <c r="DD131" i="4"/>
  <c r="DE131" i="4"/>
  <c r="DF131" i="4"/>
  <c r="DG131" i="4"/>
  <c r="DH131" i="4"/>
  <c r="DI131" i="4"/>
  <c r="DJ131" i="4"/>
  <c r="DK131" i="4"/>
  <c r="DL131" i="4"/>
  <c r="DM131" i="4"/>
  <c r="DN131" i="4"/>
  <c r="DO131" i="4"/>
  <c r="DP131" i="4"/>
  <c r="DQ131" i="4"/>
  <c r="DR131" i="4"/>
  <c r="DS131" i="4"/>
  <c r="DT131" i="4"/>
  <c r="DU131" i="4"/>
  <c r="DV131" i="4"/>
  <c r="DW131" i="4"/>
  <c r="DX131" i="4"/>
  <c r="DY131" i="4"/>
  <c r="DZ131" i="4"/>
  <c r="EA131" i="4"/>
  <c r="EE131" i="4"/>
  <c r="EG131" i="4"/>
  <c r="EH131" i="4"/>
  <c r="EI131" i="4"/>
  <c r="EJ131" i="4"/>
  <c r="EK131" i="4"/>
  <c r="EL131" i="4"/>
  <c r="EM131" i="4"/>
  <c r="EO131" i="4"/>
  <c r="EP131" i="4"/>
  <c r="EQ131" i="4"/>
  <c r="ER131" i="4"/>
  <c r="ES131" i="4"/>
  <c r="ET131" i="4"/>
  <c r="FA131" i="4"/>
  <c r="FB131" i="4"/>
  <c r="FC131" i="4"/>
  <c r="FD131" i="4"/>
  <c r="FE131" i="4"/>
  <c r="FF131" i="4"/>
  <c r="FG131" i="4"/>
  <c r="FH131" i="4"/>
  <c r="FI131" i="4"/>
  <c r="FJ131" i="4"/>
  <c r="FK131" i="4"/>
  <c r="FL131" i="4"/>
  <c r="FM131" i="4"/>
  <c r="FN131" i="4"/>
  <c r="FO131" i="4"/>
  <c r="FQ131" i="4"/>
  <c r="FR131" i="4"/>
  <c r="FS131" i="4"/>
  <c r="FU131" i="4"/>
  <c r="FV131" i="4"/>
  <c r="FW131" i="4"/>
  <c r="FY131" i="4"/>
  <c r="BK132" i="4"/>
  <c r="FP132" i="4" s="1"/>
  <c r="BL132" i="4"/>
  <c r="BM132" i="4"/>
  <c r="BN132" i="4"/>
  <c r="BO132" i="4"/>
  <c r="EE132" i="4" s="1"/>
  <c r="BP132" i="4"/>
  <c r="BQ132" i="4"/>
  <c r="BR132" i="4"/>
  <c r="EC132" i="4" s="1"/>
  <c r="BS132" i="4"/>
  <c r="BT132" i="4"/>
  <c r="BU132" i="4"/>
  <c r="BV132" i="4"/>
  <c r="BZ132" i="4"/>
  <c r="CA132" i="4"/>
  <c r="CB132" i="4"/>
  <c r="CC132" i="4"/>
  <c r="CD132" i="4"/>
  <c r="CE132" i="4"/>
  <c r="CG132" i="4" s="1"/>
  <c r="CF132" i="4"/>
  <c r="CH132" i="4"/>
  <c r="CI132" i="4"/>
  <c r="CJ132" i="4"/>
  <c r="CK132" i="4"/>
  <c r="CL132" i="4"/>
  <c r="CM132" i="4"/>
  <c r="CN132" i="4"/>
  <c r="CO132" i="4"/>
  <c r="CP132" i="4"/>
  <c r="CQ132" i="4"/>
  <c r="GA132" i="4" s="1"/>
  <c r="CR132" i="4"/>
  <c r="CS132" i="4"/>
  <c r="CT132" i="4"/>
  <c r="CU132" i="4"/>
  <c r="CV132" i="4"/>
  <c r="CW132" i="4"/>
  <c r="CX132" i="4"/>
  <c r="CY132" i="4"/>
  <c r="CZ132" i="4"/>
  <c r="DA132" i="4"/>
  <c r="DB132" i="4"/>
  <c r="DC132" i="4"/>
  <c r="DD132" i="4"/>
  <c r="DE132" i="4"/>
  <c r="DF132" i="4"/>
  <c r="DG132" i="4"/>
  <c r="DH132" i="4"/>
  <c r="DI132" i="4"/>
  <c r="DJ132" i="4"/>
  <c r="DK132" i="4"/>
  <c r="DL132" i="4"/>
  <c r="DM132" i="4"/>
  <c r="DN132" i="4"/>
  <c r="DO132" i="4"/>
  <c r="DP132" i="4"/>
  <c r="DQ132" i="4"/>
  <c r="DR132" i="4"/>
  <c r="DS132" i="4"/>
  <c r="DT132" i="4"/>
  <c r="DU132" i="4"/>
  <c r="DV132" i="4"/>
  <c r="DW132" i="4"/>
  <c r="DX132" i="4"/>
  <c r="DY132" i="4"/>
  <c r="DZ132" i="4"/>
  <c r="EA132" i="4"/>
  <c r="EG132" i="4"/>
  <c r="EH132" i="4"/>
  <c r="EI132" i="4"/>
  <c r="EJ132" i="4"/>
  <c r="EK132" i="4"/>
  <c r="EL132" i="4"/>
  <c r="EM132" i="4"/>
  <c r="EO132" i="4"/>
  <c r="EP132" i="4"/>
  <c r="EQ132" i="4"/>
  <c r="ER132" i="4"/>
  <c r="ES132" i="4"/>
  <c r="ET132" i="4"/>
  <c r="FA132" i="4"/>
  <c r="FB132" i="4"/>
  <c r="FC132" i="4"/>
  <c r="FD132" i="4"/>
  <c r="FE132" i="4"/>
  <c r="FF132" i="4"/>
  <c r="FG132" i="4"/>
  <c r="FH132" i="4"/>
  <c r="FI132" i="4"/>
  <c r="FJ132" i="4"/>
  <c r="FK132" i="4"/>
  <c r="FL132" i="4"/>
  <c r="FM132" i="4"/>
  <c r="FN132" i="4"/>
  <c r="FO132" i="4"/>
  <c r="FQ132" i="4"/>
  <c r="FR132" i="4"/>
  <c r="FS132" i="4"/>
  <c r="FU132" i="4"/>
  <c r="FV132" i="4"/>
  <c r="FY132" i="4"/>
  <c r="BK133" i="4"/>
  <c r="FP133" i="4" s="1"/>
  <c r="BL133" i="4"/>
  <c r="BM133" i="4"/>
  <c r="BN133" i="4"/>
  <c r="BO133" i="4"/>
  <c r="BP133" i="4"/>
  <c r="BQ133" i="4"/>
  <c r="BR133" i="4"/>
  <c r="BS133" i="4"/>
  <c r="BT133" i="4"/>
  <c r="BU133" i="4"/>
  <c r="BV133" i="4"/>
  <c r="BW133" i="4" s="1"/>
  <c r="BY133" i="4"/>
  <c r="BZ133" i="4"/>
  <c r="CA133" i="4"/>
  <c r="CB133" i="4"/>
  <c r="CC133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GA133" i="4" s="1"/>
  <c r="CR133" i="4"/>
  <c r="CS133" i="4"/>
  <c r="CT133" i="4"/>
  <c r="CU133" i="4"/>
  <c r="CV133" i="4"/>
  <c r="CW133" i="4"/>
  <c r="CX133" i="4"/>
  <c r="CY133" i="4"/>
  <c r="CZ133" i="4"/>
  <c r="DA133" i="4"/>
  <c r="DB133" i="4"/>
  <c r="DC133" i="4"/>
  <c r="DD133" i="4"/>
  <c r="DE133" i="4"/>
  <c r="DF133" i="4"/>
  <c r="DG133" i="4"/>
  <c r="DH133" i="4"/>
  <c r="DI133" i="4"/>
  <c r="DJ133" i="4"/>
  <c r="DK133" i="4"/>
  <c r="DL133" i="4"/>
  <c r="DM133" i="4"/>
  <c r="DN133" i="4"/>
  <c r="DO133" i="4"/>
  <c r="DP133" i="4"/>
  <c r="DQ133" i="4"/>
  <c r="DR133" i="4"/>
  <c r="DS133" i="4"/>
  <c r="DT133" i="4"/>
  <c r="DU133" i="4"/>
  <c r="DV133" i="4"/>
  <c r="DW133" i="4"/>
  <c r="DX133" i="4"/>
  <c r="DY133" i="4"/>
  <c r="DZ133" i="4"/>
  <c r="EA133" i="4"/>
  <c r="EE133" i="4"/>
  <c r="EG133" i="4"/>
  <c r="EH133" i="4"/>
  <c r="EI133" i="4"/>
  <c r="EJ133" i="4"/>
  <c r="EK133" i="4"/>
  <c r="EL133" i="4"/>
  <c r="EM133" i="4"/>
  <c r="EO133" i="4"/>
  <c r="EP133" i="4"/>
  <c r="EQ133" i="4"/>
  <c r="ER133" i="4"/>
  <c r="ES133" i="4"/>
  <c r="ET133" i="4"/>
  <c r="EY133" i="4"/>
  <c r="FA133" i="4"/>
  <c r="FB133" i="4"/>
  <c r="FC133" i="4"/>
  <c r="FD133" i="4"/>
  <c r="FE133" i="4"/>
  <c r="FF133" i="4"/>
  <c r="FG133" i="4"/>
  <c r="FH133" i="4"/>
  <c r="FI133" i="4"/>
  <c r="FJ133" i="4"/>
  <c r="FK133" i="4"/>
  <c r="FL133" i="4"/>
  <c r="FM133" i="4"/>
  <c r="FN133" i="4"/>
  <c r="FO133" i="4"/>
  <c r="FQ133" i="4"/>
  <c r="FR133" i="4"/>
  <c r="FS133" i="4"/>
  <c r="FU133" i="4"/>
  <c r="FV133" i="4"/>
  <c r="FW133" i="4"/>
  <c r="FY133" i="4"/>
  <c r="GC133" i="4"/>
  <c r="BK134" i="4"/>
  <c r="FP134" i="4" s="1"/>
  <c r="BL134" i="4"/>
  <c r="BM134" i="4"/>
  <c r="BN134" i="4"/>
  <c r="BO134" i="4"/>
  <c r="EE134" i="4" s="1"/>
  <c r="BP134" i="4"/>
  <c r="BQ134" i="4"/>
  <c r="BR134" i="4"/>
  <c r="EC134" i="4" s="1"/>
  <c r="BS134" i="4"/>
  <c r="BT134" i="4"/>
  <c r="BU134" i="4"/>
  <c r="BV134" i="4"/>
  <c r="BZ134" i="4"/>
  <c r="CA134" i="4"/>
  <c r="CB134" i="4"/>
  <c r="CC134" i="4"/>
  <c r="CD134" i="4"/>
  <c r="CE134" i="4"/>
  <c r="CG134" i="4" s="1"/>
  <c r="CF134" i="4"/>
  <c r="CH134" i="4"/>
  <c r="CI134" i="4"/>
  <c r="CJ134" i="4"/>
  <c r="CK134" i="4"/>
  <c r="CL134" i="4"/>
  <c r="CM134" i="4"/>
  <c r="CN134" i="4"/>
  <c r="CO134" i="4"/>
  <c r="CP134" i="4"/>
  <c r="CQ134" i="4"/>
  <c r="GA134" i="4" s="1"/>
  <c r="CR134" i="4"/>
  <c r="CS134" i="4"/>
  <c r="CT134" i="4"/>
  <c r="CU134" i="4"/>
  <c r="CV134" i="4"/>
  <c r="CW134" i="4"/>
  <c r="CX134" i="4"/>
  <c r="CY134" i="4"/>
  <c r="CZ134" i="4"/>
  <c r="DA134" i="4"/>
  <c r="DB134" i="4"/>
  <c r="DC134" i="4"/>
  <c r="DD134" i="4"/>
  <c r="DE134" i="4"/>
  <c r="DF134" i="4"/>
  <c r="DG134" i="4"/>
  <c r="DH134" i="4"/>
  <c r="DI134" i="4"/>
  <c r="DJ134" i="4"/>
  <c r="DK134" i="4"/>
  <c r="DL134" i="4"/>
  <c r="DM134" i="4"/>
  <c r="DN134" i="4"/>
  <c r="DO134" i="4"/>
  <c r="DP134" i="4"/>
  <c r="DQ134" i="4"/>
  <c r="DR134" i="4"/>
  <c r="DS134" i="4"/>
  <c r="DT134" i="4"/>
  <c r="DU134" i="4"/>
  <c r="DV134" i="4"/>
  <c r="DW134" i="4"/>
  <c r="DX134" i="4"/>
  <c r="DY134" i="4"/>
  <c r="DZ134" i="4"/>
  <c r="EA134" i="4"/>
  <c r="EG134" i="4"/>
  <c r="EH134" i="4"/>
  <c r="EI134" i="4"/>
  <c r="EJ134" i="4"/>
  <c r="EK134" i="4"/>
  <c r="EL134" i="4"/>
  <c r="EM134" i="4"/>
  <c r="EO134" i="4"/>
  <c r="EP134" i="4"/>
  <c r="EQ134" i="4"/>
  <c r="ER134" i="4"/>
  <c r="ES134" i="4"/>
  <c r="ET134" i="4"/>
  <c r="FA134" i="4"/>
  <c r="FB134" i="4"/>
  <c r="FC134" i="4"/>
  <c r="FD134" i="4"/>
  <c r="FE134" i="4"/>
  <c r="FF134" i="4"/>
  <c r="FG134" i="4"/>
  <c r="FH134" i="4"/>
  <c r="FI134" i="4"/>
  <c r="FJ134" i="4"/>
  <c r="FK134" i="4"/>
  <c r="FL134" i="4"/>
  <c r="FM134" i="4"/>
  <c r="FN134" i="4"/>
  <c r="FO134" i="4"/>
  <c r="FQ134" i="4"/>
  <c r="FR134" i="4"/>
  <c r="FS134" i="4"/>
  <c r="FU134" i="4"/>
  <c r="FV134" i="4"/>
  <c r="FY134" i="4"/>
  <c r="BK135" i="4"/>
  <c r="FP135" i="4" s="1"/>
  <c r="BL135" i="4"/>
  <c r="BM135" i="4"/>
  <c r="BN135" i="4"/>
  <c r="BO135" i="4"/>
  <c r="BP135" i="4"/>
  <c r="BQ135" i="4"/>
  <c r="BR135" i="4"/>
  <c r="BS135" i="4"/>
  <c r="BT135" i="4"/>
  <c r="BU135" i="4"/>
  <c r="BV135" i="4"/>
  <c r="BW135" i="4" s="1"/>
  <c r="BY135" i="4"/>
  <c r="BZ135" i="4"/>
  <c r="CA135" i="4"/>
  <c r="CB135" i="4"/>
  <c r="CC135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GA135" i="4" s="1"/>
  <c r="CR135" i="4"/>
  <c r="CS135" i="4"/>
  <c r="CT135" i="4"/>
  <c r="CU135" i="4"/>
  <c r="CV135" i="4"/>
  <c r="CW135" i="4"/>
  <c r="CX135" i="4"/>
  <c r="CY135" i="4"/>
  <c r="CZ135" i="4"/>
  <c r="DA135" i="4"/>
  <c r="DB135" i="4"/>
  <c r="DC135" i="4"/>
  <c r="DD135" i="4"/>
  <c r="DE135" i="4"/>
  <c r="DF135" i="4"/>
  <c r="DG135" i="4"/>
  <c r="DH135" i="4"/>
  <c r="DI135" i="4"/>
  <c r="DJ135" i="4"/>
  <c r="DK135" i="4"/>
  <c r="DL135" i="4"/>
  <c r="DM135" i="4"/>
  <c r="DN135" i="4"/>
  <c r="DO135" i="4"/>
  <c r="DP135" i="4"/>
  <c r="DQ135" i="4"/>
  <c r="DR135" i="4"/>
  <c r="DS135" i="4"/>
  <c r="DT135" i="4"/>
  <c r="DU135" i="4"/>
  <c r="DV135" i="4"/>
  <c r="DW135" i="4"/>
  <c r="DX135" i="4"/>
  <c r="DY135" i="4"/>
  <c r="DZ135" i="4"/>
  <c r="EA135" i="4"/>
  <c r="EE135" i="4"/>
  <c r="EG135" i="4"/>
  <c r="EH135" i="4"/>
  <c r="EI135" i="4"/>
  <c r="EJ135" i="4"/>
  <c r="EK135" i="4"/>
  <c r="EL135" i="4"/>
  <c r="EM135" i="4"/>
  <c r="EO135" i="4"/>
  <c r="EP135" i="4"/>
  <c r="EQ135" i="4"/>
  <c r="ER135" i="4"/>
  <c r="ES135" i="4"/>
  <c r="ET135" i="4"/>
  <c r="EY135" i="4"/>
  <c r="FA135" i="4"/>
  <c r="FB135" i="4"/>
  <c r="FC135" i="4"/>
  <c r="FD135" i="4"/>
  <c r="FE135" i="4"/>
  <c r="FF135" i="4"/>
  <c r="FG135" i="4"/>
  <c r="FH135" i="4"/>
  <c r="FI135" i="4"/>
  <c r="FJ135" i="4"/>
  <c r="FK135" i="4"/>
  <c r="FL135" i="4"/>
  <c r="FM135" i="4"/>
  <c r="FN135" i="4"/>
  <c r="FO135" i="4"/>
  <c r="FQ135" i="4"/>
  <c r="FR135" i="4"/>
  <c r="FS135" i="4"/>
  <c r="FU135" i="4"/>
  <c r="FV135" i="4"/>
  <c r="FW135" i="4"/>
  <c r="FY135" i="4"/>
  <c r="GC135" i="4"/>
  <c r="BK136" i="4"/>
  <c r="FP136" i="4" s="1"/>
  <c r="BL136" i="4"/>
  <c r="BM136" i="4"/>
  <c r="BN136" i="4"/>
  <c r="BO136" i="4"/>
  <c r="EE136" i="4" s="1"/>
  <c r="BP136" i="4"/>
  <c r="BQ136" i="4"/>
  <c r="BR136" i="4"/>
  <c r="EC136" i="4" s="1"/>
  <c r="BS136" i="4"/>
  <c r="BT136" i="4"/>
  <c r="BU136" i="4"/>
  <c r="BV136" i="4"/>
  <c r="BZ136" i="4"/>
  <c r="CA136" i="4"/>
  <c r="CB136" i="4"/>
  <c r="CC136" i="4"/>
  <c r="CD136" i="4"/>
  <c r="CE136" i="4"/>
  <c r="CG136" i="4" s="1"/>
  <c r="CF136" i="4"/>
  <c r="CH136" i="4"/>
  <c r="CI136" i="4"/>
  <c r="CJ136" i="4"/>
  <c r="CK136" i="4"/>
  <c r="CL136" i="4"/>
  <c r="CM136" i="4"/>
  <c r="CN136" i="4"/>
  <c r="CO136" i="4"/>
  <c r="CP136" i="4"/>
  <c r="CQ136" i="4"/>
  <c r="GA136" i="4" s="1"/>
  <c r="CR136" i="4"/>
  <c r="CS136" i="4"/>
  <c r="CT136" i="4"/>
  <c r="CU136" i="4"/>
  <c r="CV136" i="4"/>
  <c r="CW136" i="4"/>
  <c r="CX136" i="4"/>
  <c r="CY136" i="4"/>
  <c r="CZ136" i="4"/>
  <c r="DA136" i="4"/>
  <c r="DB136" i="4"/>
  <c r="DC136" i="4"/>
  <c r="DD136" i="4"/>
  <c r="DE136" i="4"/>
  <c r="DF136" i="4"/>
  <c r="DG136" i="4"/>
  <c r="DH136" i="4"/>
  <c r="DI136" i="4"/>
  <c r="DJ136" i="4"/>
  <c r="DK136" i="4"/>
  <c r="DL136" i="4"/>
  <c r="DM136" i="4"/>
  <c r="DN136" i="4"/>
  <c r="DO136" i="4"/>
  <c r="DP136" i="4"/>
  <c r="DQ136" i="4"/>
  <c r="DR136" i="4"/>
  <c r="DS136" i="4"/>
  <c r="DT136" i="4"/>
  <c r="DU136" i="4"/>
  <c r="DV136" i="4"/>
  <c r="DW136" i="4"/>
  <c r="DX136" i="4"/>
  <c r="DY136" i="4"/>
  <c r="DZ136" i="4"/>
  <c r="EA136" i="4"/>
  <c r="EG136" i="4"/>
  <c r="EH136" i="4"/>
  <c r="EI136" i="4"/>
  <c r="EJ136" i="4"/>
  <c r="EK136" i="4"/>
  <c r="EL136" i="4"/>
  <c r="EM136" i="4"/>
  <c r="EO136" i="4"/>
  <c r="EP136" i="4"/>
  <c r="EQ136" i="4"/>
  <c r="ER136" i="4"/>
  <c r="ES136" i="4"/>
  <c r="ET136" i="4"/>
  <c r="FA136" i="4"/>
  <c r="FB136" i="4"/>
  <c r="FC136" i="4"/>
  <c r="FD136" i="4"/>
  <c r="FE136" i="4"/>
  <c r="FF136" i="4"/>
  <c r="FG136" i="4"/>
  <c r="FH136" i="4"/>
  <c r="FI136" i="4"/>
  <c r="FJ136" i="4"/>
  <c r="FK136" i="4"/>
  <c r="FL136" i="4"/>
  <c r="FM136" i="4"/>
  <c r="FN136" i="4"/>
  <c r="FO136" i="4"/>
  <c r="FQ136" i="4"/>
  <c r="FR136" i="4"/>
  <c r="FS136" i="4"/>
  <c r="FU136" i="4"/>
  <c r="FV136" i="4"/>
  <c r="FY136" i="4"/>
  <c r="BK137" i="4"/>
  <c r="FP137" i="4" s="1"/>
  <c r="BL137" i="4"/>
  <c r="BM137" i="4"/>
  <c r="BN137" i="4"/>
  <c r="BO137" i="4"/>
  <c r="BP137" i="4"/>
  <c r="BQ137" i="4"/>
  <c r="BR137" i="4"/>
  <c r="BS137" i="4"/>
  <c r="BT137" i="4"/>
  <c r="BU137" i="4"/>
  <c r="BV137" i="4"/>
  <c r="BW137" i="4" s="1"/>
  <c r="EY137" i="4" s="1"/>
  <c r="BY137" i="4"/>
  <c r="BZ137" i="4"/>
  <c r="CA137" i="4"/>
  <c r="CB137" i="4"/>
  <c r="CC137" i="4"/>
  <c r="CD137" i="4"/>
  <c r="CE137" i="4"/>
  <c r="CF137" i="4"/>
  <c r="CG137" i="4"/>
  <c r="CH137" i="4"/>
  <c r="CI137" i="4"/>
  <c r="CJ137" i="4"/>
  <c r="CK137" i="4"/>
  <c r="CL137" i="4"/>
  <c r="CM137" i="4"/>
  <c r="CN137" i="4"/>
  <c r="CO137" i="4"/>
  <c r="CP137" i="4"/>
  <c r="CQ137" i="4"/>
  <c r="GA137" i="4" s="1"/>
  <c r="CR137" i="4"/>
  <c r="CS137" i="4"/>
  <c r="CT137" i="4"/>
  <c r="CU137" i="4"/>
  <c r="CV137" i="4"/>
  <c r="CW137" i="4"/>
  <c r="CX137" i="4"/>
  <c r="CY137" i="4"/>
  <c r="CZ137" i="4"/>
  <c r="DA137" i="4"/>
  <c r="DB137" i="4"/>
  <c r="DC137" i="4"/>
  <c r="DD137" i="4"/>
  <c r="DE137" i="4"/>
  <c r="DF137" i="4"/>
  <c r="DG137" i="4"/>
  <c r="DH137" i="4"/>
  <c r="DI137" i="4"/>
  <c r="DJ137" i="4"/>
  <c r="DK137" i="4"/>
  <c r="DL137" i="4"/>
  <c r="DM137" i="4"/>
  <c r="DN137" i="4"/>
  <c r="DO137" i="4"/>
  <c r="DP137" i="4"/>
  <c r="DQ137" i="4"/>
  <c r="DR137" i="4"/>
  <c r="DS137" i="4"/>
  <c r="DT137" i="4"/>
  <c r="DU137" i="4"/>
  <c r="DV137" i="4"/>
  <c r="DW137" i="4"/>
  <c r="DX137" i="4"/>
  <c r="DY137" i="4"/>
  <c r="DZ137" i="4"/>
  <c r="EA137" i="4"/>
  <c r="EE137" i="4"/>
  <c r="EG137" i="4"/>
  <c r="EH137" i="4"/>
  <c r="EI137" i="4"/>
  <c r="EJ137" i="4"/>
  <c r="EK137" i="4"/>
  <c r="EL137" i="4"/>
  <c r="EM137" i="4"/>
  <c r="EO137" i="4"/>
  <c r="EP137" i="4"/>
  <c r="EQ137" i="4"/>
  <c r="ER137" i="4"/>
  <c r="ES137" i="4"/>
  <c r="ET137" i="4"/>
  <c r="FA137" i="4"/>
  <c r="FB137" i="4"/>
  <c r="FC137" i="4"/>
  <c r="FD137" i="4"/>
  <c r="FE137" i="4"/>
  <c r="FF137" i="4"/>
  <c r="FG137" i="4"/>
  <c r="FH137" i="4"/>
  <c r="FI137" i="4"/>
  <c r="FJ137" i="4"/>
  <c r="FK137" i="4"/>
  <c r="FL137" i="4"/>
  <c r="FM137" i="4"/>
  <c r="FN137" i="4"/>
  <c r="FO137" i="4"/>
  <c r="FQ137" i="4"/>
  <c r="FR137" i="4"/>
  <c r="FS137" i="4"/>
  <c r="FU137" i="4"/>
  <c r="FV137" i="4"/>
  <c r="FW137" i="4"/>
  <c r="FY137" i="4"/>
  <c r="GC137" i="4"/>
  <c r="BK138" i="4"/>
  <c r="FP138" i="4" s="1"/>
  <c r="BL138" i="4"/>
  <c r="BM138" i="4"/>
  <c r="BN138" i="4"/>
  <c r="BO138" i="4"/>
  <c r="BP138" i="4"/>
  <c r="BQ138" i="4"/>
  <c r="BR138" i="4"/>
  <c r="EC138" i="4" s="1"/>
  <c r="BS138" i="4"/>
  <c r="BT138" i="4"/>
  <c r="BU138" i="4"/>
  <c r="BV138" i="4"/>
  <c r="BZ138" i="4"/>
  <c r="CA138" i="4"/>
  <c r="CB138" i="4"/>
  <c r="CC138" i="4"/>
  <c r="CD138" i="4"/>
  <c r="CE138" i="4"/>
  <c r="CG138" i="4" s="1"/>
  <c r="CF138" i="4"/>
  <c r="CH138" i="4"/>
  <c r="CI138" i="4"/>
  <c r="CJ138" i="4"/>
  <c r="CK138" i="4"/>
  <c r="CL138" i="4"/>
  <c r="CM138" i="4"/>
  <c r="CN138" i="4"/>
  <c r="CO138" i="4"/>
  <c r="CP138" i="4"/>
  <c r="CQ138" i="4"/>
  <c r="GA138" i="4" s="1"/>
  <c r="CR138" i="4"/>
  <c r="CS138" i="4"/>
  <c r="CT138" i="4"/>
  <c r="CU138" i="4"/>
  <c r="CV138" i="4"/>
  <c r="CW138" i="4"/>
  <c r="CX138" i="4"/>
  <c r="CY138" i="4"/>
  <c r="CZ138" i="4"/>
  <c r="DA138" i="4"/>
  <c r="DB138" i="4"/>
  <c r="DC138" i="4"/>
  <c r="DD138" i="4"/>
  <c r="DE138" i="4"/>
  <c r="DF138" i="4"/>
  <c r="DG138" i="4"/>
  <c r="DH138" i="4"/>
  <c r="DI138" i="4"/>
  <c r="DJ138" i="4"/>
  <c r="DK138" i="4"/>
  <c r="DL138" i="4"/>
  <c r="DM138" i="4"/>
  <c r="DN138" i="4"/>
  <c r="DO138" i="4"/>
  <c r="DP138" i="4"/>
  <c r="DQ138" i="4"/>
  <c r="DR138" i="4"/>
  <c r="DS138" i="4"/>
  <c r="DT138" i="4"/>
  <c r="DU138" i="4"/>
  <c r="DV138" i="4"/>
  <c r="DW138" i="4"/>
  <c r="DX138" i="4"/>
  <c r="DY138" i="4"/>
  <c r="DZ138" i="4"/>
  <c r="EA138" i="4"/>
  <c r="EE138" i="4"/>
  <c r="EG138" i="4"/>
  <c r="EH138" i="4"/>
  <c r="EI138" i="4"/>
  <c r="EJ138" i="4"/>
  <c r="EK138" i="4"/>
  <c r="EL138" i="4"/>
  <c r="EM138" i="4"/>
  <c r="EO138" i="4"/>
  <c r="EP138" i="4"/>
  <c r="EQ138" i="4"/>
  <c r="ER138" i="4"/>
  <c r="ES138" i="4"/>
  <c r="ET138" i="4"/>
  <c r="FA138" i="4"/>
  <c r="FB138" i="4"/>
  <c r="FC138" i="4"/>
  <c r="FD138" i="4"/>
  <c r="FE138" i="4"/>
  <c r="FF138" i="4"/>
  <c r="FG138" i="4"/>
  <c r="FH138" i="4"/>
  <c r="FI138" i="4"/>
  <c r="FJ138" i="4"/>
  <c r="FK138" i="4"/>
  <c r="FL138" i="4"/>
  <c r="FM138" i="4"/>
  <c r="FN138" i="4"/>
  <c r="FO138" i="4"/>
  <c r="FQ138" i="4"/>
  <c r="FR138" i="4"/>
  <c r="FS138" i="4"/>
  <c r="FU138" i="4"/>
  <c r="FV138" i="4"/>
  <c r="FY138" i="4"/>
  <c r="BK139" i="4"/>
  <c r="BL139" i="4"/>
  <c r="BM139" i="4"/>
  <c r="BN139" i="4"/>
  <c r="BO139" i="4"/>
  <c r="BP139" i="4"/>
  <c r="BQ139" i="4"/>
  <c r="BR139" i="4"/>
  <c r="BS139" i="4"/>
  <c r="BT139" i="4"/>
  <c r="BU139" i="4"/>
  <c r="BV139" i="4"/>
  <c r="BW139" i="4" s="1"/>
  <c r="BY139" i="4"/>
  <c r="BZ139" i="4"/>
  <c r="CA139" i="4"/>
  <c r="CB139" i="4"/>
  <c r="CC139" i="4"/>
  <c r="CD139" i="4"/>
  <c r="CE139" i="4"/>
  <c r="CF139" i="4"/>
  <c r="CG139" i="4"/>
  <c r="CH139" i="4"/>
  <c r="CI139" i="4"/>
  <c r="CJ139" i="4"/>
  <c r="CK139" i="4"/>
  <c r="CL139" i="4"/>
  <c r="CM139" i="4"/>
  <c r="CN139" i="4"/>
  <c r="CO139" i="4"/>
  <c r="CP139" i="4"/>
  <c r="CQ139" i="4"/>
  <c r="GA139" i="4" s="1"/>
  <c r="CR139" i="4"/>
  <c r="CS139" i="4"/>
  <c r="CT139" i="4"/>
  <c r="CU139" i="4"/>
  <c r="CV139" i="4"/>
  <c r="CW139" i="4"/>
  <c r="CX139" i="4"/>
  <c r="CY139" i="4"/>
  <c r="CZ139" i="4"/>
  <c r="DA139" i="4"/>
  <c r="DB139" i="4"/>
  <c r="DC139" i="4"/>
  <c r="DD139" i="4"/>
  <c r="DE139" i="4"/>
  <c r="DF139" i="4"/>
  <c r="DG139" i="4"/>
  <c r="DH139" i="4"/>
  <c r="DI139" i="4"/>
  <c r="DJ139" i="4"/>
  <c r="DK139" i="4"/>
  <c r="DL139" i="4"/>
  <c r="DM139" i="4"/>
  <c r="DN139" i="4"/>
  <c r="DO139" i="4"/>
  <c r="DP139" i="4"/>
  <c r="DQ139" i="4"/>
  <c r="DR139" i="4"/>
  <c r="DS139" i="4"/>
  <c r="DT139" i="4"/>
  <c r="DU139" i="4"/>
  <c r="DV139" i="4"/>
  <c r="DW139" i="4"/>
  <c r="DX139" i="4"/>
  <c r="DY139" i="4"/>
  <c r="DZ139" i="4"/>
  <c r="EA139" i="4"/>
  <c r="EE139" i="4"/>
  <c r="EG139" i="4"/>
  <c r="EH139" i="4"/>
  <c r="EI139" i="4"/>
  <c r="EJ139" i="4"/>
  <c r="EK139" i="4"/>
  <c r="EL139" i="4"/>
  <c r="EM139" i="4"/>
  <c r="EO139" i="4"/>
  <c r="EP139" i="4"/>
  <c r="EQ139" i="4"/>
  <c r="ER139" i="4"/>
  <c r="ES139" i="4"/>
  <c r="ET139" i="4"/>
  <c r="EY139" i="4"/>
  <c r="FA139" i="4"/>
  <c r="FB139" i="4"/>
  <c r="FC139" i="4"/>
  <c r="FD139" i="4"/>
  <c r="FE139" i="4"/>
  <c r="FF139" i="4"/>
  <c r="FG139" i="4"/>
  <c r="FH139" i="4"/>
  <c r="FI139" i="4"/>
  <c r="FJ139" i="4"/>
  <c r="FK139" i="4"/>
  <c r="FL139" i="4"/>
  <c r="FM139" i="4"/>
  <c r="FN139" i="4"/>
  <c r="FO139" i="4"/>
  <c r="FQ139" i="4"/>
  <c r="FR139" i="4"/>
  <c r="FS139" i="4"/>
  <c r="FU139" i="4"/>
  <c r="FV139" i="4"/>
  <c r="FW139" i="4"/>
  <c r="FY139" i="4"/>
  <c r="GC139" i="4"/>
  <c r="BK140" i="4"/>
  <c r="FW140" i="4" s="1"/>
  <c r="BL140" i="4"/>
  <c r="BM140" i="4"/>
  <c r="BN140" i="4"/>
  <c r="BO140" i="4"/>
  <c r="BP140" i="4"/>
  <c r="BQ140" i="4"/>
  <c r="BR140" i="4"/>
  <c r="EC140" i="4" s="1"/>
  <c r="BS140" i="4"/>
  <c r="BT140" i="4"/>
  <c r="BU140" i="4"/>
  <c r="BV140" i="4"/>
  <c r="BZ140" i="4"/>
  <c r="CA140" i="4"/>
  <c r="CB140" i="4"/>
  <c r="CC140" i="4"/>
  <c r="CD140" i="4"/>
  <c r="CE140" i="4"/>
  <c r="CG140" i="4" s="1"/>
  <c r="CF140" i="4"/>
  <c r="CH140" i="4"/>
  <c r="CI140" i="4"/>
  <c r="CJ140" i="4"/>
  <c r="CK140" i="4"/>
  <c r="CL140" i="4"/>
  <c r="CM140" i="4"/>
  <c r="CN140" i="4"/>
  <c r="CO140" i="4"/>
  <c r="CP140" i="4"/>
  <c r="CQ140" i="4"/>
  <c r="GA140" i="4" s="1"/>
  <c r="CR140" i="4"/>
  <c r="CS140" i="4"/>
  <c r="CT140" i="4"/>
  <c r="CU140" i="4"/>
  <c r="CV140" i="4"/>
  <c r="CW140" i="4"/>
  <c r="CX140" i="4"/>
  <c r="CY140" i="4"/>
  <c r="CZ140" i="4"/>
  <c r="DA140" i="4"/>
  <c r="DB140" i="4"/>
  <c r="DC140" i="4"/>
  <c r="DD140" i="4"/>
  <c r="DE140" i="4"/>
  <c r="DF140" i="4"/>
  <c r="DG140" i="4"/>
  <c r="DH140" i="4"/>
  <c r="DI140" i="4"/>
  <c r="DJ140" i="4"/>
  <c r="DK140" i="4"/>
  <c r="DL140" i="4"/>
  <c r="DM140" i="4"/>
  <c r="DN140" i="4"/>
  <c r="DO140" i="4"/>
  <c r="DP140" i="4"/>
  <c r="DQ140" i="4"/>
  <c r="DR140" i="4"/>
  <c r="DS140" i="4"/>
  <c r="DT140" i="4"/>
  <c r="DU140" i="4"/>
  <c r="DV140" i="4"/>
  <c r="DW140" i="4"/>
  <c r="DX140" i="4"/>
  <c r="DY140" i="4"/>
  <c r="DZ140" i="4"/>
  <c r="EA140" i="4"/>
  <c r="EE140" i="4"/>
  <c r="EG140" i="4"/>
  <c r="EH140" i="4"/>
  <c r="EI140" i="4"/>
  <c r="EJ140" i="4"/>
  <c r="EK140" i="4"/>
  <c r="EL140" i="4"/>
  <c r="EM140" i="4"/>
  <c r="EO140" i="4"/>
  <c r="EP140" i="4"/>
  <c r="EQ140" i="4"/>
  <c r="ER140" i="4"/>
  <c r="ES140" i="4"/>
  <c r="ET140" i="4"/>
  <c r="FA140" i="4"/>
  <c r="FB140" i="4"/>
  <c r="FC140" i="4"/>
  <c r="FD140" i="4"/>
  <c r="FE140" i="4"/>
  <c r="FF140" i="4"/>
  <c r="FG140" i="4"/>
  <c r="FH140" i="4"/>
  <c r="FI140" i="4"/>
  <c r="FJ140" i="4"/>
  <c r="FK140" i="4"/>
  <c r="FL140" i="4"/>
  <c r="FM140" i="4"/>
  <c r="FN140" i="4"/>
  <c r="FO140" i="4"/>
  <c r="FQ140" i="4"/>
  <c r="FR140" i="4"/>
  <c r="FS140" i="4"/>
  <c r="FU140" i="4"/>
  <c r="FV140" i="4"/>
  <c r="FY140" i="4"/>
  <c r="BK141" i="4"/>
  <c r="FZ141" i="4" s="1"/>
  <c r="BL141" i="4"/>
  <c r="BM141" i="4"/>
  <c r="BN141" i="4"/>
  <c r="BO141" i="4"/>
  <c r="EE141" i="4" s="1"/>
  <c r="BP141" i="4"/>
  <c r="BQ141" i="4"/>
  <c r="BR141" i="4"/>
  <c r="BS141" i="4"/>
  <c r="EC141" i="4" s="1"/>
  <c r="EF141" i="4" s="1"/>
  <c r="BT141" i="4"/>
  <c r="BU141" i="4"/>
  <c r="BV141" i="4"/>
  <c r="BY141" i="4" s="1"/>
  <c r="BW141" i="4"/>
  <c r="BZ141" i="4"/>
  <c r="CA141" i="4"/>
  <c r="CB141" i="4"/>
  <c r="CC141" i="4"/>
  <c r="CD141" i="4"/>
  <c r="CE141" i="4"/>
  <c r="CG141" i="4" s="1"/>
  <c r="CF141" i="4"/>
  <c r="CH141" i="4"/>
  <c r="CI141" i="4"/>
  <c r="CJ141" i="4"/>
  <c r="CK141" i="4"/>
  <c r="CL141" i="4"/>
  <c r="CM141" i="4"/>
  <c r="CN141" i="4"/>
  <c r="CO141" i="4"/>
  <c r="CP141" i="4"/>
  <c r="GA141" i="4" s="1"/>
  <c r="CQ141" i="4"/>
  <c r="CR141" i="4"/>
  <c r="CS141" i="4"/>
  <c r="CT141" i="4"/>
  <c r="CU141" i="4"/>
  <c r="CV141" i="4"/>
  <c r="CW141" i="4"/>
  <c r="CX141" i="4"/>
  <c r="CY141" i="4"/>
  <c r="CZ141" i="4"/>
  <c r="DA141" i="4"/>
  <c r="DB141" i="4"/>
  <c r="DC141" i="4"/>
  <c r="DD141" i="4"/>
  <c r="DE141" i="4"/>
  <c r="DF141" i="4"/>
  <c r="DG141" i="4"/>
  <c r="DH141" i="4"/>
  <c r="DI141" i="4"/>
  <c r="DJ141" i="4"/>
  <c r="DK141" i="4"/>
  <c r="DL141" i="4"/>
  <c r="DM141" i="4"/>
  <c r="DN141" i="4"/>
  <c r="DO141" i="4"/>
  <c r="DP141" i="4"/>
  <c r="DQ141" i="4"/>
  <c r="DR141" i="4"/>
  <c r="DS141" i="4"/>
  <c r="DT141" i="4"/>
  <c r="DU141" i="4"/>
  <c r="DV141" i="4"/>
  <c r="DW141" i="4"/>
  <c r="DX141" i="4"/>
  <c r="DY141" i="4"/>
  <c r="DZ141" i="4"/>
  <c r="EA141" i="4"/>
  <c r="EB141" i="4"/>
  <c r="ED141" i="4"/>
  <c r="EG141" i="4"/>
  <c r="EH141" i="4"/>
  <c r="EI141" i="4"/>
  <c r="EJ141" i="4"/>
  <c r="EK141" i="4"/>
  <c r="EL141" i="4"/>
  <c r="EM141" i="4"/>
  <c r="EO141" i="4"/>
  <c r="EP141" i="4"/>
  <c r="EQ141" i="4"/>
  <c r="ER141" i="4"/>
  <c r="ES141" i="4"/>
  <c r="ET141" i="4"/>
  <c r="EU141" i="4"/>
  <c r="EW141" i="4"/>
  <c r="EY141" i="4"/>
  <c r="FA141" i="4"/>
  <c r="FB141" i="4"/>
  <c r="FC141" i="4"/>
  <c r="FD141" i="4"/>
  <c r="FE141" i="4"/>
  <c r="FF141" i="4"/>
  <c r="FG141" i="4"/>
  <c r="FH141" i="4"/>
  <c r="FI141" i="4"/>
  <c r="FJ141" i="4"/>
  <c r="FK141" i="4"/>
  <c r="FL141" i="4"/>
  <c r="FM141" i="4"/>
  <c r="FN141" i="4"/>
  <c r="FO141" i="4"/>
  <c r="FP141" i="4"/>
  <c r="FQ141" i="4"/>
  <c r="FR141" i="4"/>
  <c r="FS141" i="4"/>
  <c r="FT141" i="4"/>
  <c r="FU141" i="4"/>
  <c r="FV141" i="4"/>
  <c r="FW141" i="4"/>
  <c r="FX141" i="4"/>
  <c r="FY141" i="4"/>
  <c r="GC141" i="4"/>
  <c r="BK142" i="4"/>
  <c r="BL142" i="4"/>
  <c r="BM142" i="4"/>
  <c r="BN142" i="4"/>
  <c r="BO142" i="4"/>
  <c r="EE142" i="4" s="1"/>
  <c r="BP142" i="4"/>
  <c r="BQ142" i="4"/>
  <c r="BR142" i="4"/>
  <c r="BS142" i="4"/>
  <c r="EB142" i="4" s="1"/>
  <c r="BT142" i="4"/>
  <c r="BU142" i="4"/>
  <c r="BV142" i="4"/>
  <c r="BW142" i="4"/>
  <c r="GC142" i="4" s="1"/>
  <c r="BY142" i="4"/>
  <c r="BZ142" i="4"/>
  <c r="CA142" i="4"/>
  <c r="CB142" i="4"/>
  <c r="CC142" i="4"/>
  <c r="CD142" i="4"/>
  <c r="CE142" i="4"/>
  <c r="CF142" i="4"/>
  <c r="CG142" i="4" s="1"/>
  <c r="CH142" i="4"/>
  <c r="CI142" i="4"/>
  <c r="CJ142" i="4"/>
  <c r="CK142" i="4"/>
  <c r="CL142" i="4"/>
  <c r="CM142" i="4"/>
  <c r="CN142" i="4"/>
  <c r="CO142" i="4"/>
  <c r="CP142" i="4"/>
  <c r="CQ142" i="4"/>
  <c r="CR142" i="4"/>
  <c r="CS142" i="4"/>
  <c r="CT142" i="4"/>
  <c r="CU142" i="4"/>
  <c r="CV142" i="4"/>
  <c r="CW142" i="4"/>
  <c r="CX142" i="4"/>
  <c r="CY142" i="4"/>
  <c r="CZ142" i="4"/>
  <c r="DA142" i="4"/>
  <c r="DB142" i="4"/>
  <c r="DC142" i="4"/>
  <c r="DD142" i="4"/>
  <c r="DE142" i="4"/>
  <c r="DF142" i="4"/>
  <c r="DG142" i="4"/>
  <c r="DH142" i="4"/>
  <c r="DI142" i="4"/>
  <c r="DJ142" i="4"/>
  <c r="DK142" i="4"/>
  <c r="DL142" i="4"/>
  <c r="DM142" i="4"/>
  <c r="DN142" i="4"/>
  <c r="DO142" i="4"/>
  <c r="DP142" i="4"/>
  <c r="DQ142" i="4"/>
  <c r="DR142" i="4"/>
  <c r="DS142" i="4"/>
  <c r="DT142" i="4"/>
  <c r="DU142" i="4"/>
  <c r="DV142" i="4"/>
  <c r="DW142" i="4"/>
  <c r="DX142" i="4"/>
  <c r="DY142" i="4"/>
  <c r="DZ142" i="4"/>
  <c r="EA142" i="4"/>
  <c r="EG142" i="4"/>
  <c r="EH142" i="4"/>
  <c r="EI142" i="4"/>
  <c r="EJ142" i="4"/>
  <c r="EK142" i="4"/>
  <c r="EL142" i="4"/>
  <c r="EM142" i="4"/>
  <c r="EO142" i="4"/>
  <c r="EP142" i="4"/>
  <c r="EQ142" i="4"/>
  <c r="ER142" i="4"/>
  <c r="ES142" i="4"/>
  <c r="ET142" i="4"/>
  <c r="EW142" i="4"/>
  <c r="FA142" i="4"/>
  <c r="FB142" i="4"/>
  <c r="FC142" i="4"/>
  <c r="FD142" i="4"/>
  <c r="FE142" i="4"/>
  <c r="FF142" i="4"/>
  <c r="FG142" i="4"/>
  <c r="FH142" i="4"/>
  <c r="FI142" i="4"/>
  <c r="FJ142" i="4"/>
  <c r="FK142" i="4"/>
  <c r="FL142" i="4"/>
  <c r="FM142" i="4"/>
  <c r="FN142" i="4"/>
  <c r="FO142" i="4"/>
  <c r="FQ142" i="4"/>
  <c r="FR142" i="4"/>
  <c r="FU142" i="4"/>
  <c r="FV142" i="4"/>
  <c r="FY142" i="4"/>
  <c r="GA142" i="4"/>
  <c r="BK143" i="4"/>
  <c r="FP143" i="4" s="1"/>
  <c r="BL143" i="4"/>
  <c r="BM143" i="4"/>
  <c r="BN143" i="4"/>
  <c r="BO143" i="4"/>
  <c r="EE143" i="4" s="1"/>
  <c r="BP143" i="4"/>
  <c r="BQ143" i="4"/>
  <c r="BR143" i="4"/>
  <c r="BS143" i="4"/>
  <c r="EB143" i="4" s="1"/>
  <c r="BT143" i="4"/>
  <c r="BU143" i="4"/>
  <c r="BV143" i="4"/>
  <c r="BY143" i="4" s="1"/>
  <c r="BW143" i="4"/>
  <c r="BZ143" i="4"/>
  <c r="CA143" i="4"/>
  <c r="CB143" i="4"/>
  <c r="CC143" i="4"/>
  <c r="CD143" i="4"/>
  <c r="CE143" i="4"/>
  <c r="CG143" i="4" s="1"/>
  <c r="CF143" i="4"/>
  <c r="CH143" i="4"/>
  <c r="CI143" i="4"/>
  <c r="CJ143" i="4"/>
  <c r="CK143" i="4"/>
  <c r="CL143" i="4"/>
  <c r="CM143" i="4"/>
  <c r="CN143" i="4"/>
  <c r="CO143" i="4"/>
  <c r="CP143" i="4"/>
  <c r="GA143" i="4" s="1"/>
  <c r="CQ143" i="4"/>
  <c r="CR143" i="4"/>
  <c r="CS143" i="4"/>
  <c r="CT143" i="4"/>
  <c r="CU143" i="4"/>
  <c r="CV143" i="4"/>
  <c r="CW143" i="4"/>
  <c r="CX143" i="4"/>
  <c r="CY143" i="4"/>
  <c r="CZ143" i="4"/>
  <c r="DA143" i="4"/>
  <c r="DB143" i="4"/>
  <c r="DC143" i="4"/>
  <c r="DD143" i="4"/>
  <c r="DE143" i="4"/>
  <c r="DF143" i="4"/>
  <c r="DG143" i="4"/>
  <c r="DH143" i="4"/>
  <c r="DI143" i="4"/>
  <c r="DJ143" i="4"/>
  <c r="DK143" i="4"/>
  <c r="DL143" i="4"/>
  <c r="DM143" i="4"/>
  <c r="DN143" i="4"/>
  <c r="DO143" i="4"/>
  <c r="DP143" i="4"/>
  <c r="DQ143" i="4"/>
  <c r="DR143" i="4"/>
  <c r="DS143" i="4"/>
  <c r="DT143" i="4"/>
  <c r="DU143" i="4"/>
  <c r="DV143" i="4"/>
  <c r="DW143" i="4"/>
  <c r="DX143" i="4"/>
  <c r="DY143" i="4"/>
  <c r="DZ143" i="4"/>
  <c r="EA143" i="4"/>
  <c r="EC143" i="4"/>
  <c r="EG143" i="4"/>
  <c r="EH143" i="4"/>
  <c r="EI143" i="4"/>
  <c r="EJ143" i="4"/>
  <c r="EK143" i="4"/>
  <c r="EL143" i="4"/>
  <c r="EM143" i="4"/>
  <c r="EO143" i="4"/>
  <c r="EP143" i="4"/>
  <c r="EQ143" i="4"/>
  <c r="ER143" i="4"/>
  <c r="ES143" i="4"/>
  <c r="ET143" i="4"/>
  <c r="EW143" i="4"/>
  <c r="FA143" i="4"/>
  <c r="FB143" i="4"/>
  <c r="FC143" i="4"/>
  <c r="FD143" i="4"/>
  <c r="FE143" i="4"/>
  <c r="FF143" i="4"/>
  <c r="FG143" i="4"/>
  <c r="FH143" i="4"/>
  <c r="FI143" i="4"/>
  <c r="FJ143" i="4"/>
  <c r="FK143" i="4"/>
  <c r="FL143" i="4"/>
  <c r="FM143" i="4"/>
  <c r="FN143" i="4"/>
  <c r="FO143" i="4"/>
  <c r="FQ143" i="4"/>
  <c r="FR143" i="4"/>
  <c r="FU143" i="4"/>
  <c r="FV143" i="4"/>
  <c r="FW143" i="4"/>
  <c r="BK144" i="4"/>
  <c r="BL144" i="4"/>
  <c r="BM144" i="4"/>
  <c r="BN144" i="4"/>
  <c r="BO144" i="4"/>
  <c r="EE144" i="4" s="1"/>
  <c r="BP144" i="4"/>
  <c r="BQ144" i="4"/>
  <c r="BR144" i="4"/>
  <c r="BS144" i="4"/>
  <c r="EB144" i="4" s="1"/>
  <c r="BT144" i="4"/>
  <c r="BU144" i="4"/>
  <c r="BV144" i="4"/>
  <c r="BW144" i="4"/>
  <c r="EW144" i="4" s="1"/>
  <c r="BY144" i="4"/>
  <c r="BZ144" i="4"/>
  <c r="CA144" i="4"/>
  <c r="CB144" i="4"/>
  <c r="CC144" i="4"/>
  <c r="CD144" i="4"/>
  <c r="CE144" i="4"/>
  <c r="CF144" i="4"/>
  <c r="CG144" i="4" s="1"/>
  <c r="CH144" i="4"/>
  <c r="CI144" i="4"/>
  <c r="CJ144" i="4"/>
  <c r="CK144" i="4"/>
  <c r="CL144" i="4"/>
  <c r="CM144" i="4"/>
  <c r="CN144" i="4"/>
  <c r="CO144" i="4"/>
  <c r="CP144" i="4"/>
  <c r="CQ144" i="4"/>
  <c r="CR144" i="4"/>
  <c r="CS144" i="4"/>
  <c r="CT144" i="4"/>
  <c r="CU144" i="4"/>
  <c r="CV144" i="4"/>
  <c r="CW144" i="4"/>
  <c r="CX144" i="4"/>
  <c r="CY144" i="4"/>
  <c r="CZ144" i="4"/>
  <c r="DA144" i="4"/>
  <c r="DB144" i="4"/>
  <c r="DC144" i="4"/>
  <c r="DD144" i="4"/>
  <c r="DE144" i="4"/>
  <c r="DF144" i="4"/>
  <c r="DG144" i="4"/>
  <c r="DH144" i="4"/>
  <c r="DI144" i="4"/>
  <c r="DJ144" i="4"/>
  <c r="DK144" i="4"/>
  <c r="DL144" i="4"/>
  <c r="DM144" i="4"/>
  <c r="DN144" i="4"/>
  <c r="DO144" i="4"/>
  <c r="DP144" i="4"/>
  <c r="DQ144" i="4"/>
  <c r="DR144" i="4"/>
  <c r="DS144" i="4"/>
  <c r="DT144" i="4"/>
  <c r="DU144" i="4"/>
  <c r="DV144" i="4"/>
  <c r="DW144" i="4"/>
  <c r="DX144" i="4"/>
  <c r="DY144" i="4"/>
  <c r="DZ144" i="4"/>
  <c r="EA144" i="4"/>
  <c r="EG144" i="4"/>
  <c r="EH144" i="4"/>
  <c r="EI144" i="4"/>
  <c r="EJ144" i="4"/>
  <c r="EK144" i="4"/>
  <c r="EL144" i="4"/>
  <c r="EM144" i="4"/>
  <c r="EO144" i="4"/>
  <c r="EP144" i="4"/>
  <c r="EQ144" i="4"/>
  <c r="ER144" i="4"/>
  <c r="ES144" i="4"/>
  <c r="ET144" i="4"/>
  <c r="FA144" i="4"/>
  <c r="FB144" i="4"/>
  <c r="FC144" i="4"/>
  <c r="FD144" i="4"/>
  <c r="FE144" i="4"/>
  <c r="FF144" i="4"/>
  <c r="FG144" i="4"/>
  <c r="FH144" i="4"/>
  <c r="FI144" i="4"/>
  <c r="FJ144" i="4"/>
  <c r="FK144" i="4"/>
  <c r="FL144" i="4"/>
  <c r="FM144" i="4"/>
  <c r="FN144" i="4"/>
  <c r="FO144" i="4"/>
  <c r="FQ144" i="4"/>
  <c r="FR144" i="4"/>
  <c r="FU144" i="4"/>
  <c r="FV144" i="4"/>
  <c r="GA144" i="4"/>
  <c r="BK145" i="4"/>
  <c r="FP145" i="4" s="1"/>
  <c r="BL145" i="4"/>
  <c r="BM145" i="4"/>
  <c r="BN145" i="4"/>
  <c r="BO145" i="4"/>
  <c r="BP145" i="4"/>
  <c r="BQ145" i="4"/>
  <c r="BR145" i="4"/>
  <c r="BS145" i="4"/>
  <c r="EB145" i="4" s="1"/>
  <c r="BT145" i="4"/>
  <c r="BU145" i="4"/>
  <c r="BV145" i="4"/>
  <c r="BY145" i="4" s="1"/>
  <c r="BW145" i="4"/>
  <c r="BZ145" i="4"/>
  <c r="CA145" i="4"/>
  <c r="CB145" i="4"/>
  <c r="CC145" i="4"/>
  <c r="CD145" i="4"/>
  <c r="CE145" i="4"/>
  <c r="CG145" i="4" s="1"/>
  <c r="CF145" i="4"/>
  <c r="CH145" i="4"/>
  <c r="CI145" i="4"/>
  <c r="CJ145" i="4"/>
  <c r="CK145" i="4"/>
  <c r="CL145" i="4"/>
  <c r="CM145" i="4"/>
  <c r="CN145" i="4"/>
  <c r="CO145" i="4"/>
  <c r="CP145" i="4"/>
  <c r="GA145" i="4" s="1"/>
  <c r="CQ145" i="4"/>
  <c r="CR145" i="4"/>
  <c r="CS145" i="4"/>
  <c r="CT145" i="4"/>
  <c r="CU145" i="4"/>
  <c r="CV145" i="4"/>
  <c r="CW145" i="4"/>
  <c r="CX145" i="4"/>
  <c r="CY145" i="4"/>
  <c r="CZ145" i="4"/>
  <c r="DA145" i="4"/>
  <c r="DB145" i="4"/>
  <c r="DC145" i="4"/>
  <c r="DD145" i="4"/>
  <c r="DE145" i="4"/>
  <c r="DF145" i="4"/>
  <c r="DG145" i="4"/>
  <c r="DH145" i="4"/>
  <c r="DI145" i="4"/>
  <c r="DJ145" i="4"/>
  <c r="DK145" i="4"/>
  <c r="DL145" i="4"/>
  <c r="DM145" i="4"/>
  <c r="DN145" i="4"/>
  <c r="DO145" i="4"/>
  <c r="DP145" i="4"/>
  <c r="DQ145" i="4"/>
  <c r="DR145" i="4"/>
  <c r="DS145" i="4"/>
  <c r="DT145" i="4"/>
  <c r="DU145" i="4"/>
  <c r="DV145" i="4"/>
  <c r="DW145" i="4"/>
  <c r="DX145" i="4"/>
  <c r="DY145" i="4"/>
  <c r="DZ145" i="4"/>
  <c r="EA145" i="4"/>
  <c r="EC145" i="4"/>
  <c r="EG145" i="4"/>
  <c r="EH145" i="4"/>
  <c r="EI145" i="4"/>
  <c r="EJ145" i="4"/>
  <c r="EK145" i="4"/>
  <c r="EL145" i="4"/>
  <c r="EM145" i="4"/>
  <c r="EO145" i="4"/>
  <c r="EP145" i="4"/>
  <c r="EQ145" i="4"/>
  <c r="ER145" i="4"/>
  <c r="ES145" i="4"/>
  <c r="ET145" i="4"/>
  <c r="EW145" i="4"/>
  <c r="FA145" i="4"/>
  <c r="FB145" i="4"/>
  <c r="FC145" i="4"/>
  <c r="FD145" i="4"/>
  <c r="FE145" i="4"/>
  <c r="FF145" i="4"/>
  <c r="FG145" i="4"/>
  <c r="FH145" i="4"/>
  <c r="FI145" i="4"/>
  <c r="FJ145" i="4"/>
  <c r="FK145" i="4"/>
  <c r="FL145" i="4"/>
  <c r="FM145" i="4"/>
  <c r="FN145" i="4"/>
  <c r="FO145" i="4"/>
  <c r="FQ145" i="4"/>
  <c r="FR145" i="4"/>
  <c r="FU145" i="4"/>
  <c r="FV145" i="4"/>
  <c r="FW145" i="4"/>
  <c r="BK146" i="4"/>
  <c r="BL146" i="4"/>
  <c r="BM146" i="4"/>
  <c r="BN146" i="4"/>
  <c r="BO146" i="4"/>
  <c r="EE146" i="4" s="1"/>
  <c r="BP146" i="4"/>
  <c r="BQ146" i="4"/>
  <c r="BR146" i="4"/>
  <c r="BS146" i="4"/>
  <c r="EB146" i="4" s="1"/>
  <c r="BT146" i="4"/>
  <c r="BU146" i="4"/>
  <c r="BV146" i="4"/>
  <c r="BW146" i="4"/>
  <c r="BY146" i="4"/>
  <c r="BZ146" i="4"/>
  <c r="CA146" i="4"/>
  <c r="CB146" i="4"/>
  <c r="CC146" i="4"/>
  <c r="CD146" i="4"/>
  <c r="CE146" i="4"/>
  <c r="CF146" i="4"/>
  <c r="CG146" i="4" s="1"/>
  <c r="CH146" i="4"/>
  <c r="CI146" i="4"/>
  <c r="CJ146" i="4"/>
  <c r="CK146" i="4"/>
  <c r="CL146" i="4"/>
  <c r="CM146" i="4"/>
  <c r="CN146" i="4"/>
  <c r="CO146" i="4"/>
  <c r="CP146" i="4"/>
  <c r="CQ146" i="4"/>
  <c r="CR146" i="4"/>
  <c r="CS146" i="4"/>
  <c r="CT146" i="4"/>
  <c r="CU146" i="4"/>
  <c r="CV146" i="4"/>
  <c r="CW146" i="4"/>
  <c r="CX146" i="4"/>
  <c r="CY146" i="4"/>
  <c r="CZ146" i="4"/>
  <c r="DA146" i="4"/>
  <c r="DB146" i="4"/>
  <c r="DC146" i="4"/>
  <c r="DD146" i="4"/>
  <c r="DE146" i="4"/>
  <c r="DF146" i="4"/>
  <c r="DG146" i="4"/>
  <c r="DH146" i="4"/>
  <c r="DI146" i="4"/>
  <c r="DJ146" i="4"/>
  <c r="DK146" i="4"/>
  <c r="DL146" i="4"/>
  <c r="DM146" i="4"/>
  <c r="DN146" i="4"/>
  <c r="DO146" i="4"/>
  <c r="DP146" i="4"/>
  <c r="DQ146" i="4"/>
  <c r="DR146" i="4"/>
  <c r="DS146" i="4"/>
  <c r="DT146" i="4"/>
  <c r="DU146" i="4"/>
  <c r="DV146" i="4"/>
  <c r="DW146" i="4"/>
  <c r="DX146" i="4"/>
  <c r="DY146" i="4"/>
  <c r="DZ146" i="4"/>
  <c r="EA146" i="4"/>
  <c r="EG146" i="4"/>
  <c r="EH146" i="4"/>
  <c r="EI146" i="4"/>
  <c r="EJ146" i="4"/>
  <c r="EK146" i="4"/>
  <c r="EL146" i="4"/>
  <c r="EM146" i="4"/>
  <c r="EO146" i="4"/>
  <c r="EP146" i="4"/>
  <c r="EQ146" i="4"/>
  <c r="ER146" i="4"/>
  <c r="ES146" i="4"/>
  <c r="ET146" i="4"/>
  <c r="EW146" i="4"/>
  <c r="FA146" i="4"/>
  <c r="FB146" i="4"/>
  <c r="FC146" i="4"/>
  <c r="FD146" i="4"/>
  <c r="FE146" i="4"/>
  <c r="FF146" i="4"/>
  <c r="FG146" i="4"/>
  <c r="FH146" i="4"/>
  <c r="FI146" i="4"/>
  <c r="FJ146" i="4"/>
  <c r="FK146" i="4"/>
  <c r="FL146" i="4"/>
  <c r="FM146" i="4"/>
  <c r="FN146" i="4"/>
  <c r="FO146" i="4"/>
  <c r="FQ146" i="4"/>
  <c r="FR146" i="4"/>
  <c r="FU146" i="4"/>
  <c r="FV146" i="4"/>
  <c r="GA146" i="4"/>
  <c r="BK147" i="4"/>
  <c r="FP147" i="4" s="1"/>
  <c r="BL147" i="4"/>
  <c r="BM147" i="4"/>
  <c r="BN147" i="4"/>
  <c r="BO147" i="4"/>
  <c r="BP147" i="4"/>
  <c r="BQ147" i="4"/>
  <c r="BR147" i="4"/>
  <c r="BS147" i="4"/>
  <c r="EB147" i="4" s="1"/>
  <c r="BT147" i="4"/>
  <c r="BU147" i="4"/>
  <c r="BV147" i="4"/>
  <c r="BY147" i="4" s="1"/>
  <c r="BW147" i="4"/>
  <c r="BZ147" i="4"/>
  <c r="CA147" i="4"/>
  <c r="CB147" i="4"/>
  <c r="CC147" i="4"/>
  <c r="CD147" i="4"/>
  <c r="CE147" i="4"/>
  <c r="CG147" i="4" s="1"/>
  <c r="CF147" i="4"/>
  <c r="CH147" i="4"/>
  <c r="CI147" i="4"/>
  <c r="CJ147" i="4"/>
  <c r="CK147" i="4"/>
  <c r="CL147" i="4"/>
  <c r="CM147" i="4"/>
  <c r="CN147" i="4"/>
  <c r="CO147" i="4"/>
  <c r="CP147" i="4"/>
  <c r="GA147" i="4" s="1"/>
  <c r="CQ147" i="4"/>
  <c r="CR147" i="4"/>
  <c r="CS147" i="4"/>
  <c r="CT147" i="4"/>
  <c r="CU147" i="4"/>
  <c r="CV147" i="4"/>
  <c r="CW147" i="4"/>
  <c r="CX147" i="4"/>
  <c r="CY147" i="4"/>
  <c r="CZ147" i="4"/>
  <c r="DA147" i="4"/>
  <c r="DB147" i="4"/>
  <c r="DC147" i="4"/>
  <c r="DD147" i="4"/>
  <c r="DE147" i="4"/>
  <c r="DF147" i="4"/>
  <c r="DG147" i="4"/>
  <c r="DH147" i="4"/>
  <c r="DI147" i="4"/>
  <c r="DJ147" i="4"/>
  <c r="DK147" i="4"/>
  <c r="DL147" i="4"/>
  <c r="DM147" i="4"/>
  <c r="DN147" i="4"/>
  <c r="DO147" i="4"/>
  <c r="DP147" i="4"/>
  <c r="DQ147" i="4"/>
  <c r="DR147" i="4"/>
  <c r="DS147" i="4"/>
  <c r="DT147" i="4"/>
  <c r="DU147" i="4"/>
  <c r="DV147" i="4"/>
  <c r="DW147" i="4"/>
  <c r="DX147" i="4"/>
  <c r="DY147" i="4"/>
  <c r="DZ147" i="4"/>
  <c r="EA147" i="4"/>
  <c r="EC147" i="4"/>
  <c r="EG147" i="4"/>
  <c r="EH147" i="4"/>
  <c r="EI147" i="4"/>
  <c r="EJ147" i="4"/>
  <c r="EK147" i="4"/>
  <c r="EL147" i="4"/>
  <c r="EM147" i="4"/>
  <c r="EO147" i="4"/>
  <c r="EP147" i="4"/>
  <c r="EQ147" i="4"/>
  <c r="ER147" i="4"/>
  <c r="ES147" i="4"/>
  <c r="ET147" i="4"/>
  <c r="EW147" i="4"/>
  <c r="FA147" i="4"/>
  <c r="FB147" i="4"/>
  <c r="FC147" i="4"/>
  <c r="FD147" i="4"/>
  <c r="FE147" i="4"/>
  <c r="FF147" i="4"/>
  <c r="FG147" i="4"/>
  <c r="FH147" i="4"/>
  <c r="FI147" i="4"/>
  <c r="FJ147" i="4"/>
  <c r="FK147" i="4"/>
  <c r="FL147" i="4"/>
  <c r="FM147" i="4"/>
  <c r="FN147" i="4"/>
  <c r="FO147" i="4"/>
  <c r="FQ147" i="4"/>
  <c r="FR147" i="4"/>
  <c r="FU147" i="4"/>
  <c r="FV147" i="4"/>
  <c r="FW147" i="4"/>
  <c r="BK148" i="4"/>
  <c r="BL148" i="4"/>
  <c r="BM148" i="4"/>
  <c r="BN148" i="4"/>
  <c r="BO148" i="4"/>
  <c r="EE148" i="4" s="1"/>
  <c r="BP148" i="4"/>
  <c r="BQ148" i="4"/>
  <c r="BR148" i="4"/>
  <c r="BS148" i="4"/>
  <c r="EB148" i="4" s="1"/>
  <c r="BT148" i="4"/>
  <c r="BU148" i="4"/>
  <c r="BV148" i="4"/>
  <c r="BW148" i="4"/>
  <c r="BY148" i="4"/>
  <c r="BZ148" i="4"/>
  <c r="CA148" i="4"/>
  <c r="CB148" i="4"/>
  <c r="CC148" i="4"/>
  <c r="CD148" i="4"/>
  <c r="CE148" i="4"/>
  <c r="CF148" i="4"/>
  <c r="CG148" i="4" s="1"/>
  <c r="CH148" i="4"/>
  <c r="CI148" i="4"/>
  <c r="CJ148" i="4"/>
  <c r="CK148" i="4"/>
  <c r="CL148" i="4"/>
  <c r="CM148" i="4"/>
  <c r="CN148" i="4"/>
  <c r="CO148" i="4"/>
  <c r="CP148" i="4"/>
  <c r="CQ148" i="4"/>
  <c r="CR148" i="4"/>
  <c r="CS148" i="4"/>
  <c r="CT148" i="4"/>
  <c r="CU148" i="4"/>
  <c r="CV148" i="4"/>
  <c r="CW148" i="4"/>
  <c r="CX148" i="4"/>
  <c r="CY148" i="4"/>
  <c r="CZ148" i="4"/>
  <c r="DA148" i="4"/>
  <c r="DB148" i="4"/>
  <c r="DC148" i="4"/>
  <c r="DD148" i="4"/>
  <c r="DE148" i="4"/>
  <c r="DF148" i="4"/>
  <c r="DG148" i="4"/>
  <c r="DH148" i="4"/>
  <c r="DI148" i="4"/>
  <c r="DJ148" i="4"/>
  <c r="DK148" i="4"/>
  <c r="DL148" i="4"/>
  <c r="DM148" i="4"/>
  <c r="DN148" i="4"/>
  <c r="DO148" i="4"/>
  <c r="DP148" i="4"/>
  <c r="DQ148" i="4"/>
  <c r="DR148" i="4"/>
  <c r="DS148" i="4"/>
  <c r="DT148" i="4"/>
  <c r="DU148" i="4"/>
  <c r="DV148" i="4"/>
  <c r="DW148" i="4"/>
  <c r="DX148" i="4"/>
  <c r="DY148" i="4"/>
  <c r="DZ148" i="4"/>
  <c r="EA148" i="4"/>
  <c r="EG148" i="4"/>
  <c r="EH148" i="4"/>
  <c r="EI148" i="4"/>
  <c r="EJ148" i="4"/>
  <c r="EK148" i="4"/>
  <c r="EL148" i="4"/>
  <c r="EM148" i="4"/>
  <c r="EO148" i="4"/>
  <c r="EP148" i="4"/>
  <c r="EQ148" i="4"/>
  <c r="ER148" i="4"/>
  <c r="ES148" i="4"/>
  <c r="ET148" i="4"/>
  <c r="EW148" i="4"/>
  <c r="FA148" i="4"/>
  <c r="FB148" i="4"/>
  <c r="FC148" i="4"/>
  <c r="FD148" i="4"/>
  <c r="FE148" i="4"/>
  <c r="FF148" i="4"/>
  <c r="FG148" i="4"/>
  <c r="FH148" i="4"/>
  <c r="FI148" i="4"/>
  <c r="FJ148" i="4"/>
  <c r="FK148" i="4"/>
  <c r="FL148" i="4"/>
  <c r="FM148" i="4"/>
  <c r="FN148" i="4"/>
  <c r="FO148" i="4"/>
  <c r="FQ148" i="4"/>
  <c r="FR148" i="4"/>
  <c r="FU148" i="4"/>
  <c r="FV148" i="4"/>
  <c r="GA148" i="4"/>
  <c r="BK149" i="4"/>
  <c r="FP149" i="4" s="1"/>
  <c r="BL149" i="4"/>
  <c r="BM149" i="4"/>
  <c r="BN149" i="4"/>
  <c r="BO149" i="4"/>
  <c r="EE149" i="4" s="1"/>
  <c r="BP149" i="4"/>
  <c r="BQ149" i="4"/>
  <c r="BR149" i="4"/>
  <c r="BS149" i="4"/>
  <c r="EB149" i="4" s="1"/>
  <c r="BT149" i="4"/>
  <c r="BU149" i="4"/>
  <c r="BV149" i="4"/>
  <c r="BY149" i="4" s="1"/>
  <c r="BW149" i="4"/>
  <c r="BZ149" i="4"/>
  <c r="CA149" i="4"/>
  <c r="CB149" i="4"/>
  <c r="CC149" i="4"/>
  <c r="CD149" i="4"/>
  <c r="CE149" i="4"/>
  <c r="CG149" i="4" s="1"/>
  <c r="CF149" i="4"/>
  <c r="CH149" i="4"/>
  <c r="CI149" i="4"/>
  <c r="CJ149" i="4"/>
  <c r="CK149" i="4"/>
  <c r="CL149" i="4"/>
  <c r="CM149" i="4"/>
  <c r="CN149" i="4"/>
  <c r="CO149" i="4"/>
  <c r="CP149" i="4"/>
  <c r="GA149" i="4" s="1"/>
  <c r="CQ149" i="4"/>
  <c r="CR149" i="4"/>
  <c r="CS149" i="4"/>
  <c r="CT149" i="4"/>
  <c r="CU149" i="4"/>
  <c r="CV149" i="4"/>
  <c r="CW149" i="4"/>
  <c r="CX149" i="4"/>
  <c r="CY149" i="4"/>
  <c r="CZ149" i="4"/>
  <c r="DA149" i="4"/>
  <c r="DB149" i="4"/>
  <c r="DC149" i="4"/>
  <c r="DD149" i="4"/>
  <c r="DE149" i="4"/>
  <c r="DF149" i="4"/>
  <c r="DG149" i="4"/>
  <c r="DH149" i="4"/>
  <c r="DI149" i="4"/>
  <c r="DJ149" i="4"/>
  <c r="DK149" i="4"/>
  <c r="DL149" i="4"/>
  <c r="DM149" i="4"/>
  <c r="DN149" i="4"/>
  <c r="DO149" i="4"/>
  <c r="DP149" i="4"/>
  <c r="DQ149" i="4"/>
  <c r="DR149" i="4"/>
  <c r="DS149" i="4"/>
  <c r="DT149" i="4"/>
  <c r="DU149" i="4"/>
  <c r="DV149" i="4"/>
  <c r="DW149" i="4"/>
  <c r="DX149" i="4"/>
  <c r="DY149" i="4"/>
  <c r="DZ149" i="4"/>
  <c r="EA149" i="4"/>
  <c r="EC149" i="4"/>
  <c r="EG149" i="4"/>
  <c r="EH149" i="4"/>
  <c r="EI149" i="4"/>
  <c r="EJ149" i="4"/>
  <c r="EK149" i="4"/>
  <c r="EL149" i="4"/>
  <c r="EM149" i="4"/>
  <c r="EO149" i="4"/>
  <c r="EP149" i="4"/>
  <c r="EQ149" i="4"/>
  <c r="ER149" i="4"/>
  <c r="ES149" i="4"/>
  <c r="ET149" i="4"/>
  <c r="EW149" i="4"/>
  <c r="FA149" i="4"/>
  <c r="FB149" i="4"/>
  <c r="FC149" i="4"/>
  <c r="FD149" i="4"/>
  <c r="FE149" i="4"/>
  <c r="FF149" i="4"/>
  <c r="FG149" i="4"/>
  <c r="FH149" i="4"/>
  <c r="FI149" i="4"/>
  <c r="FJ149" i="4"/>
  <c r="FK149" i="4"/>
  <c r="FL149" i="4"/>
  <c r="FM149" i="4"/>
  <c r="FN149" i="4"/>
  <c r="FO149" i="4"/>
  <c r="FQ149" i="4"/>
  <c r="FR149" i="4"/>
  <c r="FU149" i="4"/>
  <c r="FV149" i="4"/>
  <c r="FW149" i="4"/>
  <c r="BK150" i="4"/>
  <c r="BL150" i="4"/>
  <c r="BM150" i="4"/>
  <c r="BN150" i="4"/>
  <c r="BO150" i="4"/>
  <c r="EE150" i="4" s="1"/>
  <c r="BP150" i="4"/>
  <c r="BQ150" i="4"/>
  <c r="BR150" i="4"/>
  <c r="BS150" i="4"/>
  <c r="EB150" i="4" s="1"/>
  <c r="BT150" i="4"/>
  <c r="BU150" i="4"/>
  <c r="BV150" i="4"/>
  <c r="BW150" i="4"/>
  <c r="BY150" i="4"/>
  <c r="BZ150" i="4"/>
  <c r="CA150" i="4"/>
  <c r="CB150" i="4"/>
  <c r="CC150" i="4"/>
  <c r="CD150" i="4"/>
  <c r="CE150" i="4"/>
  <c r="CF150" i="4"/>
  <c r="CG150" i="4" s="1"/>
  <c r="CH150" i="4"/>
  <c r="CI150" i="4"/>
  <c r="CJ150" i="4"/>
  <c r="CK150" i="4"/>
  <c r="CL150" i="4"/>
  <c r="CM150" i="4"/>
  <c r="CN150" i="4"/>
  <c r="CO150" i="4"/>
  <c r="CP150" i="4"/>
  <c r="CQ150" i="4"/>
  <c r="CR150" i="4"/>
  <c r="CS150" i="4"/>
  <c r="CT150" i="4"/>
  <c r="CU150" i="4"/>
  <c r="CV150" i="4"/>
  <c r="CW150" i="4"/>
  <c r="CX150" i="4"/>
  <c r="CY150" i="4"/>
  <c r="CZ150" i="4"/>
  <c r="DA150" i="4"/>
  <c r="DB150" i="4"/>
  <c r="DC150" i="4"/>
  <c r="DD150" i="4"/>
  <c r="DE150" i="4"/>
  <c r="DF150" i="4"/>
  <c r="DG150" i="4"/>
  <c r="DH150" i="4"/>
  <c r="DI150" i="4"/>
  <c r="DJ150" i="4"/>
  <c r="DK150" i="4"/>
  <c r="DL150" i="4"/>
  <c r="DM150" i="4"/>
  <c r="DN150" i="4"/>
  <c r="DO150" i="4"/>
  <c r="DP150" i="4"/>
  <c r="DQ150" i="4"/>
  <c r="DR150" i="4"/>
  <c r="DS150" i="4"/>
  <c r="DT150" i="4"/>
  <c r="DU150" i="4"/>
  <c r="DV150" i="4"/>
  <c r="DW150" i="4"/>
  <c r="DX150" i="4"/>
  <c r="DY150" i="4"/>
  <c r="DZ150" i="4"/>
  <c r="EA150" i="4"/>
  <c r="EC150" i="4"/>
  <c r="EF150" i="4" s="1"/>
  <c r="EG150" i="4"/>
  <c r="EH150" i="4"/>
  <c r="EI150" i="4"/>
  <c r="EJ150" i="4"/>
  <c r="EK150" i="4"/>
  <c r="EL150" i="4"/>
  <c r="EM150" i="4"/>
  <c r="EO150" i="4"/>
  <c r="EP150" i="4"/>
  <c r="EQ150" i="4"/>
  <c r="ER150" i="4"/>
  <c r="ES150" i="4"/>
  <c r="ET150" i="4"/>
  <c r="EW150" i="4"/>
  <c r="FA150" i="4"/>
  <c r="FB150" i="4"/>
  <c r="FC150" i="4"/>
  <c r="FD150" i="4"/>
  <c r="FE150" i="4"/>
  <c r="FF150" i="4"/>
  <c r="FG150" i="4"/>
  <c r="FH150" i="4"/>
  <c r="FI150" i="4"/>
  <c r="FJ150" i="4"/>
  <c r="FK150" i="4"/>
  <c r="FL150" i="4"/>
  <c r="FM150" i="4"/>
  <c r="FN150" i="4"/>
  <c r="FO150" i="4"/>
  <c r="FQ150" i="4"/>
  <c r="FR150" i="4"/>
  <c r="FU150" i="4"/>
  <c r="FV150" i="4"/>
  <c r="GA150" i="4"/>
  <c r="BK151" i="4"/>
  <c r="FP151" i="4" s="1"/>
  <c r="BL151" i="4"/>
  <c r="BM151" i="4"/>
  <c r="BN151" i="4"/>
  <c r="BO151" i="4"/>
  <c r="EE151" i="4" s="1"/>
  <c r="BP151" i="4"/>
  <c r="BQ151" i="4"/>
  <c r="BR151" i="4"/>
  <c r="BS151" i="4"/>
  <c r="EB151" i="4" s="1"/>
  <c r="BT151" i="4"/>
  <c r="BU151" i="4"/>
  <c r="BV151" i="4"/>
  <c r="BY151" i="4" s="1"/>
  <c r="BW151" i="4"/>
  <c r="BZ151" i="4"/>
  <c r="CA151" i="4"/>
  <c r="CB151" i="4"/>
  <c r="CC151" i="4"/>
  <c r="CD151" i="4"/>
  <c r="CE151" i="4"/>
  <c r="CG151" i="4" s="1"/>
  <c r="CF151" i="4"/>
  <c r="CH151" i="4"/>
  <c r="CI151" i="4"/>
  <c r="CJ151" i="4"/>
  <c r="CK151" i="4"/>
  <c r="CL151" i="4"/>
  <c r="CM151" i="4"/>
  <c r="CN151" i="4"/>
  <c r="CO151" i="4"/>
  <c r="CP151" i="4"/>
  <c r="GA151" i="4" s="1"/>
  <c r="CQ151" i="4"/>
  <c r="CR151" i="4"/>
  <c r="CS151" i="4"/>
  <c r="CT151" i="4"/>
  <c r="CU151" i="4"/>
  <c r="CV151" i="4"/>
  <c r="CW151" i="4"/>
  <c r="CX151" i="4"/>
  <c r="CY151" i="4"/>
  <c r="CZ151" i="4"/>
  <c r="DA151" i="4"/>
  <c r="DB151" i="4"/>
  <c r="DC151" i="4"/>
  <c r="DD151" i="4"/>
  <c r="DE151" i="4"/>
  <c r="DF151" i="4"/>
  <c r="DG151" i="4"/>
  <c r="DH151" i="4"/>
  <c r="DI151" i="4"/>
  <c r="DJ151" i="4"/>
  <c r="DK151" i="4"/>
  <c r="DL151" i="4"/>
  <c r="DM151" i="4"/>
  <c r="DN151" i="4"/>
  <c r="DO151" i="4"/>
  <c r="DP151" i="4"/>
  <c r="DQ151" i="4"/>
  <c r="DR151" i="4"/>
  <c r="DS151" i="4"/>
  <c r="DT151" i="4"/>
  <c r="DU151" i="4"/>
  <c r="DV151" i="4"/>
  <c r="DW151" i="4"/>
  <c r="DX151" i="4"/>
  <c r="DY151" i="4"/>
  <c r="DZ151" i="4"/>
  <c r="EA151" i="4"/>
  <c r="EC151" i="4"/>
  <c r="EG151" i="4"/>
  <c r="EH151" i="4"/>
  <c r="EI151" i="4"/>
  <c r="EJ151" i="4"/>
  <c r="EK151" i="4"/>
  <c r="EL151" i="4"/>
  <c r="EM151" i="4"/>
  <c r="EO151" i="4"/>
  <c r="EP151" i="4"/>
  <c r="EQ151" i="4"/>
  <c r="ER151" i="4"/>
  <c r="ES151" i="4"/>
  <c r="ET151" i="4"/>
  <c r="EW151" i="4"/>
  <c r="FA151" i="4"/>
  <c r="FB151" i="4"/>
  <c r="FC151" i="4"/>
  <c r="FD151" i="4"/>
  <c r="FE151" i="4"/>
  <c r="FF151" i="4"/>
  <c r="FG151" i="4"/>
  <c r="FH151" i="4"/>
  <c r="FI151" i="4"/>
  <c r="FJ151" i="4"/>
  <c r="FK151" i="4"/>
  <c r="FL151" i="4"/>
  <c r="FM151" i="4"/>
  <c r="FN151" i="4"/>
  <c r="FO151" i="4"/>
  <c r="FQ151" i="4"/>
  <c r="FR151" i="4"/>
  <c r="FU151" i="4"/>
  <c r="FV151" i="4"/>
  <c r="FW151" i="4"/>
  <c r="BK152" i="4"/>
  <c r="BL152" i="4"/>
  <c r="BM152" i="4"/>
  <c r="BN152" i="4"/>
  <c r="BO152" i="4"/>
  <c r="EE152" i="4" s="1"/>
  <c r="BP152" i="4"/>
  <c r="BQ152" i="4"/>
  <c r="BR152" i="4"/>
  <c r="BS152" i="4"/>
  <c r="EB152" i="4" s="1"/>
  <c r="BT152" i="4"/>
  <c r="BU152" i="4"/>
  <c r="BV152" i="4"/>
  <c r="BW152" i="4"/>
  <c r="BY152" i="4"/>
  <c r="BZ152" i="4"/>
  <c r="CA152" i="4"/>
  <c r="CB152" i="4"/>
  <c r="CC152" i="4"/>
  <c r="CD152" i="4"/>
  <c r="CE152" i="4"/>
  <c r="CF152" i="4"/>
  <c r="CG152" i="4" s="1"/>
  <c r="CH152" i="4"/>
  <c r="CI152" i="4"/>
  <c r="CJ152" i="4"/>
  <c r="CK152" i="4"/>
  <c r="CL152" i="4"/>
  <c r="CM152" i="4"/>
  <c r="CN152" i="4"/>
  <c r="CO152" i="4"/>
  <c r="CP152" i="4"/>
  <c r="CQ152" i="4"/>
  <c r="CR152" i="4"/>
  <c r="CS152" i="4"/>
  <c r="CT152" i="4"/>
  <c r="CU152" i="4"/>
  <c r="CV152" i="4"/>
  <c r="CW152" i="4"/>
  <c r="CX152" i="4"/>
  <c r="CY152" i="4"/>
  <c r="CZ152" i="4"/>
  <c r="DA152" i="4"/>
  <c r="DB152" i="4"/>
  <c r="DC152" i="4"/>
  <c r="DD152" i="4"/>
  <c r="DE152" i="4"/>
  <c r="DF152" i="4"/>
  <c r="DG152" i="4"/>
  <c r="DH152" i="4"/>
  <c r="DI152" i="4"/>
  <c r="DJ152" i="4"/>
  <c r="DK152" i="4"/>
  <c r="DL152" i="4"/>
  <c r="DM152" i="4"/>
  <c r="DN152" i="4"/>
  <c r="DO152" i="4"/>
  <c r="DP152" i="4"/>
  <c r="DQ152" i="4"/>
  <c r="DR152" i="4"/>
  <c r="DS152" i="4"/>
  <c r="DT152" i="4"/>
  <c r="DU152" i="4"/>
  <c r="DV152" i="4"/>
  <c r="DW152" i="4"/>
  <c r="DX152" i="4"/>
  <c r="DY152" i="4"/>
  <c r="DZ152" i="4"/>
  <c r="EA152" i="4"/>
  <c r="EG152" i="4"/>
  <c r="EH152" i="4"/>
  <c r="EI152" i="4"/>
  <c r="EJ152" i="4"/>
  <c r="EK152" i="4"/>
  <c r="EL152" i="4"/>
  <c r="EM152" i="4"/>
  <c r="EO152" i="4"/>
  <c r="EP152" i="4"/>
  <c r="EQ152" i="4"/>
  <c r="ER152" i="4"/>
  <c r="ES152" i="4"/>
  <c r="ET152" i="4"/>
  <c r="FA152" i="4"/>
  <c r="FB152" i="4"/>
  <c r="FC152" i="4"/>
  <c r="FD152" i="4"/>
  <c r="FE152" i="4"/>
  <c r="FF152" i="4"/>
  <c r="FG152" i="4"/>
  <c r="FH152" i="4"/>
  <c r="FI152" i="4"/>
  <c r="FJ152" i="4"/>
  <c r="FK152" i="4"/>
  <c r="FL152" i="4"/>
  <c r="FM152" i="4"/>
  <c r="FN152" i="4"/>
  <c r="FO152" i="4"/>
  <c r="FQ152" i="4"/>
  <c r="FR152" i="4"/>
  <c r="FU152" i="4"/>
  <c r="FV152" i="4"/>
  <c r="GA152" i="4"/>
  <c r="BK153" i="4"/>
  <c r="FP153" i="4" s="1"/>
  <c r="BL153" i="4"/>
  <c r="BM153" i="4"/>
  <c r="BN153" i="4"/>
  <c r="BO153" i="4"/>
  <c r="BP153" i="4"/>
  <c r="BQ153" i="4"/>
  <c r="BR153" i="4"/>
  <c r="BS153" i="4"/>
  <c r="EB153" i="4" s="1"/>
  <c r="BT153" i="4"/>
  <c r="BU153" i="4"/>
  <c r="BV153" i="4"/>
  <c r="BY153" i="4" s="1"/>
  <c r="BW153" i="4"/>
  <c r="BZ153" i="4"/>
  <c r="CA153" i="4"/>
  <c r="CB153" i="4"/>
  <c r="CC153" i="4"/>
  <c r="CD153" i="4"/>
  <c r="CE153" i="4"/>
  <c r="CG153" i="4" s="1"/>
  <c r="CF153" i="4"/>
  <c r="CH153" i="4"/>
  <c r="CI153" i="4"/>
  <c r="CJ153" i="4"/>
  <c r="CK153" i="4"/>
  <c r="CL153" i="4"/>
  <c r="CM153" i="4"/>
  <c r="CN153" i="4"/>
  <c r="CO153" i="4"/>
  <c r="CP153" i="4"/>
  <c r="GA153" i="4" s="1"/>
  <c r="CQ153" i="4"/>
  <c r="CR153" i="4"/>
  <c r="CS153" i="4"/>
  <c r="CT153" i="4"/>
  <c r="CU153" i="4"/>
  <c r="CV153" i="4"/>
  <c r="CW153" i="4"/>
  <c r="CX153" i="4"/>
  <c r="CY153" i="4"/>
  <c r="CZ153" i="4"/>
  <c r="DA153" i="4"/>
  <c r="DB153" i="4"/>
  <c r="DC153" i="4"/>
  <c r="DD153" i="4"/>
  <c r="DE153" i="4"/>
  <c r="DF153" i="4"/>
  <c r="DG153" i="4"/>
  <c r="DH153" i="4"/>
  <c r="DI153" i="4"/>
  <c r="DJ153" i="4"/>
  <c r="DK153" i="4"/>
  <c r="DL153" i="4"/>
  <c r="DM153" i="4"/>
  <c r="DN153" i="4"/>
  <c r="DO153" i="4"/>
  <c r="DP153" i="4"/>
  <c r="DQ153" i="4"/>
  <c r="DR153" i="4"/>
  <c r="DS153" i="4"/>
  <c r="DT153" i="4"/>
  <c r="DU153" i="4"/>
  <c r="DV153" i="4"/>
  <c r="DW153" i="4"/>
  <c r="DX153" i="4"/>
  <c r="DY153" i="4"/>
  <c r="DZ153" i="4"/>
  <c r="EA153" i="4"/>
  <c r="EC153" i="4"/>
  <c r="EG153" i="4"/>
  <c r="EH153" i="4"/>
  <c r="EI153" i="4"/>
  <c r="EJ153" i="4"/>
  <c r="EK153" i="4"/>
  <c r="EL153" i="4"/>
  <c r="EM153" i="4"/>
  <c r="EO153" i="4"/>
  <c r="EP153" i="4"/>
  <c r="EQ153" i="4"/>
  <c r="ER153" i="4"/>
  <c r="ES153" i="4"/>
  <c r="ET153" i="4"/>
  <c r="EW153" i="4"/>
  <c r="FA153" i="4"/>
  <c r="FB153" i="4"/>
  <c r="FC153" i="4"/>
  <c r="FD153" i="4"/>
  <c r="FE153" i="4"/>
  <c r="FF153" i="4"/>
  <c r="FG153" i="4"/>
  <c r="FH153" i="4"/>
  <c r="FI153" i="4"/>
  <c r="FJ153" i="4"/>
  <c r="FK153" i="4"/>
  <c r="FL153" i="4"/>
  <c r="FM153" i="4"/>
  <c r="FN153" i="4"/>
  <c r="FO153" i="4"/>
  <c r="FQ153" i="4"/>
  <c r="FR153" i="4"/>
  <c r="FU153" i="4"/>
  <c r="FV153" i="4"/>
  <c r="FW153" i="4"/>
  <c r="BK154" i="4"/>
  <c r="BL154" i="4"/>
  <c r="BM154" i="4"/>
  <c r="BN154" i="4"/>
  <c r="BO154" i="4"/>
  <c r="EE154" i="4" s="1"/>
  <c r="BP154" i="4"/>
  <c r="BQ154" i="4"/>
  <c r="BR154" i="4"/>
  <c r="BS154" i="4"/>
  <c r="EB154" i="4" s="1"/>
  <c r="BT154" i="4"/>
  <c r="BU154" i="4"/>
  <c r="BV154" i="4"/>
  <c r="BW154" i="4"/>
  <c r="BY154" i="4"/>
  <c r="BZ154" i="4"/>
  <c r="CA154" i="4"/>
  <c r="CB154" i="4"/>
  <c r="CC154" i="4"/>
  <c r="CD154" i="4"/>
  <c r="CE154" i="4"/>
  <c r="CF154" i="4"/>
  <c r="CG154" i="4" s="1"/>
  <c r="CH154" i="4"/>
  <c r="CI154" i="4"/>
  <c r="CJ154" i="4"/>
  <c r="CK154" i="4"/>
  <c r="CL154" i="4"/>
  <c r="CM154" i="4"/>
  <c r="CN154" i="4"/>
  <c r="CO154" i="4"/>
  <c r="CP154" i="4"/>
  <c r="CQ154" i="4"/>
  <c r="CR154" i="4"/>
  <c r="CS154" i="4"/>
  <c r="CT154" i="4"/>
  <c r="CU154" i="4"/>
  <c r="CV154" i="4"/>
  <c r="CW154" i="4"/>
  <c r="CX154" i="4"/>
  <c r="CY154" i="4"/>
  <c r="CZ154" i="4"/>
  <c r="DA154" i="4"/>
  <c r="DB154" i="4"/>
  <c r="DC154" i="4"/>
  <c r="DD154" i="4"/>
  <c r="DE154" i="4"/>
  <c r="DF154" i="4"/>
  <c r="DG154" i="4"/>
  <c r="DH154" i="4"/>
  <c r="DI154" i="4"/>
  <c r="DJ154" i="4"/>
  <c r="DK154" i="4"/>
  <c r="DL154" i="4"/>
  <c r="DM154" i="4"/>
  <c r="DN154" i="4"/>
  <c r="DO154" i="4"/>
  <c r="DP154" i="4"/>
  <c r="DQ154" i="4"/>
  <c r="DR154" i="4"/>
  <c r="DS154" i="4"/>
  <c r="DT154" i="4"/>
  <c r="DU154" i="4"/>
  <c r="DV154" i="4"/>
  <c r="DW154" i="4"/>
  <c r="DX154" i="4"/>
  <c r="DY154" i="4"/>
  <c r="DZ154" i="4"/>
  <c r="EA154" i="4"/>
  <c r="EG154" i="4"/>
  <c r="EH154" i="4"/>
  <c r="EI154" i="4"/>
  <c r="EJ154" i="4"/>
  <c r="EK154" i="4"/>
  <c r="EL154" i="4"/>
  <c r="EM154" i="4"/>
  <c r="EO154" i="4"/>
  <c r="EP154" i="4"/>
  <c r="EQ154" i="4"/>
  <c r="ER154" i="4"/>
  <c r="ES154" i="4"/>
  <c r="ET154" i="4"/>
  <c r="EW154" i="4"/>
  <c r="FA154" i="4"/>
  <c r="FB154" i="4"/>
  <c r="FC154" i="4"/>
  <c r="FD154" i="4"/>
  <c r="FE154" i="4"/>
  <c r="FF154" i="4"/>
  <c r="FG154" i="4"/>
  <c r="FH154" i="4"/>
  <c r="FI154" i="4"/>
  <c r="FJ154" i="4"/>
  <c r="FK154" i="4"/>
  <c r="FL154" i="4"/>
  <c r="FM154" i="4"/>
  <c r="FN154" i="4"/>
  <c r="FO154" i="4"/>
  <c r="FQ154" i="4"/>
  <c r="FR154" i="4"/>
  <c r="FU154" i="4"/>
  <c r="FV154" i="4"/>
  <c r="GA154" i="4"/>
  <c r="BK155" i="4"/>
  <c r="FP155" i="4" s="1"/>
  <c r="BL155" i="4"/>
  <c r="BM155" i="4"/>
  <c r="BN155" i="4"/>
  <c r="BO155" i="4"/>
  <c r="BP155" i="4"/>
  <c r="BQ155" i="4"/>
  <c r="BR155" i="4"/>
  <c r="BS155" i="4"/>
  <c r="EB155" i="4" s="1"/>
  <c r="BT155" i="4"/>
  <c r="BU155" i="4"/>
  <c r="BV155" i="4"/>
  <c r="BY155" i="4" s="1"/>
  <c r="BW155" i="4"/>
  <c r="BZ155" i="4"/>
  <c r="CA155" i="4"/>
  <c r="CB155" i="4"/>
  <c r="CC155" i="4"/>
  <c r="CD155" i="4"/>
  <c r="CE155" i="4"/>
  <c r="CG155" i="4" s="1"/>
  <c r="CF155" i="4"/>
  <c r="CH155" i="4"/>
  <c r="CI155" i="4"/>
  <c r="CJ155" i="4"/>
  <c r="CK155" i="4"/>
  <c r="CL155" i="4"/>
  <c r="CM155" i="4"/>
  <c r="CN155" i="4"/>
  <c r="CO155" i="4"/>
  <c r="CP155" i="4"/>
  <c r="GA155" i="4" s="1"/>
  <c r="CQ155" i="4"/>
  <c r="CR155" i="4"/>
  <c r="CS155" i="4"/>
  <c r="CT155" i="4"/>
  <c r="CU155" i="4"/>
  <c r="CV155" i="4"/>
  <c r="CW155" i="4"/>
  <c r="CX155" i="4"/>
  <c r="CY155" i="4"/>
  <c r="CZ155" i="4"/>
  <c r="DA155" i="4"/>
  <c r="DB155" i="4"/>
  <c r="DC155" i="4"/>
  <c r="DD155" i="4"/>
  <c r="DE155" i="4"/>
  <c r="DF155" i="4"/>
  <c r="DG155" i="4"/>
  <c r="DH155" i="4"/>
  <c r="DI155" i="4"/>
  <c r="DJ155" i="4"/>
  <c r="DK155" i="4"/>
  <c r="DL155" i="4"/>
  <c r="DM155" i="4"/>
  <c r="DN155" i="4"/>
  <c r="DO155" i="4"/>
  <c r="DP155" i="4"/>
  <c r="DQ155" i="4"/>
  <c r="DR155" i="4"/>
  <c r="DS155" i="4"/>
  <c r="DT155" i="4"/>
  <c r="DU155" i="4"/>
  <c r="DV155" i="4"/>
  <c r="DW155" i="4"/>
  <c r="DX155" i="4"/>
  <c r="DY155" i="4"/>
  <c r="DZ155" i="4"/>
  <c r="EA155" i="4"/>
  <c r="EC155" i="4"/>
  <c r="EG155" i="4"/>
  <c r="EH155" i="4"/>
  <c r="EI155" i="4"/>
  <c r="EJ155" i="4"/>
  <c r="EK155" i="4"/>
  <c r="EL155" i="4"/>
  <c r="EM155" i="4"/>
  <c r="EO155" i="4"/>
  <c r="EP155" i="4"/>
  <c r="EQ155" i="4"/>
  <c r="ER155" i="4"/>
  <c r="ES155" i="4"/>
  <c r="ET155" i="4"/>
  <c r="EW155" i="4"/>
  <c r="FA155" i="4"/>
  <c r="FB155" i="4"/>
  <c r="FC155" i="4"/>
  <c r="FD155" i="4"/>
  <c r="FE155" i="4"/>
  <c r="FF155" i="4"/>
  <c r="FG155" i="4"/>
  <c r="FH155" i="4"/>
  <c r="FI155" i="4"/>
  <c r="FJ155" i="4"/>
  <c r="FK155" i="4"/>
  <c r="FL155" i="4"/>
  <c r="FM155" i="4"/>
  <c r="FN155" i="4"/>
  <c r="FO155" i="4"/>
  <c r="FQ155" i="4"/>
  <c r="FR155" i="4"/>
  <c r="FU155" i="4"/>
  <c r="FV155" i="4"/>
  <c r="FW155" i="4"/>
  <c r="BK156" i="4"/>
  <c r="BL156" i="4"/>
  <c r="BM156" i="4"/>
  <c r="BN156" i="4"/>
  <c r="BO156" i="4"/>
  <c r="EE156" i="4" s="1"/>
  <c r="BP156" i="4"/>
  <c r="BQ156" i="4"/>
  <c r="BR156" i="4"/>
  <c r="BS156" i="4"/>
  <c r="EB156" i="4" s="1"/>
  <c r="BT156" i="4"/>
  <c r="BU156" i="4"/>
  <c r="BV156" i="4"/>
  <c r="BW156" i="4"/>
  <c r="BY156" i="4"/>
  <c r="BZ156" i="4"/>
  <c r="CA156" i="4"/>
  <c r="CB156" i="4"/>
  <c r="CC156" i="4"/>
  <c r="CD156" i="4"/>
  <c r="CE156" i="4"/>
  <c r="CF156" i="4"/>
  <c r="CG156" i="4" s="1"/>
  <c r="CH156" i="4"/>
  <c r="CI156" i="4"/>
  <c r="CJ156" i="4"/>
  <c r="CK156" i="4"/>
  <c r="CL156" i="4"/>
  <c r="CM156" i="4"/>
  <c r="CN156" i="4"/>
  <c r="CO156" i="4"/>
  <c r="CP156" i="4"/>
  <c r="CQ156" i="4"/>
  <c r="CR156" i="4"/>
  <c r="CS156" i="4"/>
  <c r="CT156" i="4"/>
  <c r="CU156" i="4"/>
  <c r="CV156" i="4"/>
  <c r="CW156" i="4"/>
  <c r="CX156" i="4"/>
  <c r="CY156" i="4"/>
  <c r="CZ156" i="4"/>
  <c r="DA156" i="4"/>
  <c r="DB156" i="4"/>
  <c r="DC156" i="4"/>
  <c r="DD156" i="4"/>
  <c r="DE156" i="4"/>
  <c r="DF156" i="4"/>
  <c r="DG156" i="4"/>
  <c r="DH156" i="4"/>
  <c r="DI156" i="4"/>
  <c r="DJ156" i="4"/>
  <c r="DK156" i="4"/>
  <c r="DL156" i="4"/>
  <c r="DM156" i="4"/>
  <c r="DN156" i="4"/>
  <c r="DO156" i="4"/>
  <c r="DP156" i="4"/>
  <c r="DQ156" i="4"/>
  <c r="DR156" i="4"/>
  <c r="DS156" i="4"/>
  <c r="DT156" i="4"/>
  <c r="DU156" i="4"/>
  <c r="DV156" i="4"/>
  <c r="DW156" i="4"/>
  <c r="DX156" i="4"/>
  <c r="DY156" i="4"/>
  <c r="DZ156" i="4"/>
  <c r="EA156" i="4"/>
  <c r="EG156" i="4"/>
  <c r="EH156" i="4"/>
  <c r="EI156" i="4"/>
  <c r="EJ156" i="4"/>
  <c r="EK156" i="4"/>
  <c r="EL156" i="4"/>
  <c r="EM156" i="4"/>
  <c r="EO156" i="4"/>
  <c r="EP156" i="4"/>
  <c r="EQ156" i="4"/>
  <c r="ER156" i="4"/>
  <c r="ES156" i="4"/>
  <c r="ET156" i="4"/>
  <c r="EW156" i="4"/>
  <c r="FA156" i="4"/>
  <c r="FB156" i="4"/>
  <c r="FC156" i="4"/>
  <c r="FD156" i="4"/>
  <c r="FE156" i="4"/>
  <c r="FF156" i="4"/>
  <c r="FG156" i="4"/>
  <c r="FH156" i="4"/>
  <c r="FI156" i="4"/>
  <c r="FJ156" i="4"/>
  <c r="FK156" i="4"/>
  <c r="FL156" i="4"/>
  <c r="FM156" i="4"/>
  <c r="FN156" i="4"/>
  <c r="FO156" i="4"/>
  <c r="FQ156" i="4"/>
  <c r="FR156" i="4"/>
  <c r="FU156" i="4"/>
  <c r="FV156" i="4"/>
  <c r="GA156" i="4"/>
  <c r="BK157" i="4"/>
  <c r="FP157" i="4" s="1"/>
  <c r="BL157" i="4"/>
  <c r="BM157" i="4"/>
  <c r="BN157" i="4"/>
  <c r="BO157" i="4"/>
  <c r="EE157" i="4" s="1"/>
  <c r="BP157" i="4"/>
  <c r="BQ157" i="4"/>
  <c r="BR157" i="4"/>
  <c r="BS157" i="4"/>
  <c r="EB157" i="4" s="1"/>
  <c r="BT157" i="4"/>
  <c r="BU157" i="4"/>
  <c r="BV157" i="4"/>
  <c r="BY157" i="4" s="1"/>
  <c r="BW157" i="4"/>
  <c r="BZ157" i="4"/>
  <c r="CA157" i="4"/>
  <c r="CB157" i="4"/>
  <c r="CC157" i="4"/>
  <c r="CD157" i="4"/>
  <c r="CE157" i="4"/>
  <c r="CG157" i="4" s="1"/>
  <c r="CF157" i="4"/>
  <c r="CH157" i="4"/>
  <c r="CI157" i="4"/>
  <c r="CJ157" i="4"/>
  <c r="CK157" i="4"/>
  <c r="CL157" i="4"/>
  <c r="CM157" i="4"/>
  <c r="CN157" i="4"/>
  <c r="CO157" i="4"/>
  <c r="CP157" i="4"/>
  <c r="GA157" i="4" s="1"/>
  <c r="CQ157" i="4"/>
  <c r="CR157" i="4"/>
  <c r="CS157" i="4"/>
  <c r="CT157" i="4"/>
  <c r="CU157" i="4"/>
  <c r="CV157" i="4"/>
  <c r="CW157" i="4"/>
  <c r="CX157" i="4"/>
  <c r="CY157" i="4"/>
  <c r="CZ157" i="4"/>
  <c r="DA157" i="4"/>
  <c r="DB157" i="4"/>
  <c r="DC157" i="4"/>
  <c r="DD157" i="4"/>
  <c r="DE157" i="4"/>
  <c r="DF157" i="4"/>
  <c r="DG157" i="4"/>
  <c r="DH157" i="4"/>
  <c r="DI157" i="4"/>
  <c r="DJ157" i="4"/>
  <c r="DK157" i="4"/>
  <c r="DL157" i="4"/>
  <c r="DM157" i="4"/>
  <c r="DN157" i="4"/>
  <c r="DO157" i="4"/>
  <c r="DP157" i="4"/>
  <c r="DQ157" i="4"/>
  <c r="DR157" i="4"/>
  <c r="DS157" i="4"/>
  <c r="DT157" i="4"/>
  <c r="DU157" i="4"/>
  <c r="DV157" i="4"/>
  <c r="DW157" i="4"/>
  <c r="DX157" i="4"/>
  <c r="DY157" i="4"/>
  <c r="DZ157" i="4"/>
  <c r="EA157" i="4"/>
  <c r="EC157" i="4"/>
  <c r="EG157" i="4"/>
  <c r="EH157" i="4"/>
  <c r="EI157" i="4"/>
  <c r="EJ157" i="4"/>
  <c r="EK157" i="4"/>
  <c r="EL157" i="4"/>
  <c r="EM157" i="4"/>
  <c r="EO157" i="4"/>
  <c r="EP157" i="4"/>
  <c r="EQ157" i="4"/>
  <c r="ER157" i="4"/>
  <c r="ES157" i="4"/>
  <c r="ET157" i="4"/>
  <c r="EW157" i="4"/>
  <c r="FA157" i="4"/>
  <c r="FB157" i="4"/>
  <c r="FC157" i="4"/>
  <c r="FD157" i="4"/>
  <c r="FE157" i="4"/>
  <c r="FF157" i="4"/>
  <c r="FG157" i="4"/>
  <c r="FH157" i="4"/>
  <c r="FI157" i="4"/>
  <c r="FJ157" i="4"/>
  <c r="FK157" i="4"/>
  <c r="FL157" i="4"/>
  <c r="FM157" i="4"/>
  <c r="FN157" i="4"/>
  <c r="FO157" i="4"/>
  <c r="FQ157" i="4"/>
  <c r="FR157" i="4"/>
  <c r="FU157" i="4"/>
  <c r="FV157" i="4"/>
  <c r="FW157" i="4"/>
  <c r="BK158" i="4"/>
  <c r="BL158" i="4"/>
  <c r="BM158" i="4"/>
  <c r="BN158" i="4"/>
  <c r="BO158" i="4"/>
  <c r="EE158" i="4" s="1"/>
  <c r="BP158" i="4"/>
  <c r="BQ158" i="4"/>
  <c r="BR158" i="4"/>
  <c r="BS158" i="4"/>
  <c r="EB158" i="4" s="1"/>
  <c r="BT158" i="4"/>
  <c r="BU158" i="4"/>
  <c r="BV158" i="4"/>
  <c r="BW158" i="4"/>
  <c r="BY158" i="4"/>
  <c r="BZ158" i="4"/>
  <c r="CA158" i="4"/>
  <c r="CB158" i="4"/>
  <c r="CC158" i="4"/>
  <c r="CD158" i="4"/>
  <c r="CE158" i="4"/>
  <c r="CF158" i="4"/>
  <c r="CG158" i="4" s="1"/>
  <c r="CH158" i="4"/>
  <c r="CI158" i="4"/>
  <c r="CJ158" i="4"/>
  <c r="CK158" i="4"/>
  <c r="CL158" i="4"/>
  <c r="CM158" i="4"/>
  <c r="CN158" i="4"/>
  <c r="CO158" i="4"/>
  <c r="CP158" i="4"/>
  <c r="CQ158" i="4"/>
  <c r="CR158" i="4"/>
  <c r="CS158" i="4"/>
  <c r="CT158" i="4"/>
  <c r="CU158" i="4"/>
  <c r="CV158" i="4"/>
  <c r="CW158" i="4"/>
  <c r="CX158" i="4"/>
  <c r="CY158" i="4"/>
  <c r="CZ158" i="4"/>
  <c r="DA158" i="4"/>
  <c r="DB158" i="4"/>
  <c r="DC158" i="4"/>
  <c r="DD158" i="4"/>
  <c r="DE158" i="4"/>
  <c r="DF158" i="4"/>
  <c r="DG158" i="4"/>
  <c r="DH158" i="4"/>
  <c r="DI158" i="4"/>
  <c r="DJ158" i="4"/>
  <c r="DK158" i="4"/>
  <c r="DL158" i="4"/>
  <c r="DM158" i="4"/>
  <c r="DN158" i="4"/>
  <c r="DO158" i="4"/>
  <c r="DP158" i="4"/>
  <c r="DQ158" i="4"/>
  <c r="DR158" i="4"/>
  <c r="DS158" i="4"/>
  <c r="DT158" i="4"/>
  <c r="DU158" i="4"/>
  <c r="DV158" i="4"/>
  <c r="DW158" i="4"/>
  <c r="DX158" i="4"/>
  <c r="DY158" i="4"/>
  <c r="DZ158" i="4"/>
  <c r="EA158" i="4"/>
  <c r="EC158" i="4"/>
  <c r="EF158" i="4" s="1"/>
  <c r="EG158" i="4"/>
  <c r="EH158" i="4"/>
  <c r="EI158" i="4"/>
  <c r="EJ158" i="4"/>
  <c r="EK158" i="4"/>
  <c r="EL158" i="4"/>
  <c r="EM158" i="4"/>
  <c r="EO158" i="4"/>
  <c r="EP158" i="4"/>
  <c r="EQ158" i="4"/>
  <c r="ER158" i="4"/>
  <c r="ES158" i="4"/>
  <c r="ET158" i="4"/>
  <c r="EW158" i="4"/>
  <c r="FA158" i="4"/>
  <c r="FB158" i="4"/>
  <c r="FC158" i="4"/>
  <c r="FD158" i="4"/>
  <c r="FE158" i="4"/>
  <c r="FF158" i="4"/>
  <c r="FG158" i="4"/>
  <c r="FH158" i="4"/>
  <c r="FI158" i="4"/>
  <c r="FJ158" i="4"/>
  <c r="FK158" i="4"/>
  <c r="FL158" i="4"/>
  <c r="FM158" i="4"/>
  <c r="FN158" i="4"/>
  <c r="FO158" i="4"/>
  <c r="FQ158" i="4"/>
  <c r="FR158" i="4"/>
  <c r="FU158" i="4"/>
  <c r="FV158" i="4"/>
  <c r="GA158" i="4"/>
  <c r="BK159" i="4"/>
  <c r="FP159" i="4" s="1"/>
  <c r="BL159" i="4"/>
  <c r="BM159" i="4"/>
  <c r="BN159" i="4"/>
  <c r="BO159" i="4"/>
  <c r="EE159" i="4" s="1"/>
  <c r="BP159" i="4"/>
  <c r="BQ159" i="4"/>
  <c r="BR159" i="4"/>
  <c r="BS159" i="4"/>
  <c r="EB159" i="4" s="1"/>
  <c r="BT159" i="4"/>
  <c r="BU159" i="4"/>
  <c r="BV159" i="4"/>
  <c r="BY159" i="4" s="1"/>
  <c r="BW159" i="4"/>
  <c r="BZ159" i="4"/>
  <c r="CA159" i="4"/>
  <c r="CB159" i="4"/>
  <c r="CC159" i="4"/>
  <c r="CD159" i="4"/>
  <c r="CE159" i="4"/>
  <c r="CG159" i="4" s="1"/>
  <c r="CF159" i="4"/>
  <c r="CH159" i="4"/>
  <c r="CI159" i="4"/>
  <c r="CJ159" i="4"/>
  <c r="CK159" i="4"/>
  <c r="CL159" i="4"/>
  <c r="CM159" i="4"/>
  <c r="CN159" i="4"/>
  <c r="CO159" i="4"/>
  <c r="CP159" i="4"/>
  <c r="GA159" i="4" s="1"/>
  <c r="CQ159" i="4"/>
  <c r="CR159" i="4"/>
  <c r="CS159" i="4"/>
  <c r="CT159" i="4"/>
  <c r="CU159" i="4"/>
  <c r="CV159" i="4"/>
  <c r="CW159" i="4"/>
  <c r="CX159" i="4"/>
  <c r="CY159" i="4"/>
  <c r="CZ159" i="4"/>
  <c r="DA159" i="4"/>
  <c r="DB159" i="4"/>
  <c r="DC159" i="4"/>
  <c r="DD159" i="4"/>
  <c r="DE159" i="4"/>
  <c r="DF159" i="4"/>
  <c r="DG159" i="4"/>
  <c r="DH159" i="4"/>
  <c r="DI159" i="4"/>
  <c r="DJ159" i="4"/>
  <c r="DK159" i="4"/>
  <c r="DL159" i="4"/>
  <c r="DM159" i="4"/>
  <c r="DN159" i="4"/>
  <c r="DO159" i="4"/>
  <c r="DP159" i="4"/>
  <c r="DQ159" i="4"/>
  <c r="DR159" i="4"/>
  <c r="DS159" i="4"/>
  <c r="DT159" i="4"/>
  <c r="DU159" i="4"/>
  <c r="DV159" i="4"/>
  <c r="DW159" i="4"/>
  <c r="DX159" i="4"/>
  <c r="DY159" i="4"/>
  <c r="DZ159" i="4"/>
  <c r="EA159" i="4"/>
  <c r="EC159" i="4"/>
  <c r="EG159" i="4"/>
  <c r="EH159" i="4"/>
  <c r="EI159" i="4"/>
  <c r="EJ159" i="4"/>
  <c r="EK159" i="4"/>
  <c r="EL159" i="4"/>
  <c r="EM159" i="4"/>
  <c r="EO159" i="4"/>
  <c r="EP159" i="4"/>
  <c r="EQ159" i="4"/>
  <c r="ER159" i="4"/>
  <c r="ES159" i="4"/>
  <c r="ET159" i="4"/>
  <c r="EW159" i="4"/>
  <c r="FA159" i="4"/>
  <c r="FB159" i="4"/>
  <c r="FC159" i="4"/>
  <c r="FD159" i="4"/>
  <c r="FE159" i="4"/>
  <c r="FF159" i="4"/>
  <c r="FG159" i="4"/>
  <c r="FH159" i="4"/>
  <c r="FI159" i="4"/>
  <c r="FJ159" i="4"/>
  <c r="FK159" i="4"/>
  <c r="FL159" i="4"/>
  <c r="FM159" i="4"/>
  <c r="FN159" i="4"/>
  <c r="FO159" i="4"/>
  <c r="FQ159" i="4"/>
  <c r="FR159" i="4"/>
  <c r="FU159" i="4"/>
  <c r="FV159" i="4"/>
  <c r="FW159" i="4"/>
  <c r="BK160" i="4"/>
  <c r="BL160" i="4"/>
  <c r="BM160" i="4"/>
  <c r="BN160" i="4"/>
  <c r="BO160" i="4"/>
  <c r="EE160" i="4" s="1"/>
  <c r="BP160" i="4"/>
  <c r="BQ160" i="4"/>
  <c r="BR160" i="4"/>
  <c r="BS160" i="4"/>
  <c r="EB160" i="4" s="1"/>
  <c r="BT160" i="4"/>
  <c r="BU160" i="4"/>
  <c r="BV160" i="4"/>
  <c r="BW160" i="4"/>
  <c r="BY160" i="4"/>
  <c r="BZ160" i="4"/>
  <c r="CA160" i="4"/>
  <c r="CB160" i="4"/>
  <c r="CC160" i="4"/>
  <c r="CD160" i="4"/>
  <c r="CE160" i="4"/>
  <c r="CF160" i="4"/>
  <c r="CG160" i="4" s="1"/>
  <c r="CH160" i="4"/>
  <c r="CI160" i="4"/>
  <c r="CJ160" i="4"/>
  <c r="CK160" i="4"/>
  <c r="CL160" i="4"/>
  <c r="CM160" i="4"/>
  <c r="CN160" i="4"/>
  <c r="CO160" i="4"/>
  <c r="CP160" i="4"/>
  <c r="CQ160" i="4"/>
  <c r="CR160" i="4"/>
  <c r="CS160" i="4"/>
  <c r="CT160" i="4"/>
  <c r="CU160" i="4"/>
  <c r="CV160" i="4"/>
  <c r="CW160" i="4"/>
  <c r="CX160" i="4"/>
  <c r="CY160" i="4"/>
  <c r="CZ160" i="4"/>
  <c r="DA160" i="4"/>
  <c r="DB160" i="4"/>
  <c r="DC160" i="4"/>
  <c r="DD160" i="4"/>
  <c r="DE160" i="4"/>
  <c r="DF160" i="4"/>
  <c r="DG160" i="4"/>
  <c r="DH160" i="4"/>
  <c r="DI160" i="4"/>
  <c r="DJ160" i="4"/>
  <c r="DK160" i="4"/>
  <c r="DL160" i="4"/>
  <c r="DM160" i="4"/>
  <c r="DN160" i="4"/>
  <c r="DO160" i="4"/>
  <c r="DP160" i="4"/>
  <c r="DQ160" i="4"/>
  <c r="DR160" i="4"/>
  <c r="DS160" i="4"/>
  <c r="DT160" i="4"/>
  <c r="DU160" i="4"/>
  <c r="DV160" i="4"/>
  <c r="DW160" i="4"/>
  <c r="DX160" i="4"/>
  <c r="DY160" i="4"/>
  <c r="DZ160" i="4"/>
  <c r="EA160" i="4"/>
  <c r="EG160" i="4"/>
  <c r="EH160" i="4"/>
  <c r="EI160" i="4"/>
  <c r="EJ160" i="4"/>
  <c r="EK160" i="4"/>
  <c r="EL160" i="4"/>
  <c r="EM160" i="4"/>
  <c r="EO160" i="4"/>
  <c r="EP160" i="4"/>
  <c r="EQ160" i="4"/>
  <c r="ER160" i="4"/>
  <c r="ES160" i="4"/>
  <c r="ET160" i="4"/>
  <c r="FA160" i="4"/>
  <c r="FB160" i="4"/>
  <c r="FC160" i="4"/>
  <c r="FD160" i="4"/>
  <c r="FE160" i="4"/>
  <c r="FF160" i="4"/>
  <c r="FG160" i="4"/>
  <c r="FH160" i="4"/>
  <c r="FI160" i="4"/>
  <c r="FJ160" i="4"/>
  <c r="FK160" i="4"/>
  <c r="FL160" i="4"/>
  <c r="FM160" i="4"/>
  <c r="FN160" i="4"/>
  <c r="FO160" i="4"/>
  <c r="FQ160" i="4"/>
  <c r="FR160" i="4"/>
  <c r="FU160" i="4"/>
  <c r="FV160" i="4"/>
  <c r="GA160" i="4"/>
  <c r="BK161" i="4"/>
  <c r="FP161" i="4" s="1"/>
  <c r="BL161" i="4"/>
  <c r="BM161" i="4"/>
  <c r="BN161" i="4"/>
  <c r="BO161" i="4"/>
  <c r="BP161" i="4"/>
  <c r="BQ161" i="4"/>
  <c r="BR161" i="4"/>
  <c r="BS161" i="4"/>
  <c r="EB161" i="4" s="1"/>
  <c r="BT161" i="4"/>
  <c r="BU161" i="4"/>
  <c r="BV161" i="4"/>
  <c r="BY161" i="4" s="1"/>
  <c r="BW161" i="4"/>
  <c r="BZ161" i="4"/>
  <c r="CA161" i="4"/>
  <c r="CB161" i="4"/>
  <c r="CC161" i="4"/>
  <c r="CD161" i="4"/>
  <c r="CE161" i="4"/>
  <c r="CG161" i="4" s="1"/>
  <c r="CF161" i="4"/>
  <c r="CH161" i="4"/>
  <c r="CI161" i="4"/>
  <c r="CJ161" i="4"/>
  <c r="CK161" i="4"/>
  <c r="CL161" i="4"/>
  <c r="CM161" i="4"/>
  <c r="CN161" i="4"/>
  <c r="CO161" i="4"/>
  <c r="CP161" i="4"/>
  <c r="GA161" i="4" s="1"/>
  <c r="CQ161" i="4"/>
  <c r="CR161" i="4"/>
  <c r="CS161" i="4"/>
  <c r="CT161" i="4"/>
  <c r="CU161" i="4"/>
  <c r="CV161" i="4"/>
  <c r="CW161" i="4"/>
  <c r="CX161" i="4"/>
  <c r="CY161" i="4"/>
  <c r="CZ161" i="4"/>
  <c r="DA161" i="4"/>
  <c r="DB161" i="4"/>
  <c r="DC161" i="4"/>
  <c r="DD161" i="4"/>
  <c r="DE161" i="4"/>
  <c r="DF161" i="4"/>
  <c r="DG161" i="4"/>
  <c r="DH161" i="4"/>
  <c r="DI161" i="4"/>
  <c r="DJ161" i="4"/>
  <c r="DK161" i="4"/>
  <c r="DL161" i="4"/>
  <c r="DM161" i="4"/>
  <c r="DN161" i="4"/>
  <c r="DO161" i="4"/>
  <c r="DP161" i="4"/>
  <c r="DQ161" i="4"/>
  <c r="DR161" i="4"/>
  <c r="DS161" i="4"/>
  <c r="DT161" i="4"/>
  <c r="DU161" i="4"/>
  <c r="DV161" i="4"/>
  <c r="DW161" i="4"/>
  <c r="DX161" i="4"/>
  <c r="DY161" i="4"/>
  <c r="DZ161" i="4"/>
  <c r="EA161" i="4"/>
  <c r="EC161" i="4"/>
  <c r="EG161" i="4"/>
  <c r="EH161" i="4"/>
  <c r="EI161" i="4"/>
  <c r="EJ161" i="4"/>
  <c r="EK161" i="4"/>
  <c r="EL161" i="4"/>
  <c r="EM161" i="4"/>
  <c r="EO161" i="4"/>
  <c r="EP161" i="4"/>
  <c r="EQ161" i="4"/>
  <c r="ER161" i="4"/>
  <c r="ES161" i="4"/>
  <c r="ET161" i="4"/>
  <c r="EW161" i="4"/>
  <c r="FA161" i="4"/>
  <c r="FB161" i="4"/>
  <c r="FC161" i="4"/>
  <c r="FD161" i="4"/>
  <c r="FE161" i="4"/>
  <c r="FF161" i="4"/>
  <c r="FG161" i="4"/>
  <c r="FH161" i="4"/>
  <c r="FI161" i="4"/>
  <c r="FJ161" i="4"/>
  <c r="FK161" i="4"/>
  <c r="FL161" i="4"/>
  <c r="FM161" i="4"/>
  <c r="FN161" i="4"/>
  <c r="FO161" i="4"/>
  <c r="FQ161" i="4"/>
  <c r="FR161" i="4"/>
  <c r="FU161" i="4"/>
  <c r="FV161" i="4"/>
  <c r="FW161" i="4"/>
  <c r="BK162" i="4"/>
  <c r="BL162" i="4"/>
  <c r="BM162" i="4"/>
  <c r="BN162" i="4"/>
  <c r="BO162" i="4"/>
  <c r="EE162" i="4" s="1"/>
  <c r="BP162" i="4"/>
  <c r="BQ162" i="4"/>
  <c r="BR162" i="4"/>
  <c r="BS162" i="4"/>
  <c r="EB162" i="4" s="1"/>
  <c r="BT162" i="4"/>
  <c r="BU162" i="4"/>
  <c r="BV162" i="4"/>
  <c r="BW162" i="4"/>
  <c r="BY162" i="4"/>
  <c r="BZ162" i="4"/>
  <c r="CA162" i="4"/>
  <c r="CB162" i="4"/>
  <c r="CC162" i="4"/>
  <c r="CD162" i="4"/>
  <c r="CE162" i="4"/>
  <c r="CF162" i="4"/>
  <c r="CG162" i="4" s="1"/>
  <c r="CH162" i="4"/>
  <c r="CI162" i="4"/>
  <c r="CJ162" i="4"/>
  <c r="CK162" i="4"/>
  <c r="CL162" i="4"/>
  <c r="CM162" i="4"/>
  <c r="CN162" i="4"/>
  <c r="CO162" i="4"/>
  <c r="CP162" i="4"/>
  <c r="CQ162" i="4"/>
  <c r="CR162" i="4"/>
  <c r="CS162" i="4"/>
  <c r="CT162" i="4"/>
  <c r="CU162" i="4"/>
  <c r="CV162" i="4"/>
  <c r="CW162" i="4"/>
  <c r="CX162" i="4"/>
  <c r="CY162" i="4"/>
  <c r="CZ162" i="4"/>
  <c r="DA162" i="4"/>
  <c r="DB162" i="4"/>
  <c r="DC162" i="4"/>
  <c r="DD162" i="4"/>
  <c r="DE162" i="4"/>
  <c r="DF162" i="4"/>
  <c r="DG162" i="4"/>
  <c r="DH162" i="4"/>
  <c r="DI162" i="4"/>
  <c r="DJ162" i="4"/>
  <c r="DK162" i="4"/>
  <c r="DL162" i="4"/>
  <c r="DM162" i="4"/>
  <c r="DN162" i="4"/>
  <c r="DO162" i="4"/>
  <c r="DP162" i="4"/>
  <c r="DQ162" i="4"/>
  <c r="DR162" i="4"/>
  <c r="DS162" i="4"/>
  <c r="DT162" i="4"/>
  <c r="DU162" i="4"/>
  <c r="DV162" i="4"/>
  <c r="DW162" i="4"/>
  <c r="DX162" i="4"/>
  <c r="DY162" i="4"/>
  <c r="DZ162" i="4"/>
  <c r="EA162" i="4"/>
  <c r="EG162" i="4"/>
  <c r="EH162" i="4"/>
  <c r="EI162" i="4"/>
  <c r="EJ162" i="4"/>
  <c r="EK162" i="4"/>
  <c r="EL162" i="4"/>
  <c r="EM162" i="4"/>
  <c r="EO162" i="4"/>
  <c r="EP162" i="4"/>
  <c r="EQ162" i="4"/>
  <c r="ER162" i="4"/>
  <c r="ES162" i="4"/>
  <c r="ET162" i="4"/>
  <c r="EW162" i="4"/>
  <c r="FA162" i="4"/>
  <c r="FB162" i="4"/>
  <c r="FC162" i="4"/>
  <c r="FD162" i="4"/>
  <c r="FE162" i="4"/>
  <c r="FF162" i="4"/>
  <c r="FG162" i="4"/>
  <c r="FH162" i="4"/>
  <c r="FI162" i="4"/>
  <c r="FJ162" i="4"/>
  <c r="FK162" i="4"/>
  <c r="FL162" i="4"/>
  <c r="FM162" i="4"/>
  <c r="FN162" i="4"/>
  <c r="FO162" i="4"/>
  <c r="FQ162" i="4"/>
  <c r="FR162" i="4"/>
  <c r="FU162" i="4"/>
  <c r="FV162" i="4"/>
  <c r="GA162" i="4"/>
  <c r="BK163" i="4"/>
  <c r="FP163" i="4" s="1"/>
  <c r="BL163" i="4"/>
  <c r="BM163" i="4"/>
  <c r="BN163" i="4"/>
  <c r="BO163" i="4"/>
  <c r="BP163" i="4"/>
  <c r="BQ163" i="4"/>
  <c r="BR163" i="4"/>
  <c r="BS163" i="4"/>
  <c r="EB163" i="4" s="1"/>
  <c r="BT163" i="4"/>
  <c r="BU163" i="4"/>
  <c r="BV163" i="4"/>
  <c r="BY163" i="4" s="1"/>
  <c r="BW163" i="4"/>
  <c r="BZ163" i="4"/>
  <c r="CA163" i="4"/>
  <c r="CB163" i="4"/>
  <c r="CC163" i="4"/>
  <c r="CD163" i="4"/>
  <c r="CE163" i="4"/>
  <c r="CG163" i="4" s="1"/>
  <c r="CF163" i="4"/>
  <c r="CH163" i="4"/>
  <c r="CI163" i="4"/>
  <c r="CJ163" i="4"/>
  <c r="CK163" i="4"/>
  <c r="CL163" i="4"/>
  <c r="CM163" i="4"/>
  <c r="CN163" i="4"/>
  <c r="CO163" i="4"/>
  <c r="CP163" i="4"/>
  <c r="GA163" i="4" s="1"/>
  <c r="CQ163" i="4"/>
  <c r="CR163" i="4"/>
  <c r="CS163" i="4"/>
  <c r="CT163" i="4"/>
  <c r="CU163" i="4"/>
  <c r="CV163" i="4"/>
  <c r="CW163" i="4"/>
  <c r="CX163" i="4"/>
  <c r="CY163" i="4"/>
  <c r="CZ163" i="4"/>
  <c r="DA163" i="4"/>
  <c r="DB163" i="4"/>
  <c r="DC163" i="4"/>
  <c r="DD163" i="4"/>
  <c r="DE163" i="4"/>
  <c r="DF163" i="4"/>
  <c r="DG163" i="4"/>
  <c r="DH163" i="4"/>
  <c r="DI163" i="4"/>
  <c r="DJ163" i="4"/>
  <c r="DK163" i="4"/>
  <c r="DL163" i="4"/>
  <c r="DM163" i="4"/>
  <c r="DN163" i="4"/>
  <c r="DO163" i="4"/>
  <c r="DP163" i="4"/>
  <c r="DQ163" i="4"/>
  <c r="DR163" i="4"/>
  <c r="DS163" i="4"/>
  <c r="DT163" i="4"/>
  <c r="DU163" i="4"/>
  <c r="DV163" i="4"/>
  <c r="DW163" i="4"/>
  <c r="DX163" i="4"/>
  <c r="DY163" i="4"/>
  <c r="DZ163" i="4"/>
  <c r="EA163" i="4"/>
  <c r="EC163" i="4"/>
  <c r="EG163" i="4"/>
  <c r="EH163" i="4"/>
  <c r="EI163" i="4"/>
  <c r="EJ163" i="4"/>
  <c r="EK163" i="4"/>
  <c r="EL163" i="4"/>
  <c r="EM163" i="4"/>
  <c r="EO163" i="4"/>
  <c r="EP163" i="4"/>
  <c r="EQ163" i="4"/>
  <c r="ER163" i="4"/>
  <c r="ES163" i="4"/>
  <c r="ET163" i="4"/>
  <c r="EW163" i="4"/>
  <c r="FA163" i="4"/>
  <c r="FB163" i="4"/>
  <c r="FC163" i="4"/>
  <c r="FD163" i="4"/>
  <c r="FE163" i="4"/>
  <c r="FF163" i="4"/>
  <c r="FG163" i="4"/>
  <c r="FH163" i="4"/>
  <c r="FI163" i="4"/>
  <c r="FJ163" i="4"/>
  <c r="FK163" i="4"/>
  <c r="FL163" i="4"/>
  <c r="FM163" i="4"/>
  <c r="FN163" i="4"/>
  <c r="FO163" i="4"/>
  <c r="FQ163" i="4"/>
  <c r="FR163" i="4"/>
  <c r="FU163" i="4"/>
  <c r="FV163" i="4"/>
  <c r="FW163" i="4"/>
  <c r="BK164" i="4"/>
  <c r="BL164" i="4"/>
  <c r="BM164" i="4"/>
  <c r="BN164" i="4"/>
  <c r="BO164" i="4"/>
  <c r="EE164" i="4" s="1"/>
  <c r="BP164" i="4"/>
  <c r="BQ164" i="4"/>
  <c r="BR164" i="4"/>
  <c r="BS164" i="4"/>
  <c r="EB164" i="4" s="1"/>
  <c r="BT164" i="4"/>
  <c r="BU164" i="4"/>
  <c r="BV164" i="4"/>
  <c r="BW164" i="4"/>
  <c r="BY164" i="4"/>
  <c r="BZ164" i="4"/>
  <c r="CA164" i="4"/>
  <c r="CB164" i="4"/>
  <c r="CC164" i="4"/>
  <c r="CD164" i="4"/>
  <c r="CE164" i="4"/>
  <c r="CF164" i="4"/>
  <c r="CG164" i="4" s="1"/>
  <c r="CH164" i="4"/>
  <c r="CI164" i="4"/>
  <c r="CJ164" i="4"/>
  <c r="CK164" i="4"/>
  <c r="CL164" i="4"/>
  <c r="CM164" i="4"/>
  <c r="CN164" i="4"/>
  <c r="CO164" i="4"/>
  <c r="CP164" i="4"/>
  <c r="CQ164" i="4"/>
  <c r="CR164" i="4"/>
  <c r="CS164" i="4"/>
  <c r="CT164" i="4"/>
  <c r="CU164" i="4"/>
  <c r="CV164" i="4"/>
  <c r="CW164" i="4"/>
  <c r="CX164" i="4"/>
  <c r="CY164" i="4"/>
  <c r="CZ164" i="4"/>
  <c r="DA164" i="4"/>
  <c r="DB164" i="4"/>
  <c r="DC164" i="4"/>
  <c r="DD164" i="4"/>
  <c r="DE164" i="4"/>
  <c r="DF164" i="4"/>
  <c r="DG164" i="4"/>
  <c r="DH164" i="4"/>
  <c r="DI164" i="4"/>
  <c r="DJ164" i="4"/>
  <c r="DK164" i="4"/>
  <c r="DL164" i="4"/>
  <c r="DM164" i="4"/>
  <c r="DN164" i="4"/>
  <c r="DO164" i="4"/>
  <c r="DP164" i="4"/>
  <c r="DQ164" i="4"/>
  <c r="DR164" i="4"/>
  <c r="DS164" i="4"/>
  <c r="DT164" i="4"/>
  <c r="DU164" i="4"/>
  <c r="DV164" i="4"/>
  <c r="DW164" i="4"/>
  <c r="DX164" i="4"/>
  <c r="DY164" i="4"/>
  <c r="DZ164" i="4"/>
  <c r="EA164" i="4"/>
  <c r="EG164" i="4"/>
  <c r="EH164" i="4"/>
  <c r="EI164" i="4"/>
  <c r="EJ164" i="4"/>
  <c r="EK164" i="4"/>
  <c r="EL164" i="4"/>
  <c r="EM164" i="4"/>
  <c r="EO164" i="4"/>
  <c r="EP164" i="4"/>
  <c r="EQ164" i="4"/>
  <c r="ER164" i="4"/>
  <c r="ES164" i="4"/>
  <c r="ET164" i="4"/>
  <c r="EW164" i="4"/>
  <c r="FA164" i="4"/>
  <c r="FB164" i="4"/>
  <c r="FC164" i="4"/>
  <c r="FD164" i="4"/>
  <c r="FE164" i="4"/>
  <c r="FF164" i="4"/>
  <c r="FG164" i="4"/>
  <c r="FH164" i="4"/>
  <c r="FI164" i="4"/>
  <c r="FJ164" i="4"/>
  <c r="FK164" i="4"/>
  <c r="FL164" i="4"/>
  <c r="FM164" i="4"/>
  <c r="FN164" i="4"/>
  <c r="FO164" i="4"/>
  <c r="FQ164" i="4"/>
  <c r="FR164" i="4"/>
  <c r="FU164" i="4"/>
  <c r="FV164" i="4"/>
  <c r="GA164" i="4"/>
  <c r="BK165" i="4"/>
  <c r="FP165" i="4" s="1"/>
  <c r="BL165" i="4"/>
  <c r="BM165" i="4"/>
  <c r="BN165" i="4"/>
  <c r="BO165" i="4"/>
  <c r="EE165" i="4" s="1"/>
  <c r="BP165" i="4"/>
  <c r="BQ165" i="4"/>
  <c r="BR165" i="4"/>
  <c r="BS165" i="4"/>
  <c r="EB165" i="4" s="1"/>
  <c r="BT165" i="4"/>
  <c r="BU165" i="4"/>
  <c r="BV165" i="4"/>
  <c r="BY165" i="4" s="1"/>
  <c r="BW165" i="4"/>
  <c r="BZ165" i="4"/>
  <c r="CA165" i="4"/>
  <c r="CB165" i="4"/>
  <c r="CC165" i="4"/>
  <c r="CD165" i="4"/>
  <c r="CE165" i="4"/>
  <c r="CG165" i="4" s="1"/>
  <c r="CF165" i="4"/>
  <c r="CH165" i="4"/>
  <c r="CI165" i="4"/>
  <c r="CJ165" i="4"/>
  <c r="CK165" i="4"/>
  <c r="CL165" i="4"/>
  <c r="CM165" i="4"/>
  <c r="CN165" i="4"/>
  <c r="CO165" i="4"/>
  <c r="CP165" i="4"/>
  <c r="GA165" i="4" s="1"/>
  <c r="CQ165" i="4"/>
  <c r="CR165" i="4"/>
  <c r="CS165" i="4"/>
  <c r="CT165" i="4"/>
  <c r="CU165" i="4"/>
  <c r="CV165" i="4"/>
  <c r="CW165" i="4"/>
  <c r="CX165" i="4"/>
  <c r="CY165" i="4"/>
  <c r="CZ165" i="4"/>
  <c r="DA165" i="4"/>
  <c r="DB165" i="4"/>
  <c r="DC165" i="4"/>
  <c r="DD165" i="4"/>
  <c r="DE165" i="4"/>
  <c r="DF165" i="4"/>
  <c r="DG165" i="4"/>
  <c r="DH165" i="4"/>
  <c r="DI165" i="4"/>
  <c r="DJ165" i="4"/>
  <c r="DK165" i="4"/>
  <c r="DL165" i="4"/>
  <c r="DM165" i="4"/>
  <c r="DN165" i="4"/>
  <c r="DO165" i="4"/>
  <c r="DP165" i="4"/>
  <c r="DQ165" i="4"/>
  <c r="DR165" i="4"/>
  <c r="DS165" i="4"/>
  <c r="DT165" i="4"/>
  <c r="DU165" i="4"/>
  <c r="DV165" i="4"/>
  <c r="DW165" i="4"/>
  <c r="DX165" i="4"/>
  <c r="DY165" i="4"/>
  <c r="DZ165" i="4"/>
  <c r="EA165" i="4"/>
  <c r="EC165" i="4"/>
  <c r="EG165" i="4"/>
  <c r="EH165" i="4"/>
  <c r="EI165" i="4"/>
  <c r="EJ165" i="4"/>
  <c r="EK165" i="4"/>
  <c r="EL165" i="4"/>
  <c r="EM165" i="4"/>
  <c r="EO165" i="4"/>
  <c r="EP165" i="4"/>
  <c r="EQ165" i="4"/>
  <c r="ER165" i="4"/>
  <c r="ES165" i="4"/>
  <c r="ET165" i="4"/>
  <c r="EW165" i="4"/>
  <c r="FA165" i="4"/>
  <c r="FB165" i="4"/>
  <c r="FC165" i="4"/>
  <c r="FD165" i="4"/>
  <c r="FE165" i="4"/>
  <c r="FF165" i="4"/>
  <c r="FG165" i="4"/>
  <c r="FH165" i="4"/>
  <c r="FI165" i="4"/>
  <c r="FJ165" i="4"/>
  <c r="FK165" i="4"/>
  <c r="FL165" i="4"/>
  <c r="FM165" i="4"/>
  <c r="FN165" i="4"/>
  <c r="FO165" i="4"/>
  <c r="FQ165" i="4"/>
  <c r="FR165" i="4"/>
  <c r="FU165" i="4"/>
  <c r="FV165" i="4"/>
  <c r="FW165" i="4"/>
  <c r="BK166" i="4"/>
  <c r="BL166" i="4"/>
  <c r="BM166" i="4"/>
  <c r="BN166" i="4"/>
  <c r="BO166" i="4"/>
  <c r="BP166" i="4"/>
  <c r="BQ166" i="4"/>
  <c r="BR166" i="4"/>
  <c r="BS166" i="4"/>
  <c r="EB166" i="4" s="1"/>
  <c r="BT166" i="4"/>
  <c r="BU166" i="4"/>
  <c r="BV166" i="4"/>
  <c r="BW166" i="4"/>
  <c r="BY166" i="4"/>
  <c r="BZ166" i="4"/>
  <c r="CA166" i="4"/>
  <c r="CB166" i="4"/>
  <c r="CC166" i="4"/>
  <c r="CD166" i="4"/>
  <c r="CE166" i="4"/>
  <c r="CF166" i="4"/>
  <c r="CG166" i="4" s="1"/>
  <c r="CH166" i="4"/>
  <c r="CI166" i="4"/>
  <c r="CJ166" i="4"/>
  <c r="CK166" i="4"/>
  <c r="CL166" i="4"/>
  <c r="CM166" i="4"/>
  <c r="CN166" i="4"/>
  <c r="CO166" i="4"/>
  <c r="CP166" i="4"/>
  <c r="CQ166" i="4"/>
  <c r="CR166" i="4"/>
  <c r="CS166" i="4"/>
  <c r="CT166" i="4"/>
  <c r="CU166" i="4"/>
  <c r="CV166" i="4"/>
  <c r="CW166" i="4"/>
  <c r="CX166" i="4"/>
  <c r="CY166" i="4"/>
  <c r="CZ166" i="4"/>
  <c r="DA166" i="4"/>
  <c r="DB166" i="4"/>
  <c r="DC166" i="4"/>
  <c r="DD166" i="4"/>
  <c r="DE166" i="4"/>
  <c r="DF166" i="4"/>
  <c r="DG166" i="4"/>
  <c r="DH166" i="4"/>
  <c r="DI166" i="4"/>
  <c r="DJ166" i="4"/>
  <c r="DK166" i="4"/>
  <c r="DL166" i="4"/>
  <c r="DM166" i="4"/>
  <c r="DN166" i="4"/>
  <c r="DO166" i="4"/>
  <c r="DP166" i="4"/>
  <c r="DQ166" i="4"/>
  <c r="DR166" i="4"/>
  <c r="DS166" i="4"/>
  <c r="DT166" i="4"/>
  <c r="DU166" i="4"/>
  <c r="DV166" i="4"/>
  <c r="DW166" i="4"/>
  <c r="DX166" i="4"/>
  <c r="DY166" i="4"/>
  <c r="DZ166" i="4"/>
  <c r="EA166" i="4"/>
  <c r="EC166" i="4"/>
  <c r="EG166" i="4"/>
  <c r="EH166" i="4"/>
  <c r="EI166" i="4"/>
  <c r="EJ166" i="4"/>
  <c r="EK166" i="4"/>
  <c r="EL166" i="4"/>
  <c r="EM166" i="4"/>
  <c r="EO166" i="4"/>
  <c r="EP166" i="4"/>
  <c r="EQ166" i="4"/>
  <c r="ER166" i="4"/>
  <c r="ES166" i="4"/>
  <c r="ET166" i="4"/>
  <c r="EW166" i="4"/>
  <c r="FA166" i="4"/>
  <c r="FB166" i="4"/>
  <c r="FC166" i="4"/>
  <c r="FD166" i="4"/>
  <c r="FE166" i="4"/>
  <c r="FF166" i="4"/>
  <c r="FG166" i="4"/>
  <c r="FH166" i="4"/>
  <c r="FI166" i="4"/>
  <c r="FJ166" i="4"/>
  <c r="FK166" i="4"/>
  <c r="FL166" i="4"/>
  <c r="FM166" i="4"/>
  <c r="FN166" i="4"/>
  <c r="FO166" i="4"/>
  <c r="FQ166" i="4"/>
  <c r="FR166" i="4"/>
  <c r="FU166" i="4"/>
  <c r="FV166" i="4"/>
  <c r="FW166" i="4"/>
  <c r="GA166" i="4"/>
  <c r="FV91" i="4"/>
  <c r="FU91" i="4"/>
  <c r="FR91" i="4"/>
  <c r="FQ91" i="4"/>
  <c r="FO91" i="4"/>
  <c r="FN91" i="4"/>
  <c r="FM91" i="4"/>
  <c r="FL91" i="4"/>
  <c r="FK91" i="4"/>
  <c r="FJ91" i="4"/>
  <c r="FI91" i="4"/>
  <c r="FH91" i="4"/>
  <c r="FG91" i="4"/>
  <c r="FF91" i="4"/>
  <c r="FE91" i="4"/>
  <c r="FD91" i="4"/>
  <c r="FC91" i="4"/>
  <c r="FB91" i="4"/>
  <c r="FA91" i="4"/>
  <c r="ET91" i="4"/>
  <c r="ES91" i="4"/>
  <c r="ER91" i="4"/>
  <c r="EQ91" i="4"/>
  <c r="EP91" i="4"/>
  <c r="EO91" i="4"/>
  <c r="EM91" i="4"/>
  <c r="EL91" i="4"/>
  <c r="EK91" i="4"/>
  <c r="EJ91" i="4"/>
  <c r="EI91" i="4"/>
  <c r="EH91" i="4"/>
  <c r="EG91" i="4"/>
  <c r="EA91" i="4"/>
  <c r="DZ91" i="4"/>
  <c r="DY91" i="4"/>
  <c r="DX91" i="4"/>
  <c r="DW91" i="4"/>
  <c r="DV91" i="4"/>
  <c r="DU91" i="4"/>
  <c r="DT91" i="4"/>
  <c r="DS91" i="4"/>
  <c r="DR91" i="4"/>
  <c r="DQ91" i="4"/>
  <c r="DP91" i="4"/>
  <c r="DO91" i="4"/>
  <c r="DN91" i="4"/>
  <c r="DM91" i="4"/>
  <c r="DL91" i="4"/>
  <c r="DK91" i="4"/>
  <c r="DJ91" i="4"/>
  <c r="DI91" i="4"/>
  <c r="DH91" i="4"/>
  <c r="DG91" i="4"/>
  <c r="DF91" i="4"/>
  <c r="DE91" i="4"/>
  <c r="DD91" i="4"/>
  <c r="DC91" i="4"/>
  <c r="DB91" i="4"/>
  <c r="DA91" i="4"/>
  <c r="CZ91" i="4"/>
  <c r="CY91" i="4"/>
  <c r="CX91" i="4"/>
  <c r="CW91" i="4"/>
  <c r="CV91" i="4"/>
  <c r="CU91" i="4"/>
  <c r="CT91" i="4"/>
  <c r="CS91" i="4"/>
  <c r="CR91" i="4"/>
  <c r="CQ91" i="4"/>
  <c r="GA91" i="4" s="1"/>
  <c r="CP91" i="4"/>
  <c r="CO91" i="4"/>
  <c r="CN91" i="4"/>
  <c r="CM91" i="4"/>
  <c r="CL91" i="4"/>
  <c r="CK91" i="4"/>
  <c r="CJ91" i="4"/>
  <c r="CI91" i="4"/>
  <c r="CH91" i="4"/>
  <c r="CF91" i="4"/>
  <c r="CE91" i="4"/>
  <c r="CD91" i="4"/>
  <c r="CC91" i="4"/>
  <c r="CB91" i="4"/>
  <c r="CA91" i="4"/>
  <c r="BZ91" i="4"/>
  <c r="BV91" i="4"/>
  <c r="BU91" i="4"/>
  <c r="BT91" i="4"/>
  <c r="BS91" i="4"/>
  <c r="BR91" i="4"/>
  <c r="BQ91" i="4"/>
  <c r="BP91" i="4"/>
  <c r="BO91" i="4"/>
  <c r="EE91" i="4" s="1"/>
  <c r="BN91" i="4"/>
  <c r="BM91" i="4"/>
  <c r="BL91" i="4"/>
  <c r="BK91" i="4"/>
  <c r="FY91" i="4" s="1"/>
  <c r="BK12" i="4"/>
  <c r="BL12" i="4"/>
  <c r="BM12" i="4"/>
  <c r="BN12" i="4"/>
  <c r="ED12" i="4" s="1"/>
  <c r="BO12" i="4"/>
  <c r="BP12" i="4"/>
  <c r="BQ12" i="4"/>
  <c r="BR12" i="4"/>
  <c r="EB12" i="4" s="1"/>
  <c r="BS12" i="4"/>
  <c r="BT12" i="4"/>
  <c r="BU12" i="4"/>
  <c r="BV12" i="4"/>
  <c r="BW12" i="4" s="1"/>
  <c r="BZ12" i="4"/>
  <c r="CA12" i="4"/>
  <c r="CB12" i="4"/>
  <c r="CC12" i="4"/>
  <c r="CD12" i="4"/>
  <c r="CE12" i="4"/>
  <c r="CF12" i="4"/>
  <c r="CH12" i="4"/>
  <c r="CI12" i="4"/>
  <c r="CJ12" i="4"/>
  <c r="CK12" i="4"/>
  <c r="CL12" i="4"/>
  <c r="CM12" i="4"/>
  <c r="CN12" i="4"/>
  <c r="CO12" i="4"/>
  <c r="CP12" i="4"/>
  <c r="GA12" i="4" s="1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E12" i="4"/>
  <c r="EG12" i="4"/>
  <c r="EH12" i="4"/>
  <c r="EI12" i="4"/>
  <c r="EJ12" i="4"/>
  <c r="EK12" i="4"/>
  <c r="EL12" i="4"/>
  <c r="EM12" i="4"/>
  <c r="EO12" i="4"/>
  <c r="EP12" i="4"/>
  <c r="EQ12" i="4"/>
  <c r="ER12" i="4"/>
  <c r="ES12" i="4"/>
  <c r="ET12" i="4"/>
  <c r="FA12" i="4"/>
  <c r="FB12" i="4"/>
  <c r="FC12" i="4"/>
  <c r="FD12" i="4"/>
  <c r="FE12" i="4"/>
  <c r="FF12" i="4"/>
  <c r="FG12" i="4"/>
  <c r="FH12" i="4"/>
  <c r="FI12" i="4"/>
  <c r="FJ12" i="4"/>
  <c r="FK12" i="4"/>
  <c r="FL12" i="4"/>
  <c r="FM12" i="4"/>
  <c r="FN12" i="4"/>
  <c r="FO12" i="4"/>
  <c r="FP12" i="4"/>
  <c r="FQ12" i="4"/>
  <c r="FR12" i="4"/>
  <c r="FS12" i="4"/>
  <c r="FT12" i="4"/>
  <c r="FU12" i="4"/>
  <c r="FV12" i="4"/>
  <c r="FW12" i="4"/>
  <c r="FX12" i="4"/>
  <c r="FY12" i="4"/>
  <c r="FZ12" i="4"/>
  <c r="BK13" i="4"/>
  <c r="BL13" i="4"/>
  <c r="BM13" i="4"/>
  <c r="BN13" i="4"/>
  <c r="BO13" i="4"/>
  <c r="BP13" i="4"/>
  <c r="BQ13" i="4"/>
  <c r="EE13" i="4" s="1"/>
  <c r="BR13" i="4"/>
  <c r="BS13" i="4"/>
  <c r="BT13" i="4"/>
  <c r="BU13" i="4"/>
  <c r="BV13" i="4"/>
  <c r="BW13" i="4" s="1"/>
  <c r="BZ13" i="4"/>
  <c r="CA13" i="4"/>
  <c r="CB13" i="4"/>
  <c r="CC13" i="4"/>
  <c r="CD13" i="4"/>
  <c r="CE13" i="4"/>
  <c r="CF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D13" i="4"/>
  <c r="EG13" i="4"/>
  <c r="EH13" i="4"/>
  <c r="EI13" i="4"/>
  <c r="EJ13" i="4"/>
  <c r="EK13" i="4"/>
  <c r="EL13" i="4"/>
  <c r="EM13" i="4"/>
  <c r="EO13" i="4"/>
  <c r="EP13" i="4"/>
  <c r="EQ13" i="4"/>
  <c r="ER13" i="4"/>
  <c r="ES13" i="4"/>
  <c r="ET13" i="4"/>
  <c r="FA13" i="4"/>
  <c r="FB13" i="4"/>
  <c r="FC13" i="4"/>
  <c r="FD13" i="4"/>
  <c r="FE13" i="4"/>
  <c r="FF13" i="4"/>
  <c r="FG13" i="4"/>
  <c r="FH13" i="4"/>
  <c r="FI13" i="4"/>
  <c r="FJ13" i="4"/>
  <c r="FK13" i="4"/>
  <c r="FL13" i="4"/>
  <c r="FM13" i="4"/>
  <c r="FN13" i="4"/>
  <c r="FO13" i="4"/>
  <c r="FP13" i="4"/>
  <c r="FQ13" i="4"/>
  <c r="FR13" i="4"/>
  <c r="FS13" i="4"/>
  <c r="FT13" i="4"/>
  <c r="FU13" i="4"/>
  <c r="FV13" i="4"/>
  <c r="FW13" i="4"/>
  <c r="FX13" i="4"/>
  <c r="FY13" i="4"/>
  <c r="FZ13" i="4"/>
  <c r="GA13" i="4"/>
  <c r="BK14" i="4"/>
  <c r="FP14" i="4" s="1"/>
  <c r="BL14" i="4"/>
  <c r="BM14" i="4"/>
  <c r="BN14" i="4"/>
  <c r="BO14" i="4"/>
  <c r="BP14" i="4"/>
  <c r="BQ14" i="4"/>
  <c r="BR14" i="4"/>
  <c r="BS14" i="4"/>
  <c r="BT14" i="4"/>
  <c r="BU14" i="4"/>
  <c r="BV14" i="4"/>
  <c r="BW14" i="4" s="1"/>
  <c r="BZ14" i="4"/>
  <c r="CA14" i="4"/>
  <c r="CB14" i="4"/>
  <c r="CC14" i="4"/>
  <c r="CD14" i="4"/>
  <c r="CE14" i="4"/>
  <c r="CF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D14" i="4"/>
  <c r="EE14" i="4"/>
  <c r="EG14" i="4"/>
  <c r="EH14" i="4"/>
  <c r="EI14" i="4"/>
  <c r="EJ14" i="4"/>
  <c r="EK14" i="4"/>
  <c r="EL14" i="4"/>
  <c r="EM14" i="4"/>
  <c r="EO14" i="4"/>
  <c r="EP14" i="4"/>
  <c r="EQ14" i="4"/>
  <c r="ER14" i="4"/>
  <c r="ES14" i="4"/>
  <c r="ET14" i="4"/>
  <c r="FA14" i="4"/>
  <c r="FB14" i="4"/>
  <c r="FC14" i="4"/>
  <c r="FD14" i="4"/>
  <c r="FE14" i="4"/>
  <c r="FF14" i="4"/>
  <c r="FG14" i="4"/>
  <c r="FH14" i="4"/>
  <c r="FI14" i="4"/>
  <c r="FJ14" i="4"/>
  <c r="FK14" i="4"/>
  <c r="FL14" i="4"/>
  <c r="FM14" i="4"/>
  <c r="FN14" i="4"/>
  <c r="FO14" i="4"/>
  <c r="FQ14" i="4"/>
  <c r="FR14" i="4"/>
  <c r="FS14" i="4"/>
  <c r="FU14" i="4"/>
  <c r="FV14" i="4"/>
  <c r="FW14" i="4"/>
  <c r="FY14" i="4"/>
  <c r="FZ14" i="4"/>
  <c r="GA14" i="4"/>
  <c r="BK15" i="4"/>
  <c r="BL15" i="4"/>
  <c r="BM15" i="4"/>
  <c r="BN15" i="4"/>
  <c r="ED15" i="4" s="1"/>
  <c r="BO15" i="4"/>
  <c r="BP15" i="4"/>
  <c r="BQ15" i="4"/>
  <c r="EE15" i="4" s="1"/>
  <c r="BR15" i="4"/>
  <c r="EB15" i="4" s="1"/>
  <c r="BS15" i="4"/>
  <c r="BT15" i="4"/>
  <c r="BU15" i="4"/>
  <c r="BV15" i="4"/>
  <c r="BW15" i="4" s="1"/>
  <c r="BZ15" i="4"/>
  <c r="CA15" i="4"/>
  <c r="CB15" i="4"/>
  <c r="CC15" i="4"/>
  <c r="CD15" i="4"/>
  <c r="CE15" i="4"/>
  <c r="CF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G15" i="4"/>
  <c r="EH15" i="4"/>
  <c r="EI15" i="4"/>
  <c r="EJ15" i="4"/>
  <c r="EK15" i="4"/>
  <c r="EL15" i="4"/>
  <c r="EM15" i="4"/>
  <c r="EO15" i="4"/>
  <c r="EP15" i="4"/>
  <c r="EQ15" i="4"/>
  <c r="ER15" i="4"/>
  <c r="ES15" i="4"/>
  <c r="ET15" i="4"/>
  <c r="FA15" i="4"/>
  <c r="FB15" i="4"/>
  <c r="FC15" i="4"/>
  <c r="FD15" i="4"/>
  <c r="FE15" i="4"/>
  <c r="FF15" i="4"/>
  <c r="FG15" i="4"/>
  <c r="FH15" i="4"/>
  <c r="FI15" i="4"/>
  <c r="FJ15" i="4"/>
  <c r="FK15" i="4"/>
  <c r="FL15" i="4"/>
  <c r="FM15" i="4"/>
  <c r="FN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BK16" i="4"/>
  <c r="FP16" i="4" s="1"/>
  <c r="BL16" i="4"/>
  <c r="BM16" i="4"/>
  <c r="BN16" i="4"/>
  <c r="ED16" i="4" s="1"/>
  <c r="BO16" i="4"/>
  <c r="BP16" i="4"/>
  <c r="BQ16" i="4"/>
  <c r="BR16" i="4"/>
  <c r="EB16" i="4" s="1"/>
  <c r="BS16" i="4"/>
  <c r="BT16" i="4"/>
  <c r="BU16" i="4"/>
  <c r="BV16" i="4"/>
  <c r="BW16" i="4" s="1"/>
  <c r="BZ16" i="4"/>
  <c r="CA16" i="4"/>
  <c r="CB16" i="4"/>
  <c r="CC16" i="4"/>
  <c r="CD16" i="4"/>
  <c r="CE16" i="4"/>
  <c r="CF16" i="4"/>
  <c r="CH16" i="4"/>
  <c r="CI16" i="4"/>
  <c r="CJ16" i="4"/>
  <c r="CK16" i="4"/>
  <c r="CL16" i="4"/>
  <c r="CM16" i="4"/>
  <c r="CN16" i="4"/>
  <c r="CO16" i="4"/>
  <c r="CP16" i="4"/>
  <c r="GA16" i="4" s="1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E16" i="4"/>
  <c r="EG16" i="4"/>
  <c r="EH16" i="4"/>
  <c r="EI16" i="4"/>
  <c r="EJ16" i="4"/>
  <c r="EK16" i="4"/>
  <c r="EL16" i="4"/>
  <c r="EM16" i="4"/>
  <c r="EO16" i="4"/>
  <c r="EP16" i="4"/>
  <c r="EQ16" i="4"/>
  <c r="ER16" i="4"/>
  <c r="ES16" i="4"/>
  <c r="ET16" i="4"/>
  <c r="FA16" i="4"/>
  <c r="FB16" i="4"/>
  <c r="FC16" i="4"/>
  <c r="FD16" i="4"/>
  <c r="FE16" i="4"/>
  <c r="FF16" i="4"/>
  <c r="FG16" i="4"/>
  <c r="FH16" i="4"/>
  <c r="FI16" i="4"/>
  <c r="FJ16" i="4"/>
  <c r="FK16" i="4"/>
  <c r="FL16" i="4"/>
  <c r="FM16" i="4"/>
  <c r="FN16" i="4"/>
  <c r="FO16" i="4"/>
  <c r="FQ16" i="4"/>
  <c r="FR16" i="4"/>
  <c r="FS16" i="4"/>
  <c r="FU16" i="4"/>
  <c r="FV16" i="4"/>
  <c r="FW16" i="4"/>
  <c r="FY16" i="4"/>
  <c r="FZ16" i="4"/>
  <c r="BK17" i="4"/>
  <c r="BL17" i="4"/>
  <c r="BM17" i="4"/>
  <c r="BN17" i="4"/>
  <c r="BO17" i="4"/>
  <c r="BP17" i="4"/>
  <c r="BQ17" i="4"/>
  <c r="EE17" i="4" s="1"/>
  <c r="BR17" i="4"/>
  <c r="BS17" i="4"/>
  <c r="BT17" i="4"/>
  <c r="BU17" i="4"/>
  <c r="BV17" i="4"/>
  <c r="BW17" i="4" s="1"/>
  <c r="BZ17" i="4"/>
  <c r="CA17" i="4"/>
  <c r="CB17" i="4"/>
  <c r="CC17" i="4"/>
  <c r="CD17" i="4"/>
  <c r="CE17" i="4"/>
  <c r="CF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DW17" i="4"/>
  <c r="DX17" i="4"/>
  <c r="DY17" i="4"/>
  <c r="DZ17" i="4"/>
  <c r="EA17" i="4"/>
  <c r="EB17" i="4"/>
  <c r="ED17" i="4"/>
  <c r="EG17" i="4"/>
  <c r="EH17" i="4"/>
  <c r="EI17" i="4"/>
  <c r="EJ17" i="4"/>
  <c r="EK17" i="4"/>
  <c r="EL17" i="4"/>
  <c r="EM17" i="4"/>
  <c r="EO17" i="4"/>
  <c r="EP17" i="4"/>
  <c r="EQ17" i="4"/>
  <c r="ER17" i="4"/>
  <c r="ES17" i="4"/>
  <c r="ET17" i="4"/>
  <c r="FA17" i="4"/>
  <c r="FB17" i="4"/>
  <c r="FC17" i="4"/>
  <c r="FD17" i="4"/>
  <c r="FE17" i="4"/>
  <c r="FF17" i="4"/>
  <c r="FG17" i="4"/>
  <c r="FH17" i="4"/>
  <c r="FI17" i="4"/>
  <c r="FJ17" i="4"/>
  <c r="FK17" i="4"/>
  <c r="FL17" i="4"/>
  <c r="FM17" i="4"/>
  <c r="FN17" i="4"/>
  <c r="FO17" i="4"/>
  <c r="FP17" i="4"/>
  <c r="FQ17" i="4"/>
  <c r="FR17" i="4"/>
  <c r="FS17" i="4"/>
  <c r="FT17" i="4"/>
  <c r="FU17" i="4"/>
  <c r="FV17" i="4"/>
  <c r="FW17" i="4"/>
  <c r="FX17" i="4"/>
  <c r="FY17" i="4"/>
  <c r="FZ17" i="4"/>
  <c r="GA17" i="4"/>
  <c r="BK18" i="4"/>
  <c r="FP18" i="4" s="1"/>
  <c r="BL18" i="4"/>
  <c r="BM18" i="4"/>
  <c r="BN18" i="4"/>
  <c r="BO18" i="4"/>
  <c r="BP18" i="4"/>
  <c r="BQ18" i="4"/>
  <c r="BR18" i="4"/>
  <c r="BS18" i="4"/>
  <c r="BT18" i="4"/>
  <c r="BU18" i="4"/>
  <c r="BV18" i="4"/>
  <c r="BW18" i="4" s="1"/>
  <c r="BZ18" i="4"/>
  <c r="CA18" i="4"/>
  <c r="CB18" i="4"/>
  <c r="CC18" i="4"/>
  <c r="CD18" i="4"/>
  <c r="CE18" i="4"/>
  <c r="CF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F18" i="4"/>
  <c r="DG18" i="4"/>
  <c r="DH18" i="4"/>
  <c r="DI18" i="4"/>
  <c r="DJ18" i="4"/>
  <c r="DK18" i="4"/>
  <c r="DL18" i="4"/>
  <c r="DM18" i="4"/>
  <c r="DN18" i="4"/>
  <c r="DO18" i="4"/>
  <c r="DP18" i="4"/>
  <c r="DQ18" i="4"/>
  <c r="DR18" i="4"/>
  <c r="DS18" i="4"/>
  <c r="DT18" i="4"/>
  <c r="DU18" i="4"/>
  <c r="DV18" i="4"/>
  <c r="DW18" i="4"/>
  <c r="DX18" i="4"/>
  <c r="DY18" i="4"/>
  <c r="DZ18" i="4"/>
  <c r="EA18" i="4"/>
  <c r="EB18" i="4"/>
  <c r="ED18" i="4"/>
  <c r="EE18" i="4"/>
  <c r="EG18" i="4"/>
  <c r="EH18" i="4"/>
  <c r="EI18" i="4"/>
  <c r="EJ18" i="4"/>
  <c r="EK18" i="4"/>
  <c r="EL18" i="4"/>
  <c r="EM18" i="4"/>
  <c r="EO18" i="4"/>
  <c r="EP18" i="4"/>
  <c r="EQ18" i="4"/>
  <c r="ER18" i="4"/>
  <c r="ES18" i="4"/>
  <c r="ET18" i="4"/>
  <c r="FA18" i="4"/>
  <c r="FB18" i="4"/>
  <c r="FC18" i="4"/>
  <c r="FD18" i="4"/>
  <c r="FE18" i="4"/>
  <c r="FF18" i="4"/>
  <c r="FG18" i="4"/>
  <c r="FH18" i="4"/>
  <c r="FI18" i="4"/>
  <c r="FJ18" i="4"/>
  <c r="FK18" i="4"/>
  <c r="FL18" i="4"/>
  <c r="FM18" i="4"/>
  <c r="FN18" i="4"/>
  <c r="FO18" i="4"/>
  <c r="FQ18" i="4"/>
  <c r="FR18" i="4"/>
  <c r="FS18" i="4"/>
  <c r="FU18" i="4"/>
  <c r="FV18" i="4"/>
  <c r="FW18" i="4"/>
  <c r="FY18" i="4"/>
  <c r="FZ18" i="4"/>
  <c r="GA18" i="4"/>
  <c r="BK19" i="4"/>
  <c r="BL19" i="4"/>
  <c r="BM19" i="4"/>
  <c r="BN19" i="4"/>
  <c r="ED19" i="4" s="1"/>
  <c r="BO19" i="4"/>
  <c r="BP19" i="4"/>
  <c r="BQ19" i="4"/>
  <c r="EE19" i="4" s="1"/>
  <c r="BR19" i="4"/>
  <c r="EB19" i="4" s="1"/>
  <c r="BS19" i="4"/>
  <c r="BT19" i="4"/>
  <c r="BU19" i="4"/>
  <c r="BV19" i="4"/>
  <c r="BW19" i="4" s="1"/>
  <c r="BZ19" i="4"/>
  <c r="CA19" i="4"/>
  <c r="CB19" i="4"/>
  <c r="CC19" i="4"/>
  <c r="CD19" i="4"/>
  <c r="CE19" i="4"/>
  <c r="CF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DW19" i="4"/>
  <c r="DX19" i="4"/>
  <c r="DY19" i="4"/>
  <c r="DZ19" i="4"/>
  <c r="EA19" i="4"/>
  <c r="EG19" i="4"/>
  <c r="EH19" i="4"/>
  <c r="EI19" i="4"/>
  <c r="EJ19" i="4"/>
  <c r="EK19" i="4"/>
  <c r="EL19" i="4"/>
  <c r="EM19" i="4"/>
  <c r="EO19" i="4"/>
  <c r="EP19" i="4"/>
  <c r="EQ19" i="4"/>
  <c r="ER19" i="4"/>
  <c r="ES19" i="4"/>
  <c r="ET19" i="4"/>
  <c r="FA19" i="4"/>
  <c r="FB19" i="4"/>
  <c r="FC19" i="4"/>
  <c r="FD19" i="4"/>
  <c r="FE19" i="4"/>
  <c r="FF19" i="4"/>
  <c r="FG19" i="4"/>
  <c r="FH19" i="4"/>
  <c r="FI19" i="4"/>
  <c r="FJ19" i="4"/>
  <c r="FK19" i="4"/>
  <c r="FL19" i="4"/>
  <c r="FM19" i="4"/>
  <c r="FN19" i="4"/>
  <c r="FO19" i="4"/>
  <c r="FP19" i="4"/>
  <c r="FQ19" i="4"/>
  <c r="FR19" i="4"/>
  <c r="FS19" i="4"/>
  <c r="FT19" i="4"/>
  <c r="FU19" i="4"/>
  <c r="FV19" i="4"/>
  <c r="FW19" i="4"/>
  <c r="FX19" i="4"/>
  <c r="FY19" i="4"/>
  <c r="FZ19" i="4"/>
  <c r="GA19" i="4"/>
  <c r="BK20" i="4"/>
  <c r="FP20" i="4" s="1"/>
  <c r="BL20" i="4"/>
  <c r="BM20" i="4"/>
  <c r="BN20" i="4"/>
  <c r="ED20" i="4" s="1"/>
  <c r="BO20" i="4"/>
  <c r="BP20" i="4"/>
  <c r="BQ20" i="4"/>
  <c r="BR20" i="4"/>
  <c r="EB20" i="4" s="1"/>
  <c r="BS20" i="4"/>
  <c r="BT20" i="4"/>
  <c r="BU20" i="4"/>
  <c r="BV20" i="4"/>
  <c r="BW20" i="4" s="1"/>
  <c r="BZ20" i="4"/>
  <c r="CA20" i="4"/>
  <c r="CB20" i="4"/>
  <c r="CC20" i="4"/>
  <c r="CD20" i="4"/>
  <c r="CE20" i="4"/>
  <c r="CF20" i="4"/>
  <c r="CH20" i="4"/>
  <c r="CI20" i="4"/>
  <c r="CJ20" i="4"/>
  <c r="CK20" i="4"/>
  <c r="CL20" i="4"/>
  <c r="CM20" i="4"/>
  <c r="CN20" i="4"/>
  <c r="CO20" i="4"/>
  <c r="CP20" i="4"/>
  <c r="GA20" i="4" s="1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DG20" i="4"/>
  <c r="DH20" i="4"/>
  <c r="DI20" i="4"/>
  <c r="DJ20" i="4"/>
  <c r="DK20" i="4"/>
  <c r="DL20" i="4"/>
  <c r="DM20" i="4"/>
  <c r="DN20" i="4"/>
  <c r="DO20" i="4"/>
  <c r="DP20" i="4"/>
  <c r="DQ20" i="4"/>
  <c r="DR20" i="4"/>
  <c r="DS20" i="4"/>
  <c r="DT20" i="4"/>
  <c r="DU20" i="4"/>
  <c r="DV20" i="4"/>
  <c r="DW20" i="4"/>
  <c r="DX20" i="4"/>
  <c r="DY20" i="4"/>
  <c r="DZ20" i="4"/>
  <c r="EA20" i="4"/>
  <c r="EE20" i="4"/>
  <c r="EG20" i="4"/>
  <c r="EH20" i="4"/>
  <c r="EI20" i="4"/>
  <c r="EJ20" i="4"/>
  <c r="EK20" i="4"/>
  <c r="EL20" i="4"/>
  <c r="EM20" i="4"/>
  <c r="EO20" i="4"/>
  <c r="EP20" i="4"/>
  <c r="EQ20" i="4"/>
  <c r="ER20" i="4"/>
  <c r="ES20" i="4"/>
  <c r="ET20" i="4"/>
  <c r="FA20" i="4"/>
  <c r="FB20" i="4"/>
  <c r="FC20" i="4"/>
  <c r="FD20" i="4"/>
  <c r="FE20" i="4"/>
  <c r="FF20" i="4"/>
  <c r="FG20" i="4"/>
  <c r="FH20" i="4"/>
  <c r="FI20" i="4"/>
  <c r="FJ20" i="4"/>
  <c r="FK20" i="4"/>
  <c r="FL20" i="4"/>
  <c r="FM20" i="4"/>
  <c r="FN20" i="4"/>
  <c r="FO20" i="4"/>
  <c r="FQ20" i="4"/>
  <c r="FR20" i="4"/>
  <c r="FS20" i="4"/>
  <c r="FU20" i="4"/>
  <c r="FV20" i="4"/>
  <c r="FW20" i="4"/>
  <c r="FY20" i="4"/>
  <c r="FZ20" i="4"/>
  <c r="BK21" i="4"/>
  <c r="BL21" i="4"/>
  <c r="BM21" i="4"/>
  <c r="BN21" i="4"/>
  <c r="BO21" i="4"/>
  <c r="BP21" i="4"/>
  <c r="BQ21" i="4"/>
  <c r="EE21" i="4" s="1"/>
  <c r="BR21" i="4"/>
  <c r="BS21" i="4"/>
  <c r="BT21" i="4"/>
  <c r="BU21" i="4"/>
  <c r="BV21" i="4"/>
  <c r="BW21" i="4" s="1"/>
  <c r="BZ21" i="4"/>
  <c r="CA21" i="4"/>
  <c r="CB21" i="4"/>
  <c r="CC21" i="4"/>
  <c r="CD21" i="4"/>
  <c r="CE21" i="4"/>
  <c r="CF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D21" i="4"/>
  <c r="EG21" i="4"/>
  <c r="EH21" i="4"/>
  <c r="EI21" i="4"/>
  <c r="EJ21" i="4"/>
  <c r="EK21" i="4"/>
  <c r="EL21" i="4"/>
  <c r="EM21" i="4"/>
  <c r="EO21" i="4"/>
  <c r="EP21" i="4"/>
  <c r="EQ21" i="4"/>
  <c r="ER21" i="4"/>
  <c r="ES21" i="4"/>
  <c r="ET2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FN21" i="4"/>
  <c r="FO21" i="4"/>
  <c r="FP21" i="4"/>
  <c r="FQ21" i="4"/>
  <c r="FR21" i="4"/>
  <c r="FS21" i="4"/>
  <c r="FT21" i="4"/>
  <c r="FU21" i="4"/>
  <c r="FV21" i="4"/>
  <c r="FW21" i="4"/>
  <c r="FX21" i="4"/>
  <c r="FY21" i="4"/>
  <c r="FZ21" i="4"/>
  <c r="GA21" i="4"/>
  <c r="BK22" i="4"/>
  <c r="FP22" i="4" s="1"/>
  <c r="BL22" i="4"/>
  <c r="BM22" i="4"/>
  <c r="BN22" i="4"/>
  <c r="BO22" i="4"/>
  <c r="BP22" i="4"/>
  <c r="BQ22" i="4"/>
  <c r="BR22" i="4"/>
  <c r="BS22" i="4"/>
  <c r="BT22" i="4"/>
  <c r="BU22" i="4"/>
  <c r="BV22" i="4"/>
  <c r="BW22" i="4" s="1"/>
  <c r="BZ22" i="4"/>
  <c r="CA22" i="4"/>
  <c r="CB22" i="4"/>
  <c r="CC22" i="4"/>
  <c r="CD22" i="4"/>
  <c r="CE22" i="4"/>
  <c r="CF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DG22" i="4"/>
  <c r="DH22" i="4"/>
  <c r="DI22" i="4"/>
  <c r="DJ22" i="4"/>
  <c r="DK22" i="4"/>
  <c r="DL22" i="4"/>
  <c r="DM22" i="4"/>
  <c r="DN22" i="4"/>
  <c r="DO22" i="4"/>
  <c r="DP22" i="4"/>
  <c r="DQ22" i="4"/>
  <c r="DR22" i="4"/>
  <c r="DS22" i="4"/>
  <c r="DT22" i="4"/>
  <c r="DU22" i="4"/>
  <c r="DV22" i="4"/>
  <c r="DW22" i="4"/>
  <c r="DX22" i="4"/>
  <c r="DY22" i="4"/>
  <c r="DZ22" i="4"/>
  <c r="EA22" i="4"/>
  <c r="EB22" i="4"/>
  <c r="ED22" i="4"/>
  <c r="EE22" i="4"/>
  <c r="EG22" i="4"/>
  <c r="EH22" i="4"/>
  <c r="EI22" i="4"/>
  <c r="EJ22" i="4"/>
  <c r="EK22" i="4"/>
  <c r="EL22" i="4"/>
  <c r="EM22" i="4"/>
  <c r="EO22" i="4"/>
  <c r="EP22" i="4"/>
  <c r="EQ22" i="4"/>
  <c r="ER22" i="4"/>
  <c r="ES22" i="4"/>
  <c r="ET22" i="4"/>
  <c r="FA22" i="4"/>
  <c r="FB22" i="4"/>
  <c r="FC22" i="4"/>
  <c r="FD22" i="4"/>
  <c r="FE22" i="4"/>
  <c r="FF22" i="4"/>
  <c r="FG22" i="4"/>
  <c r="FH22" i="4"/>
  <c r="FI22" i="4"/>
  <c r="FJ22" i="4"/>
  <c r="FK22" i="4"/>
  <c r="FL22" i="4"/>
  <c r="FM22" i="4"/>
  <c r="FN22" i="4"/>
  <c r="FO22" i="4"/>
  <c r="FQ22" i="4"/>
  <c r="FR22" i="4"/>
  <c r="FS22" i="4"/>
  <c r="FU22" i="4"/>
  <c r="FV22" i="4"/>
  <c r="FW22" i="4"/>
  <c r="FY22" i="4"/>
  <c r="FZ22" i="4"/>
  <c r="GA22" i="4"/>
  <c r="BK23" i="4"/>
  <c r="BL23" i="4"/>
  <c r="BM23" i="4"/>
  <c r="BN23" i="4"/>
  <c r="ED23" i="4" s="1"/>
  <c r="BO23" i="4"/>
  <c r="BP23" i="4"/>
  <c r="BQ23" i="4"/>
  <c r="EE23" i="4" s="1"/>
  <c r="BR23" i="4"/>
  <c r="EB23" i="4" s="1"/>
  <c r="BS23" i="4"/>
  <c r="BT23" i="4"/>
  <c r="BU23" i="4"/>
  <c r="BV23" i="4"/>
  <c r="BW23" i="4" s="1"/>
  <c r="BZ23" i="4"/>
  <c r="CA23" i="4"/>
  <c r="CB23" i="4"/>
  <c r="CC23" i="4"/>
  <c r="CD23" i="4"/>
  <c r="CE23" i="4"/>
  <c r="CF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DW23" i="4"/>
  <c r="DX23" i="4"/>
  <c r="DY23" i="4"/>
  <c r="DZ23" i="4"/>
  <c r="EA23" i="4"/>
  <c r="EG23" i="4"/>
  <c r="EH23" i="4"/>
  <c r="EI23" i="4"/>
  <c r="EJ23" i="4"/>
  <c r="EK23" i="4"/>
  <c r="EL23" i="4"/>
  <c r="EM23" i="4"/>
  <c r="EO23" i="4"/>
  <c r="EP23" i="4"/>
  <c r="EQ23" i="4"/>
  <c r="ER23" i="4"/>
  <c r="ES23" i="4"/>
  <c r="ET23" i="4"/>
  <c r="FA23" i="4"/>
  <c r="FB23" i="4"/>
  <c r="FC23" i="4"/>
  <c r="FD23" i="4"/>
  <c r="FE23" i="4"/>
  <c r="FF23" i="4"/>
  <c r="FG23" i="4"/>
  <c r="FH23" i="4"/>
  <c r="FI23" i="4"/>
  <c r="FJ23" i="4"/>
  <c r="FK23" i="4"/>
  <c r="FL23" i="4"/>
  <c r="FM23" i="4"/>
  <c r="FN23" i="4"/>
  <c r="FO23" i="4"/>
  <c r="FP23" i="4"/>
  <c r="FQ23" i="4"/>
  <c r="FR23" i="4"/>
  <c r="FS23" i="4"/>
  <c r="FT23" i="4"/>
  <c r="FU23" i="4"/>
  <c r="FV23" i="4"/>
  <c r="FW23" i="4"/>
  <c r="FX23" i="4"/>
  <c r="FY23" i="4"/>
  <c r="FZ23" i="4"/>
  <c r="GA23" i="4"/>
  <c r="BK24" i="4"/>
  <c r="FP24" i="4" s="1"/>
  <c r="BL24" i="4"/>
  <c r="BM24" i="4"/>
  <c r="BN24" i="4"/>
  <c r="ED24" i="4" s="1"/>
  <c r="BO24" i="4"/>
  <c r="BP24" i="4"/>
  <c r="BQ24" i="4"/>
  <c r="BR24" i="4"/>
  <c r="EB24" i="4" s="1"/>
  <c r="BS24" i="4"/>
  <c r="BT24" i="4"/>
  <c r="BU24" i="4"/>
  <c r="BV24" i="4"/>
  <c r="BW24" i="4" s="1"/>
  <c r="BZ24" i="4"/>
  <c r="CA24" i="4"/>
  <c r="CB24" i="4"/>
  <c r="CC24" i="4"/>
  <c r="CD24" i="4"/>
  <c r="CE24" i="4"/>
  <c r="CF24" i="4"/>
  <c r="CH24" i="4"/>
  <c r="CI24" i="4"/>
  <c r="CJ24" i="4"/>
  <c r="CK24" i="4"/>
  <c r="CL24" i="4"/>
  <c r="CM24" i="4"/>
  <c r="CN24" i="4"/>
  <c r="CO24" i="4"/>
  <c r="CP24" i="4"/>
  <c r="GA24" i="4" s="1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E24" i="4"/>
  <c r="EG24" i="4"/>
  <c r="EH24" i="4"/>
  <c r="EI24" i="4"/>
  <c r="EJ24" i="4"/>
  <c r="EK24" i="4"/>
  <c r="EL24" i="4"/>
  <c r="EM24" i="4"/>
  <c r="EO24" i="4"/>
  <c r="EP24" i="4"/>
  <c r="EQ24" i="4"/>
  <c r="ER24" i="4"/>
  <c r="ES24" i="4"/>
  <c r="ET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Q24" i="4"/>
  <c r="FR24" i="4"/>
  <c r="FS24" i="4"/>
  <c r="FU24" i="4"/>
  <c r="FV24" i="4"/>
  <c r="FW24" i="4"/>
  <c r="FY24" i="4"/>
  <c r="FZ24" i="4"/>
  <c r="BK25" i="4"/>
  <c r="BL25" i="4"/>
  <c r="BM25" i="4"/>
  <c r="BN25" i="4"/>
  <c r="BO25" i="4"/>
  <c r="BP25" i="4"/>
  <c r="BQ25" i="4"/>
  <c r="EE25" i="4" s="1"/>
  <c r="BR25" i="4"/>
  <c r="BS25" i="4"/>
  <c r="BT25" i="4"/>
  <c r="BU25" i="4"/>
  <c r="BV25" i="4"/>
  <c r="BW25" i="4" s="1"/>
  <c r="BZ25" i="4"/>
  <c r="CA25" i="4"/>
  <c r="CB25" i="4"/>
  <c r="CC25" i="4"/>
  <c r="CD25" i="4"/>
  <c r="CE25" i="4"/>
  <c r="CF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D25" i="4"/>
  <c r="EG25" i="4"/>
  <c r="EH25" i="4"/>
  <c r="EI25" i="4"/>
  <c r="EJ25" i="4"/>
  <c r="EK25" i="4"/>
  <c r="EL25" i="4"/>
  <c r="EM25" i="4"/>
  <c r="EO25" i="4"/>
  <c r="EP25" i="4"/>
  <c r="EQ25" i="4"/>
  <c r="ER25" i="4"/>
  <c r="ES25" i="4"/>
  <c r="ET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BK26" i="4"/>
  <c r="FP26" i="4" s="1"/>
  <c r="BL26" i="4"/>
  <c r="BM26" i="4"/>
  <c r="BN26" i="4"/>
  <c r="BO26" i="4"/>
  <c r="BP26" i="4"/>
  <c r="BQ26" i="4"/>
  <c r="BR26" i="4"/>
  <c r="BS26" i="4"/>
  <c r="BT26" i="4"/>
  <c r="BU26" i="4"/>
  <c r="BV26" i="4"/>
  <c r="BW26" i="4" s="1"/>
  <c r="BZ26" i="4"/>
  <c r="CA26" i="4"/>
  <c r="CB26" i="4"/>
  <c r="CC26" i="4"/>
  <c r="CD26" i="4"/>
  <c r="CE26" i="4"/>
  <c r="CF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ED26" i="4"/>
  <c r="EE26" i="4"/>
  <c r="EG26" i="4"/>
  <c r="EH26" i="4"/>
  <c r="EI26" i="4"/>
  <c r="EJ26" i="4"/>
  <c r="EK26" i="4"/>
  <c r="EL26" i="4"/>
  <c r="EM26" i="4"/>
  <c r="EO26" i="4"/>
  <c r="EP26" i="4"/>
  <c r="EQ26" i="4"/>
  <c r="ER26" i="4"/>
  <c r="ES26" i="4"/>
  <c r="ET26" i="4"/>
  <c r="FA26" i="4"/>
  <c r="FB26" i="4"/>
  <c r="FC26" i="4"/>
  <c r="FD26" i="4"/>
  <c r="FE26" i="4"/>
  <c r="FF26" i="4"/>
  <c r="FG26" i="4"/>
  <c r="FH26" i="4"/>
  <c r="FI26" i="4"/>
  <c r="FJ26" i="4"/>
  <c r="FK26" i="4"/>
  <c r="FL26" i="4"/>
  <c r="FM26" i="4"/>
  <c r="FN26" i="4"/>
  <c r="FO26" i="4"/>
  <c r="FQ26" i="4"/>
  <c r="FR26" i="4"/>
  <c r="FS26" i="4"/>
  <c r="FU26" i="4"/>
  <c r="FV26" i="4"/>
  <c r="FW26" i="4"/>
  <c r="FY26" i="4"/>
  <c r="FZ26" i="4"/>
  <c r="GA26" i="4"/>
  <c r="BK27" i="4"/>
  <c r="BL27" i="4"/>
  <c r="BM27" i="4"/>
  <c r="BN27" i="4"/>
  <c r="ED27" i="4" s="1"/>
  <c r="BO27" i="4"/>
  <c r="BP27" i="4"/>
  <c r="BQ27" i="4"/>
  <c r="EE27" i="4" s="1"/>
  <c r="BR27" i="4"/>
  <c r="EB27" i="4" s="1"/>
  <c r="BS27" i="4"/>
  <c r="BT27" i="4"/>
  <c r="BU27" i="4"/>
  <c r="BV27" i="4"/>
  <c r="BW27" i="4" s="1"/>
  <c r="BZ27" i="4"/>
  <c r="CA27" i="4"/>
  <c r="CB27" i="4"/>
  <c r="CC27" i="4"/>
  <c r="CD27" i="4"/>
  <c r="CE27" i="4"/>
  <c r="CF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G27" i="4"/>
  <c r="EH27" i="4"/>
  <c r="EI27" i="4"/>
  <c r="EJ27" i="4"/>
  <c r="EK27" i="4"/>
  <c r="EL27" i="4"/>
  <c r="EM27" i="4"/>
  <c r="EO27" i="4"/>
  <c r="EP27" i="4"/>
  <c r="EQ27" i="4"/>
  <c r="ER27" i="4"/>
  <c r="ES27" i="4"/>
  <c r="ET27" i="4"/>
  <c r="FA27" i="4"/>
  <c r="FB27" i="4"/>
  <c r="FC27" i="4"/>
  <c r="FD27" i="4"/>
  <c r="FE27" i="4"/>
  <c r="FF27" i="4"/>
  <c r="FG27" i="4"/>
  <c r="FH27" i="4"/>
  <c r="FI27" i="4"/>
  <c r="FJ27" i="4"/>
  <c r="FK27" i="4"/>
  <c r="FL27" i="4"/>
  <c r="FM27" i="4"/>
  <c r="FN27" i="4"/>
  <c r="FO27" i="4"/>
  <c r="FP27" i="4"/>
  <c r="FQ27" i="4"/>
  <c r="FR27" i="4"/>
  <c r="FS27" i="4"/>
  <c r="FT27" i="4"/>
  <c r="FU27" i="4"/>
  <c r="FV27" i="4"/>
  <c r="FW27" i="4"/>
  <c r="FX27" i="4"/>
  <c r="FY27" i="4"/>
  <c r="FZ27" i="4"/>
  <c r="GA27" i="4"/>
  <c r="BK28" i="4"/>
  <c r="FP28" i="4" s="1"/>
  <c r="BL28" i="4"/>
  <c r="BM28" i="4"/>
  <c r="BN28" i="4"/>
  <c r="ED28" i="4" s="1"/>
  <c r="BO28" i="4"/>
  <c r="BP28" i="4"/>
  <c r="BQ28" i="4"/>
  <c r="BR28" i="4"/>
  <c r="EB28" i="4" s="1"/>
  <c r="BS28" i="4"/>
  <c r="BT28" i="4"/>
  <c r="BU28" i="4"/>
  <c r="BV28" i="4"/>
  <c r="BW28" i="4" s="1"/>
  <c r="BZ28" i="4"/>
  <c r="CA28" i="4"/>
  <c r="CB28" i="4"/>
  <c r="CC28" i="4"/>
  <c r="CD28" i="4"/>
  <c r="CE28" i="4"/>
  <c r="CF28" i="4"/>
  <c r="CH28" i="4"/>
  <c r="CI28" i="4"/>
  <c r="CJ28" i="4"/>
  <c r="CK28" i="4"/>
  <c r="CL28" i="4"/>
  <c r="CM28" i="4"/>
  <c r="CN28" i="4"/>
  <c r="CO28" i="4"/>
  <c r="CP28" i="4"/>
  <c r="GA28" i="4" s="1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DW28" i="4"/>
  <c r="DX28" i="4"/>
  <c r="DY28" i="4"/>
  <c r="DZ28" i="4"/>
  <c r="EA28" i="4"/>
  <c r="EE28" i="4"/>
  <c r="EG28" i="4"/>
  <c r="EH28" i="4"/>
  <c r="EI28" i="4"/>
  <c r="EJ28" i="4"/>
  <c r="EK28" i="4"/>
  <c r="EL28" i="4"/>
  <c r="EM28" i="4"/>
  <c r="EO28" i="4"/>
  <c r="EP28" i="4"/>
  <c r="EQ28" i="4"/>
  <c r="ER28" i="4"/>
  <c r="ES28" i="4"/>
  <c r="ET28" i="4"/>
  <c r="FA28" i="4"/>
  <c r="FB28" i="4"/>
  <c r="FC28" i="4"/>
  <c r="FD28" i="4"/>
  <c r="FE28" i="4"/>
  <c r="FF28" i="4"/>
  <c r="FG28" i="4"/>
  <c r="FH28" i="4"/>
  <c r="FI28" i="4"/>
  <c r="FJ28" i="4"/>
  <c r="FK28" i="4"/>
  <c r="FL28" i="4"/>
  <c r="FM28" i="4"/>
  <c r="FN28" i="4"/>
  <c r="FO28" i="4"/>
  <c r="FQ28" i="4"/>
  <c r="FR28" i="4"/>
  <c r="FS28" i="4"/>
  <c r="FU28" i="4"/>
  <c r="FV28" i="4"/>
  <c r="FW28" i="4"/>
  <c r="FY28" i="4"/>
  <c r="FZ28" i="4"/>
  <c r="BK29" i="4"/>
  <c r="BL29" i="4"/>
  <c r="BM29" i="4"/>
  <c r="BN29" i="4"/>
  <c r="BO29" i="4"/>
  <c r="BP29" i="4"/>
  <c r="BQ29" i="4"/>
  <c r="EE29" i="4" s="1"/>
  <c r="BR29" i="4"/>
  <c r="BS29" i="4"/>
  <c r="BT29" i="4"/>
  <c r="BU29" i="4"/>
  <c r="BV29" i="4"/>
  <c r="BW29" i="4" s="1"/>
  <c r="BZ29" i="4"/>
  <c r="CA29" i="4"/>
  <c r="CB29" i="4"/>
  <c r="CC29" i="4"/>
  <c r="CD29" i="4"/>
  <c r="CE29" i="4"/>
  <c r="CF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D29" i="4"/>
  <c r="EG29" i="4"/>
  <c r="EH29" i="4"/>
  <c r="EI29" i="4"/>
  <c r="EJ29" i="4"/>
  <c r="EK29" i="4"/>
  <c r="EL29" i="4"/>
  <c r="EM29" i="4"/>
  <c r="EO29" i="4"/>
  <c r="EP29" i="4"/>
  <c r="EQ29" i="4"/>
  <c r="ER29" i="4"/>
  <c r="ES29" i="4"/>
  <c r="ET29" i="4"/>
  <c r="FA29" i="4"/>
  <c r="FB29" i="4"/>
  <c r="FC29" i="4"/>
  <c r="FD29" i="4"/>
  <c r="FE29" i="4"/>
  <c r="FF29" i="4"/>
  <c r="FG29" i="4"/>
  <c r="FH29" i="4"/>
  <c r="FI29" i="4"/>
  <c r="FJ29" i="4"/>
  <c r="FK29" i="4"/>
  <c r="FL29" i="4"/>
  <c r="FM29" i="4"/>
  <c r="FN29" i="4"/>
  <c r="FO29" i="4"/>
  <c r="FP29" i="4"/>
  <c r="FQ29" i="4"/>
  <c r="FR29" i="4"/>
  <c r="FS29" i="4"/>
  <c r="FT29" i="4"/>
  <c r="FU29" i="4"/>
  <c r="FV29" i="4"/>
  <c r="FW29" i="4"/>
  <c r="FX29" i="4"/>
  <c r="FY29" i="4"/>
  <c r="FZ29" i="4"/>
  <c r="GA29" i="4"/>
  <c r="BK30" i="4"/>
  <c r="FP30" i="4" s="1"/>
  <c r="BL30" i="4"/>
  <c r="BM30" i="4"/>
  <c r="BN30" i="4"/>
  <c r="BO30" i="4"/>
  <c r="BP30" i="4"/>
  <c r="BQ30" i="4"/>
  <c r="BR30" i="4"/>
  <c r="BS30" i="4"/>
  <c r="BT30" i="4"/>
  <c r="BU30" i="4"/>
  <c r="BV30" i="4"/>
  <c r="BW30" i="4" s="1"/>
  <c r="BZ30" i="4"/>
  <c r="CA30" i="4"/>
  <c r="CB30" i="4"/>
  <c r="CC30" i="4"/>
  <c r="CD30" i="4"/>
  <c r="CE30" i="4"/>
  <c r="CF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D30" i="4"/>
  <c r="EE30" i="4"/>
  <c r="EG30" i="4"/>
  <c r="EH30" i="4"/>
  <c r="EI30" i="4"/>
  <c r="EJ30" i="4"/>
  <c r="EK30" i="4"/>
  <c r="EL30" i="4"/>
  <c r="EM30" i="4"/>
  <c r="EO30" i="4"/>
  <c r="EP30" i="4"/>
  <c r="EQ30" i="4"/>
  <c r="ER30" i="4"/>
  <c r="ES30" i="4"/>
  <c r="ET30" i="4"/>
  <c r="FA30" i="4"/>
  <c r="FB30" i="4"/>
  <c r="FC30" i="4"/>
  <c r="FD30" i="4"/>
  <c r="FE30" i="4"/>
  <c r="FF30" i="4"/>
  <c r="FG30" i="4"/>
  <c r="FH30" i="4"/>
  <c r="FI30" i="4"/>
  <c r="FJ30" i="4"/>
  <c r="FK30" i="4"/>
  <c r="FL30" i="4"/>
  <c r="FM30" i="4"/>
  <c r="FN30" i="4"/>
  <c r="FO30" i="4"/>
  <c r="FQ30" i="4"/>
  <c r="FR30" i="4"/>
  <c r="FS30" i="4"/>
  <c r="FU30" i="4"/>
  <c r="FV30" i="4"/>
  <c r="FW30" i="4"/>
  <c r="FY30" i="4"/>
  <c r="FZ30" i="4"/>
  <c r="GA30" i="4"/>
  <c r="BK31" i="4"/>
  <c r="BL31" i="4"/>
  <c r="BM31" i="4"/>
  <c r="BN31" i="4"/>
  <c r="ED31" i="4" s="1"/>
  <c r="BO31" i="4"/>
  <c r="BP31" i="4"/>
  <c r="BQ31" i="4"/>
  <c r="EE31" i="4" s="1"/>
  <c r="BR31" i="4"/>
  <c r="EB31" i="4" s="1"/>
  <c r="BS31" i="4"/>
  <c r="BT31" i="4"/>
  <c r="BU31" i="4"/>
  <c r="BV31" i="4"/>
  <c r="BW31" i="4" s="1"/>
  <c r="BZ31" i="4"/>
  <c r="CA31" i="4"/>
  <c r="CB31" i="4"/>
  <c r="CC31" i="4"/>
  <c r="CD31" i="4"/>
  <c r="CE31" i="4"/>
  <c r="CF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G31" i="4"/>
  <c r="EH31" i="4"/>
  <c r="EI31" i="4"/>
  <c r="EJ31" i="4"/>
  <c r="EK31" i="4"/>
  <c r="EL31" i="4"/>
  <c r="EM31" i="4"/>
  <c r="EO31" i="4"/>
  <c r="EP31" i="4"/>
  <c r="EQ31" i="4"/>
  <c r="ER31" i="4"/>
  <c r="ES31" i="4"/>
  <c r="ET31" i="4"/>
  <c r="FA31" i="4"/>
  <c r="FB31" i="4"/>
  <c r="FC31" i="4"/>
  <c r="FD31" i="4"/>
  <c r="FE31" i="4"/>
  <c r="FF31" i="4"/>
  <c r="FG31" i="4"/>
  <c r="FH31" i="4"/>
  <c r="FI31" i="4"/>
  <c r="FJ31" i="4"/>
  <c r="FK31" i="4"/>
  <c r="FL31" i="4"/>
  <c r="FM31" i="4"/>
  <c r="FN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BK32" i="4"/>
  <c r="FS32" i="4" s="1"/>
  <c r="BL32" i="4"/>
  <c r="BM32" i="4"/>
  <c r="BN32" i="4"/>
  <c r="BO32" i="4"/>
  <c r="BP32" i="4"/>
  <c r="BQ32" i="4"/>
  <c r="BR32" i="4"/>
  <c r="BS32" i="4"/>
  <c r="BT32" i="4"/>
  <c r="BU32" i="4"/>
  <c r="BV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GA32" i="4" s="1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C32" i="4"/>
  <c r="EE32" i="4"/>
  <c r="EG32" i="4"/>
  <c r="EH32" i="4"/>
  <c r="EI32" i="4"/>
  <c r="EJ32" i="4"/>
  <c r="EK32" i="4"/>
  <c r="EL32" i="4"/>
  <c r="EM32" i="4"/>
  <c r="EO32" i="4"/>
  <c r="EP32" i="4"/>
  <c r="EQ32" i="4"/>
  <c r="ER32" i="4"/>
  <c r="ES32" i="4"/>
  <c r="ET32" i="4"/>
  <c r="FA32" i="4"/>
  <c r="FB32" i="4"/>
  <c r="FC32" i="4"/>
  <c r="FD32" i="4"/>
  <c r="FE32" i="4"/>
  <c r="FF32" i="4"/>
  <c r="FG32" i="4"/>
  <c r="FH32" i="4"/>
  <c r="FI32" i="4"/>
  <c r="FJ32" i="4"/>
  <c r="FK32" i="4"/>
  <c r="FL32" i="4"/>
  <c r="FM32" i="4"/>
  <c r="FN32" i="4"/>
  <c r="FO32" i="4"/>
  <c r="FP32" i="4"/>
  <c r="FQ32" i="4"/>
  <c r="FR32" i="4"/>
  <c r="FT32" i="4"/>
  <c r="FU32" i="4"/>
  <c r="FV32" i="4"/>
  <c r="FX32" i="4"/>
  <c r="FY32" i="4"/>
  <c r="FZ32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GA33" i="4" s="1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C33" i="4"/>
  <c r="EE33" i="4"/>
  <c r="EG33" i="4"/>
  <c r="EH33" i="4"/>
  <c r="EI33" i="4"/>
  <c r="EJ33" i="4"/>
  <c r="EK33" i="4"/>
  <c r="EL33" i="4"/>
  <c r="EM33" i="4"/>
  <c r="EO33" i="4"/>
  <c r="EP33" i="4"/>
  <c r="EQ33" i="4"/>
  <c r="ER33" i="4"/>
  <c r="ES33" i="4"/>
  <c r="ET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BK34" i="4"/>
  <c r="FS34" i="4" s="1"/>
  <c r="BL34" i="4"/>
  <c r="EC34" i="4" s="1"/>
  <c r="EF34" i="4" s="1"/>
  <c r="BM34" i="4"/>
  <c r="BN34" i="4"/>
  <c r="BO34" i="4"/>
  <c r="BP34" i="4"/>
  <c r="BQ34" i="4"/>
  <c r="BR34" i="4"/>
  <c r="BS34" i="4"/>
  <c r="BT34" i="4"/>
  <c r="EB34" i="4" s="1"/>
  <c r="BU34" i="4"/>
  <c r="BV34" i="4"/>
  <c r="BY34" i="4"/>
  <c r="BZ34" i="4"/>
  <c r="CA34" i="4"/>
  <c r="CB34" i="4"/>
  <c r="CC34" i="4"/>
  <c r="CD34" i="4"/>
  <c r="CE34" i="4"/>
  <c r="CG34" i="4" s="1"/>
  <c r="CF34" i="4"/>
  <c r="CH34" i="4"/>
  <c r="CI34" i="4"/>
  <c r="CJ34" i="4"/>
  <c r="CK34" i="4"/>
  <c r="CL34" i="4"/>
  <c r="CM34" i="4"/>
  <c r="CN34" i="4"/>
  <c r="CO34" i="4"/>
  <c r="CP34" i="4"/>
  <c r="CQ34" i="4"/>
  <c r="GA34" i="4" s="1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E34" i="4"/>
  <c r="EG34" i="4"/>
  <c r="EH34" i="4"/>
  <c r="EI34" i="4"/>
  <c r="EJ34" i="4"/>
  <c r="EK34" i="4"/>
  <c r="EL34" i="4"/>
  <c r="EM34" i="4"/>
  <c r="EO34" i="4"/>
  <c r="EP34" i="4"/>
  <c r="EQ34" i="4"/>
  <c r="ER34" i="4"/>
  <c r="ES34" i="4"/>
  <c r="ET34" i="4"/>
  <c r="FA34" i="4"/>
  <c r="FB34" i="4"/>
  <c r="FC34" i="4"/>
  <c r="FD34" i="4"/>
  <c r="FE34" i="4"/>
  <c r="FF34" i="4"/>
  <c r="FG34" i="4"/>
  <c r="FH34" i="4"/>
  <c r="FI34" i="4"/>
  <c r="FJ34" i="4"/>
  <c r="FK34" i="4"/>
  <c r="FL34" i="4"/>
  <c r="FM34" i="4"/>
  <c r="FN34" i="4"/>
  <c r="FO34" i="4"/>
  <c r="FP34" i="4"/>
  <c r="FQ34" i="4"/>
  <c r="FR34" i="4"/>
  <c r="FT34" i="4"/>
  <c r="FU34" i="4"/>
  <c r="FV34" i="4"/>
  <c r="FX34" i="4"/>
  <c r="FY34" i="4"/>
  <c r="FZ34" i="4"/>
  <c r="BK35" i="4"/>
  <c r="BL35" i="4"/>
  <c r="EC35" i="4" s="1"/>
  <c r="EF35" i="4" s="1"/>
  <c r="BM35" i="4"/>
  <c r="BN35" i="4"/>
  <c r="BO35" i="4"/>
  <c r="BP35" i="4"/>
  <c r="BQ35" i="4"/>
  <c r="BR35" i="4"/>
  <c r="BS35" i="4"/>
  <c r="BT35" i="4"/>
  <c r="EB35" i="4" s="1"/>
  <c r="BU35" i="4"/>
  <c r="BV35" i="4"/>
  <c r="BY35" i="4"/>
  <c r="BZ35" i="4"/>
  <c r="CA35" i="4"/>
  <c r="CB35" i="4"/>
  <c r="CC35" i="4"/>
  <c r="CD35" i="4"/>
  <c r="CE35" i="4"/>
  <c r="CG35" i="4" s="1"/>
  <c r="CF35" i="4"/>
  <c r="CH35" i="4"/>
  <c r="CI35" i="4"/>
  <c r="CJ35" i="4"/>
  <c r="CK35" i="4"/>
  <c r="CL35" i="4"/>
  <c r="CM35" i="4"/>
  <c r="CN35" i="4"/>
  <c r="CO35" i="4"/>
  <c r="CP35" i="4"/>
  <c r="CQ35" i="4"/>
  <c r="GA35" i="4" s="1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DG35" i="4"/>
  <c r="DH35" i="4"/>
  <c r="DI35" i="4"/>
  <c r="DJ35" i="4"/>
  <c r="DK35" i="4"/>
  <c r="DL35" i="4"/>
  <c r="DM35" i="4"/>
  <c r="DN35" i="4"/>
  <c r="DO35" i="4"/>
  <c r="DP35" i="4"/>
  <c r="DQ35" i="4"/>
  <c r="DR35" i="4"/>
  <c r="DS35" i="4"/>
  <c r="DT35" i="4"/>
  <c r="DU35" i="4"/>
  <c r="DV35" i="4"/>
  <c r="DW35" i="4"/>
  <c r="DX35" i="4"/>
  <c r="DY35" i="4"/>
  <c r="DZ35" i="4"/>
  <c r="EA35" i="4"/>
  <c r="EE35" i="4"/>
  <c r="EG35" i="4"/>
  <c r="EH35" i="4"/>
  <c r="EI35" i="4"/>
  <c r="EJ35" i="4"/>
  <c r="EK35" i="4"/>
  <c r="EL35" i="4"/>
  <c r="EM35" i="4"/>
  <c r="EO35" i="4"/>
  <c r="EP35" i="4"/>
  <c r="EQ35" i="4"/>
  <c r="ER35" i="4"/>
  <c r="ES35" i="4"/>
  <c r="ET35" i="4"/>
  <c r="FA35" i="4"/>
  <c r="FB35" i="4"/>
  <c r="FC35" i="4"/>
  <c r="FD35" i="4"/>
  <c r="FE35" i="4"/>
  <c r="FF35" i="4"/>
  <c r="FG35" i="4"/>
  <c r="FH35" i="4"/>
  <c r="FI35" i="4"/>
  <c r="FJ35" i="4"/>
  <c r="FK35" i="4"/>
  <c r="FL35" i="4"/>
  <c r="FM35" i="4"/>
  <c r="FN35" i="4"/>
  <c r="FO35" i="4"/>
  <c r="FP35" i="4"/>
  <c r="FQ35" i="4"/>
  <c r="FR35" i="4"/>
  <c r="FS35" i="4"/>
  <c r="FT35" i="4"/>
  <c r="FU35" i="4"/>
  <c r="FV35" i="4"/>
  <c r="FW35" i="4"/>
  <c r="FX35" i="4"/>
  <c r="FY35" i="4"/>
  <c r="FZ35" i="4"/>
  <c r="BK36" i="4"/>
  <c r="FS36" i="4" s="1"/>
  <c r="BL36" i="4"/>
  <c r="BM36" i="4"/>
  <c r="BN36" i="4"/>
  <c r="BO36" i="4"/>
  <c r="EE36" i="4" s="1"/>
  <c r="BP36" i="4"/>
  <c r="BQ36" i="4"/>
  <c r="BR36" i="4"/>
  <c r="BS36" i="4"/>
  <c r="EC36" i="4" s="1"/>
  <c r="EF36" i="4" s="1"/>
  <c r="BT36" i="4"/>
  <c r="BU36" i="4"/>
  <c r="BV36" i="4"/>
  <c r="BY36" i="4" s="1"/>
  <c r="BW36" i="4"/>
  <c r="EV36" i="4" s="1"/>
  <c r="BZ36" i="4"/>
  <c r="CA36" i="4"/>
  <c r="CB36" i="4"/>
  <c r="CC36" i="4"/>
  <c r="CD36" i="4"/>
  <c r="CE36" i="4"/>
  <c r="CG36" i="4" s="1"/>
  <c r="CF36" i="4"/>
  <c r="CH36" i="4"/>
  <c r="CI36" i="4"/>
  <c r="CJ36" i="4"/>
  <c r="CK36" i="4"/>
  <c r="CL36" i="4"/>
  <c r="CM36" i="4"/>
  <c r="CN36" i="4"/>
  <c r="CO36" i="4"/>
  <c r="CP36" i="4"/>
  <c r="CQ36" i="4"/>
  <c r="GA36" i="4" s="1"/>
  <c r="CR36" i="4"/>
  <c r="CS36" i="4"/>
  <c r="CT36" i="4"/>
  <c r="CU36" i="4"/>
  <c r="CV36" i="4"/>
  <c r="CW36" i="4"/>
  <c r="CX36" i="4"/>
  <c r="CY36" i="4"/>
  <c r="CZ36" i="4"/>
  <c r="DA36" i="4"/>
  <c r="DB36" i="4"/>
  <c r="DC36" i="4"/>
  <c r="DD36" i="4"/>
  <c r="DE36" i="4"/>
  <c r="DF36" i="4"/>
  <c r="DG36" i="4"/>
  <c r="DH36" i="4"/>
  <c r="DI36" i="4"/>
  <c r="DJ36" i="4"/>
  <c r="DK36" i="4"/>
  <c r="DL36" i="4"/>
  <c r="DM36" i="4"/>
  <c r="DN36" i="4"/>
  <c r="DO36" i="4"/>
  <c r="DP36" i="4"/>
  <c r="DQ36" i="4"/>
  <c r="DR36" i="4"/>
  <c r="DS36" i="4"/>
  <c r="DT36" i="4"/>
  <c r="DU36" i="4"/>
  <c r="DV36" i="4"/>
  <c r="DW36" i="4"/>
  <c r="DX36" i="4"/>
  <c r="DY36" i="4"/>
  <c r="DZ36" i="4"/>
  <c r="EA36" i="4"/>
  <c r="EB36" i="4"/>
  <c r="EG36" i="4"/>
  <c r="EH36" i="4"/>
  <c r="EI36" i="4"/>
  <c r="EJ36" i="4"/>
  <c r="EK36" i="4"/>
  <c r="EL36" i="4"/>
  <c r="EM36" i="4"/>
  <c r="EO36" i="4"/>
  <c r="EP36" i="4"/>
  <c r="EQ36" i="4"/>
  <c r="ER36" i="4"/>
  <c r="ES36" i="4"/>
  <c r="ET36" i="4"/>
  <c r="EZ36" i="4"/>
  <c r="FA36" i="4"/>
  <c r="FB36" i="4"/>
  <c r="FC36" i="4"/>
  <c r="FD36" i="4"/>
  <c r="FE36" i="4"/>
  <c r="FF36" i="4"/>
  <c r="FG36" i="4"/>
  <c r="FH36" i="4"/>
  <c r="FI36" i="4"/>
  <c r="FJ36" i="4"/>
  <c r="FK36" i="4"/>
  <c r="FL36" i="4"/>
  <c r="FM36" i="4"/>
  <c r="FN36" i="4"/>
  <c r="FO36" i="4"/>
  <c r="FP36" i="4"/>
  <c r="FQ36" i="4"/>
  <c r="FR36" i="4"/>
  <c r="FT36" i="4"/>
  <c r="FU36" i="4"/>
  <c r="FV36" i="4"/>
  <c r="FX36" i="4"/>
  <c r="FY36" i="4"/>
  <c r="FZ36" i="4"/>
  <c r="BK37" i="4"/>
  <c r="BL37" i="4"/>
  <c r="BM37" i="4"/>
  <c r="BN37" i="4"/>
  <c r="BO37" i="4"/>
  <c r="BP37" i="4"/>
  <c r="BQ37" i="4"/>
  <c r="EE37" i="4" s="1"/>
  <c r="BR37" i="4"/>
  <c r="BS37" i="4"/>
  <c r="BT37" i="4"/>
  <c r="BU37" i="4"/>
  <c r="BV37" i="4"/>
  <c r="BW37" i="4" s="1"/>
  <c r="EV37" i="4" s="1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CY37" i="4"/>
  <c r="CZ37" i="4"/>
  <c r="DA37" i="4"/>
  <c r="DB37" i="4"/>
  <c r="DC37" i="4"/>
  <c r="DD37" i="4"/>
  <c r="DE37" i="4"/>
  <c r="DF37" i="4"/>
  <c r="DG37" i="4"/>
  <c r="DH37" i="4"/>
  <c r="DI37" i="4"/>
  <c r="DJ37" i="4"/>
  <c r="DK37" i="4"/>
  <c r="DL37" i="4"/>
  <c r="DM37" i="4"/>
  <c r="DN37" i="4"/>
  <c r="DO37" i="4"/>
  <c r="DP37" i="4"/>
  <c r="DQ37" i="4"/>
  <c r="DR37" i="4"/>
  <c r="DS37" i="4"/>
  <c r="DT37" i="4"/>
  <c r="DU37" i="4"/>
  <c r="DV37" i="4"/>
  <c r="DW37" i="4"/>
  <c r="DX37" i="4"/>
  <c r="DY37" i="4"/>
  <c r="DZ37" i="4"/>
  <c r="EA37" i="4"/>
  <c r="EC37" i="4"/>
  <c r="ED37" i="4"/>
  <c r="EG37" i="4"/>
  <c r="EH37" i="4"/>
  <c r="EI37" i="4"/>
  <c r="EJ37" i="4"/>
  <c r="EK37" i="4"/>
  <c r="EL37" i="4"/>
  <c r="EM37" i="4"/>
  <c r="EO37" i="4"/>
  <c r="EP37" i="4"/>
  <c r="EQ37" i="4"/>
  <c r="ER37" i="4"/>
  <c r="ES37" i="4"/>
  <c r="ET37" i="4"/>
  <c r="EU37" i="4"/>
  <c r="EY37" i="4"/>
  <c r="EZ37" i="4"/>
  <c r="FA37" i="4"/>
  <c r="FB37" i="4"/>
  <c r="FC37" i="4"/>
  <c r="FD37" i="4"/>
  <c r="FE37" i="4"/>
  <c r="FF37" i="4"/>
  <c r="FG37" i="4"/>
  <c r="FH37" i="4"/>
  <c r="FI37" i="4"/>
  <c r="FJ37" i="4"/>
  <c r="FK37" i="4"/>
  <c r="FL37" i="4"/>
  <c r="FM37" i="4"/>
  <c r="FN37" i="4"/>
  <c r="FO37" i="4"/>
  <c r="FP37" i="4"/>
  <c r="FQ37" i="4"/>
  <c r="FR37" i="4"/>
  <c r="FS37" i="4"/>
  <c r="FT37" i="4"/>
  <c r="FU37" i="4"/>
  <c r="FV37" i="4"/>
  <c r="FW37" i="4"/>
  <c r="FX37" i="4"/>
  <c r="FY37" i="4"/>
  <c r="FZ37" i="4"/>
  <c r="GA37" i="4"/>
  <c r="GB37" i="4"/>
  <c r="BK38" i="4"/>
  <c r="BL38" i="4"/>
  <c r="BM38" i="4"/>
  <c r="BN38" i="4"/>
  <c r="BO38" i="4"/>
  <c r="BP38" i="4"/>
  <c r="BQ38" i="4"/>
  <c r="BR38" i="4"/>
  <c r="BS38" i="4"/>
  <c r="BT38" i="4"/>
  <c r="EB38" i="4" s="1"/>
  <c r="BU38" i="4"/>
  <c r="BV38" i="4"/>
  <c r="BW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GA38" i="4" s="1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DG38" i="4"/>
  <c r="DH38" i="4"/>
  <c r="DI38" i="4"/>
  <c r="DJ38" i="4"/>
  <c r="DK38" i="4"/>
  <c r="DL38" i="4"/>
  <c r="DM38" i="4"/>
  <c r="DN38" i="4"/>
  <c r="DO38" i="4"/>
  <c r="DP38" i="4"/>
  <c r="DQ38" i="4"/>
  <c r="DR38" i="4"/>
  <c r="DS38" i="4"/>
  <c r="DT38" i="4"/>
  <c r="DU38" i="4"/>
  <c r="DV38" i="4"/>
  <c r="DW38" i="4"/>
  <c r="DX38" i="4"/>
  <c r="DY38" i="4"/>
  <c r="DZ38" i="4"/>
  <c r="EA38" i="4"/>
  <c r="EC38" i="4"/>
  <c r="EE38" i="4"/>
  <c r="EG38" i="4"/>
  <c r="EH38" i="4"/>
  <c r="EI38" i="4"/>
  <c r="EJ38" i="4"/>
  <c r="EK38" i="4"/>
  <c r="EL38" i="4"/>
  <c r="EM38" i="4"/>
  <c r="EN38" i="4"/>
  <c r="EO38" i="4"/>
  <c r="EP38" i="4"/>
  <c r="EQ38" i="4"/>
  <c r="ER38" i="4"/>
  <c r="ES38" i="4"/>
  <c r="ET38" i="4"/>
  <c r="EV38" i="4"/>
  <c r="EW38" i="4"/>
  <c r="EZ38" i="4"/>
  <c r="FA38" i="4"/>
  <c r="FB38" i="4"/>
  <c r="FC38" i="4"/>
  <c r="FD38" i="4"/>
  <c r="FE38" i="4"/>
  <c r="FF38" i="4"/>
  <c r="FG38" i="4"/>
  <c r="FH38" i="4"/>
  <c r="FI38" i="4"/>
  <c r="FJ38" i="4"/>
  <c r="FK38" i="4"/>
  <c r="FL38" i="4"/>
  <c r="FM38" i="4"/>
  <c r="FN38" i="4"/>
  <c r="FO38" i="4"/>
  <c r="FP38" i="4"/>
  <c r="FQ38" i="4"/>
  <c r="FR38" i="4"/>
  <c r="FU38" i="4"/>
  <c r="FV38" i="4"/>
  <c r="FX38" i="4"/>
  <c r="FZ38" i="4"/>
  <c r="GB38" i="4"/>
  <c r="GC38" i="4"/>
  <c r="BK39" i="4"/>
  <c r="BL39" i="4"/>
  <c r="EC39" i="4" s="1"/>
  <c r="BM39" i="4"/>
  <c r="BN39" i="4"/>
  <c r="BO39" i="4"/>
  <c r="BP39" i="4"/>
  <c r="BQ39" i="4"/>
  <c r="EE39" i="4" s="1"/>
  <c r="BR39" i="4"/>
  <c r="BS39" i="4"/>
  <c r="BT39" i="4"/>
  <c r="EB39" i="4" s="1"/>
  <c r="BU39" i="4"/>
  <c r="BV39" i="4"/>
  <c r="BW39" i="4" s="1"/>
  <c r="BY39" i="4"/>
  <c r="BZ39" i="4"/>
  <c r="CA39" i="4"/>
  <c r="CB39" i="4"/>
  <c r="CC39" i="4"/>
  <c r="CD39" i="4"/>
  <c r="CE39" i="4"/>
  <c r="CG39" i="4" s="1"/>
  <c r="CF39" i="4"/>
  <c r="CH39" i="4"/>
  <c r="CI39" i="4"/>
  <c r="CJ39" i="4"/>
  <c r="CK39" i="4"/>
  <c r="CL39" i="4"/>
  <c r="CM39" i="4"/>
  <c r="CN39" i="4"/>
  <c r="CO39" i="4"/>
  <c r="CP39" i="4"/>
  <c r="CQ39" i="4"/>
  <c r="GA39" i="4" s="1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F39" i="4"/>
  <c r="DG39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T39" i="4"/>
  <c r="DU39" i="4"/>
  <c r="DV39" i="4"/>
  <c r="DW39" i="4"/>
  <c r="DX39" i="4"/>
  <c r="DY39" i="4"/>
  <c r="DZ39" i="4"/>
  <c r="EA39" i="4"/>
  <c r="EG39" i="4"/>
  <c r="EH39" i="4"/>
  <c r="EI39" i="4"/>
  <c r="EJ39" i="4"/>
  <c r="EK39" i="4"/>
  <c r="EL39" i="4"/>
  <c r="EM39" i="4"/>
  <c r="EN39" i="4"/>
  <c r="EO39" i="4"/>
  <c r="EP39" i="4"/>
  <c r="EQ39" i="4"/>
  <c r="ER39" i="4"/>
  <c r="ES39" i="4"/>
  <c r="ET39" i="4"/>
  <c r="EU39" i="4"/>
  <c r="EV39" i="4"/>
  <c r="EX39" i="4"/>
  <c r="EY39" i="4"/>
  <c r="EZ39" i="4"/>
  <c r="FA39" i="4"/>
  <c r="FB39" i="4"/>
  <c r="FC39" i="4"/>
  <c r="FD39" i="4"/>
  <c r="FE39" i="4"/>
  <c r="FF39" i="4"/>
  <c r="FG39" i="4"/>
  <c r="FH39" i="4"/>
  <c r="FI39" i="4"/>
  <c r="FJ39" i="4"/>
  <c r="FK39" i="4"/>
  <c r="FL39" i="4"/>
  <c r="FM39" i="4"/>
  <c r="FN39" i="4"/>
  <c r="FO39" i="4"/>
  <c r="FP39" i="4"/>
  <c r="FQ39" i="4"/>
  <c r="FR39" i="4"/>
  <c r="FS39" i="4"/>
  <c r="FT39" i="4"/>
  <c r="FU39" i="4"/>
  <c r="FV39" i="4"/>
  <c r="FW39" i="4"/>
  <c r="FX39" i="4"/>
  <c r="FY39" i="4"/>
  <c r="FZ39" i="4"/>
  <c r="GB39" i="4"/>
  <c r="GD39" i="4"/>
  <c r="BK40" i="4"/>
  <c r="FX40" i="4" s="1"/>
  <c r="BL40" i="4"/>
  <c r="BM40" i="4"/>
  <c r="BN40" i="4"/>
  <c r="BO40" i="4"/>
  <c r="EE40" i="4" s="1"/>
  <c r="BP40" i="4"/>
  <c r="BQ40" i="4"/>
  <c r="BR40" i="4"/>
  <c r="BS40" i="4"/>
  <c r="EC40" i="4" s="1"/>
  <c r="EF40" i="4" s="1"/>
  <c r="BT40" i="4"/>
  <c r="BU40" i="4"/>
  <c r="BV40" i="4"/>
  <c r="BY40" i="4" s="1"/>
  <c r="BW40" i="4"/>
  <c r="EV40" i="4" s="1"/>
  <c r="BZ40" i="4"/>
  <c r="CA40" i="4"/>
  <c r="CB40" i="4"/>
  <c r="CC40" i="4"/>
  <c r="CD40" i="4"/>
  <c r="CE40" i="4"/>
  <c r="CG40" i="4" s="1"/>
  <c r="CF40" i="4"/>
  <c r="CH40" i="4"/>
  <c r="CI40" i="4"/>
  <c r="CJ40" i="4"/>
  <c r="CK40" i="4"/>
  <c r="CL40" i="4"/>
  <c r="CM40" i="4"/>
  <c r="CN40" i="4"/>
  <c r="CO40" i="4"/>
  <c r="CP40" i="4"/>
  <c r="CQ40" i="4"/>
  <c r="GA40" i="4" s="1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G40" i="4"/>
  <c r="EH40" i="4"/>
  <c r="EI40" i="4"/>
  <c r="EJ40" i="4"/>
  <c r="EK40" i="4"/>
  <c r="EL40" i="4"/>
  <c r="EM40" i="4"/>
  <c r="EO40" i="4"/>
  <c r="EP40" i="4"/>
  <c r="EQ40" i="4"/>
  <c r="ER40" i="4"/>
  <c r="ES40" i="4"/>
  <c r="ET40" i="4"/>
  <c r="EZ40" i="4"/>
  <c r="FA40" i="4"/>
  <c r="FB40" i="4"/>
  <c r="FC40" i="4"/>
  <c r="FD40" i="4"/>
  <c r="FE40" i="4"/>
  <c r="FF40" i="4"/>
  <c r="FG40" i="4"/>
  <c r="FH40" i="4"/>
  <c r="FI40" i="4"/>
  <c r="FJ40" i="4"/>
  <c r="FK40" i="4"/>
  <c r="FL40" i="4"/>
  <c r="FM40" i="4"/>
  <c r="FN40" i="4"/>
  <c r="FO40" i="4"/>
  <c r="FP40" i="4"/>
  <c r="FQ40" i="4"/>
  <c r="FR40" i="4"/>
  <c r="FU40" i="4"/>
  <c r="FV40" i="4"/>
  <c r="FZ40" i="4"/>
  <c r="BK41" i="4"/>
  <c r="BL41" i="4"/>
  <c r="BM41" i="4"/>
  <c r="BN41" i="4"/>
  <c r="BO41" i="4"/>
  <c r="BP41" i="4"/>
  <c r="BQ41" i="4"/>
  <c r="EE41" i="4" s="1"/>
  <c r="BR41" i="4"/>
  <c r="BS41" i="4"/>
  <c r="BT41" i="4"/>
  <c r="BU41" i="4"/>
  <c r="BV41" i="4"/>
  <c r="BW41" i="4" s="1"/>
  <c r="EV41" i="4" s="1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C41" i="4"/>
  <c r="ED41" i="4"/>
  <c r="EG41" i="4"/>
  <c r="EH41" i="4"/>
  <c r="EI41" i="4"/>
  <c r="EJ41" i="4"/>
  <c r="EK41" i="4"/>
  <c r="EL41" i="4"/>
  <c r="EM41" i="4"/>
  <c r="EO41" i="4"/>
  <c r="EP41" i="4"/>
  <c r="EQ41" i="4"/>
  <c r="ER41" i="4"/>
  <c r="ES41" i="4"/>
  <c r="ET41" i="4"/>
  <c r="EU41" i="4"/>
  <c r="EY41" i="4"/>
  <c r="EZ4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FN41" i="4"/>
  <c r="FO41" i="4"/>
  <c r="FP41" i="4"/>
  <c r="FQ41" i="4"/>
  <c r="FR41" i="4"/>
  <c r="FS41" i="4"/>
  <c r="FT41" i="4"/>
  <c r="FU41" i="4"/>
  <c r="FV41" i="4"/>
  <c r="FW41" i="4"/>
  <c r="FX41" i="4"/>
  <c r="FY41" i="4"/>
  <c r="FZ41" i="4"/>
  <c r="GA41" i="4"/>
  <c r="GB41" i="4"/>
  <c r="BK42" i="4"/>
  <c r="BL42" i="4"/>
  <c r="BM42" i="4"/>
  <c r="BN42" i="4"/>
  <c r="BO42" i="4"/>
  <c r="BP42" i="4"/>
  <c r="BQ42" i="4"/>
  <c r="BR42" i="4"/>
  <c r="BS42" i="4"/>
  <c r="BT42" i="4"/>
  <c r="EB42" i="4" s="1"/>
  <c r="BU42" i="4"/>
  <c r="BV42" i="4"/>
  <c r="BW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GA42" i="4" s="1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F42" i="4"/>
  <c r="DG42" i="4"/>
  <c r="DH42" i="4"/>
  <c r="DI42" i="4"/>
  <c r="DJ42" i="4"/>
  <c r="DK42" i="4"/>
  <c r="DL42" i="4"/>
  <c r="DM42" i="4"/>
  <c r="DN42" i="4"/>
  <c r="DO42" i="4"/>
  <c r="DP42" i="4"/>
  <c r="DQ42" i="4"/>
  <c r="DR42" i="4"/>
  <c r="DS42" i="4"/>
  <c r="DT42" i="4"/>
  <c r="DU42" i="4"/>
  <c r="DV42" i="4"/>
  <c r="DW42" i="4"/>
  <c r="DX42" i="4"/>
  <c r="DY42" i="4"/>
  <c r="DZ42" i="4"/>
  <c r="EA42" i="4"/>
  <c r="EC42" i="4"/>
  <c r="EE42" i="4"/>
  <c r="EG42" i="4"/>
  <c r="EH42" i="4"/>
  <c r="EI42" i="4"/>
  <c r="EJ42" i="4"/>
  <c r="EK42" i="4"/>
  <c r="EL42" i="4"/>
  <c r="EM42" i="4"/>
  <c r="EN42" i="4"/>
  <c r="EO42" i="4"/>
  <c r="EP42" i="4"/>
  <c r="EQ42" i="4"/>
  <c r="ER42" i="4"/>
  <c r="ES42" i="4"/>
  <c r="ET42" i="4"/>
  <c r="EV42" i="4"/>
  <c r="EW42" i="4"/>
  <c r="EZ42" i="4"/>
  <c r="FA42" i="4"/>
  <c r="FB42" i="4"/>
  <c r="FC42" i="4"/>
  <c r="FD42" i="4"/>
  <c r="FE42" i="4"/>
  <c r="FF42" i="4"/>
  <c r="FG42" i="4"/>
  <c r="FH42" i="4"/>
  <c r="FI42" i="4"/>
  <c r="FJ42" i="4"/>
  <c r="FK42" i="4"/>
  <c r="FL42" i="4"/>
  <c r="FM42" i="4"/>
  <c r="FN42" i="4"/>
  <c r="FO42" i="4"/>
  <c r="FP42" i="4"/>
  <c r="FQ42" i="4"/>
  <c r="FR42" i="4"/>
  <c r="FU42" i="4"/>
  <c r="FV42" i="4"/>
  <c r="FX42" i="4"/>
  <c r="FZ42" i="4"/>
  <c r="GB42" i="4"/>
  <c r="GC42" i="4"/>
  <c r="BK43" i="4"/>
  <c r="BL43" i="4"/>
  <c r="EC43" i="4" s="1"/>
  <c r="EF43" i="4" s="1"/>
  <c r="BM43" i="4"/>
  <c r="BN43" i="4"/>
  <c r="BO43" i="4"/>
  <c r="BP43" i="4"/>
  <c r="BQ43" i="4"/>
  <c r="EE43" i="4" s="1"/>
  <c r="BR43" i="4"/>
  <c r="BS43" i="4"/>
  <c r="BT43" i="4"/>
  <c r="EB43" i="4" s="1"/>
  <c r="BU43" i="4"/>
  <c r="BV43" i="4"/>
  <c r="BW43" i="4" s="1"/>
  <c r="BY43" i="4"/>
  <c r="BZ43" i="4"/>
  <c r="CA43" i="4"/>
  <c r="CB43" i="4"/>
  <c r="CC43" i="4"/>
  <c r="CD43" i="4"/>
  <c r="CE43" i="4"/>
  <c r="CG43" i="4" s="1"/>
  <c r="CF43" i="4"/>
  <c r="CH43" i="4"/>
  <c r="CI43" i="4"/>
  <c r="CJ43" i="4"/>
  <c r="CK43" i="4"/>
  <c r="CL43" i="4"/>
  <c r="CM43" i="4"/>
  <c r="CN43" i="4"/>
  <c r="CO43" i="4"/>
  <c r="CP43" i="4"/>
  <c r="CQ43" i="4"/>
  <c r="GA43" i="4" s="1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DT43" i="4"/>
  <c r="DU43" i="4"/>
  <c r="DV43" i="4"/>
  <c r="DW43" i="4"/>
  <c r="DX43" i="4"/>
  <c r="DY43" i="4"/>
  <c r="DZ43" i="4"/>
  <c r="EA43" i="4"/>
  <c r="EG43" i="4"/>
  <c r="EH43" i="4"/>
  <c r="EI43" i="4"/>
  <c r="EJ43" i="4"/>
  <c r="EK43" i="4"/>
  <c r="EL43" i="4"/>
  <c r="EM43" i="4"/>
  <c r="EN43" i="4"/>
  <c r="EO43" i="4"/>
  <c r="EP43" i="4"/>
  <c r="EQ43" i="4"/>
  <c r="ER43" i="4"/>
  <c r="ES43" i="4"/>
  <c r="ET43" i="4"/>
  <c r="EU43" i="4"/>
  <c r="EV43" i="4"/>
  <c r="EX43" i="4"/>
  <c r="EY43" i="4"/>
  <c r="EZ43" i="4"/>
  <c r="FA43" i="4"/>
  <c r="FB43" i="4"/>
  <c r="FC43" i="4"/>
  <c r="FD43" i="4"/>
  <c r="FE43" i="4"/>
  <c r="FF43" i="4"/>
  <c r="FG43" i="4"/>
  <c r="FH43" i="4"/>
  <c r="FI43" i="4"/>
  <c r="FJ43" i="4"/>
  <c r="FK43" i="4"/>
  <c r="FL43" i="4"/>
  <c r="FM43" i="4"/>
  <c r="FN43" i="4"/>
  <c r="FO43" i="4"/>
  <c r="FP43" i="4"/>
  <c r="FQ43" i="4"/>
  <c r="FR43" i="4"/>
  <c r="FS43" i="4"/>
  <c r="FT43" i="4"/>
  <c r="FU43" i="4"/>
  <c r="FV43" i="4"/>
  <c r="FW43" i="4"/>
  <c r="FX43" i="4"/>
  <c r="FY43" i="4"/>
  <c r="FZ43" i="4"/>
  <c r="GB43" i="4"/>
  <c r="GD43" i="4"/>
  <c r="BK44" i="4"/>
  <c r="FX44" i="4" s="1"/>
  <c r="BL44" i="4"/>
  <c r="BM44" i="4"/>
  <c r="BN44" i="4"/>
  <c r="BO44" i="4"/>
  <c r="EE44" i="4" s="1"/>
  <c r="BP44" i="4"/>
  <c r="BQ44" i="4"/>
  <c r="BR44" i="4"/>
  <c r="BS44" i="4"/>
  <c r="EC44" i="4" s="1"/>
  <c r="EF44" i="4" s="1"/>
  <c r="BT44" i="4"/>
  <c r="BU44" i="4"/>
  <c r="BV44" i="4"/>
  <c r="BY44" i="4" s="1"/>
  <c r="BW44" i="4"/>
  <c r="EW44" i="4" s="1"/>
  <c r="BZ44" i="4"/>
  <c r="CA44" i="4"/>
  <c r="CB44" i="4"/>
  <c r="CC44" i="4"/>
  <c r="CD44" i="4"/>
  <c r="CE44" i="4"/>
  <c r="CG44" i="4" s="1"/>
  <c r="CF44" i="4"/>
  <c r="CH44" i="4"/>
  <c r="CI44" i="4"/>
  <c r="CJ44" i="4"/>
  <c r="CK44" i="4"/>
  <c r="CL44" i="4"/>
  <c r="CM44" i="4"/>
  <c r="CN44" i="4"/>
  <c r="CO44" i="4"/>
  <c r="CP44" i="4"/>
  <c r="CQ44" i="4"/>
  <c r="GA44" i="4" s="1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DT44" i="4"/>
  <c r="DU44" i="4"/>
  <c r="DV44" i="4"/>
  <c r="DW44" i="4"/>
  <c r="DX44" i="4"/>
  <c r="DY44" i="4"/>
  <c r="DZ44" i="4"/>
  <c r="EA44" i="4"/>
  <c r="EB44" i="4"/>
  <c r="EG44" i="4"/>
  <c r="EH44" i="4"/>
  <c r="EI44" i="4"/>
  <c r="EJ44" i="4"/>
  <c r="EK44" i="4"/>
  <c r="EL44" i="4"/>
  <c r="EM44" i="4"/>
  <c r="EO44" i="4"/>
  <c r="EP44" i="4"/>
  <c r="EQ44" i="4"/>
  <c r="ER44" i="4"/>
  <c r="ES44" i="4"/>
  <c r="ET44" i="4"/>
  <c r="EZ44" i="4"/>
  <c r="FA44" i="4"/>
  <c r="FB44" i="4"/>
  <c r="FC44" i="4"/>
  <c r="FD44" i="4"/>
  <c r="FE44" i="4"/>
  <c r="FF44" i="4"/>
  <c r="FG44" i="4"/>
  <c r="FH44" i="4"/>
  <c r="FI44" i="4"/>
  <c r="FJ44" i="4"/>
  <c r="FK44" i="4"/>
  <c r="FL44" i="4"/>
  <c r="FM44" i="4"/>
  <c r="FN44" i="4"/>
  <c r="FO44" i="4"/>
  <c r="FP44" i="4"/>
  <c r="FQ44" i="4"/>
  <c r="FR44" i="4"/>
  <c r="FU44" i="4"/>
  <c r="FV44" i="4"/>
  <c r="FZ44" i="4"/>
  <c r="BK45" i="4"/>
  <c r="BL45" i="4"/>
  <c r="BM45" i="4"/>
  <c r="BN45" i="4"/>
  <c r="BO45" i="4"/>
  <c r="BP45" i="4"/>
  <c r="BQ45" i="4"/>
  <c r="EE45" i="4" s="1"/>
  <c r="BR45" i="4"/>
  <c r="BS45" i="4"/>
  <c r="BT45" i="4"/>
  <c r="BU45" i="4"/>
  <c r="BV45" i="4"/>
  <c r="BW45" i="4" s="1"/>
  <c r="EV45" i="4" s="1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F45" i="4"/>
  <c r="DG45" i="4"/>
  <c r="DH45" i="4"/>
  <c r="DI45" i="4"/>
  <c r="DJ45" i="4"/>
  <c r="DK45" i="4"/>
  <c r="DL45" i="4"/>
  <c r="DM45" i="4"/>
  <c r="DN45" i="4"/>
  <c r="DO45" i="4"/>
  <c r="DP45" i="4"/>
  <c r="DQ45" i="4"/>
  <c r="DR45" i="4"/>
  <c r="DS45" i="4"/>
  <c r="DT45" i="4"/>
  <c r="DU45" i="4"/>
  <c r="DV45" i="4"/>
  <c r="DW45" i="4"/>
  <c r="DX45" i="4"/>
  <c r="DY45" i="4"/>
  <c r="DZ45" i="4"/>
  <c r="EA45" i="4"/>
  <c r="EC45" i="4"/>
  <c r="ED45" i="4"/>
  <c r="EG45" i="4"/>
  <c r="EH45" i="4"/>
  <c r="EI45" i="4"/>
  <c r="EJ45" i="4"/>
  <c r="EK45" i="4"/>
  <c r="EL45" i="4"/>
  <c r="EM45" i="4"/>
  <c r="EO45" i="4"/>
  <c r="EP45" i="4"/>
  <c r="EQ45" i="4"/>
  <c r="ER45" i="4"/>
  <c r="ES45" i="4"/>
  <c r="ET45" i="4"/>
  <c r="EU45" i="4"/>
  <c r="EY45" i="4"/>
  <c r="EZ45" i="4"/>
  <c r="FA45" i="4"/>
  <c r="FB45" i="4"/>
  <c r="FC45" i="4"/>
  <c r="FD45" i="4"/>
  <c r="FE45" i="4"/>
  <c r="FF45" i="4"/>
  <c r="FG45" i="4"/>
  <c r="FH45" i="4"/>
  <c r="FI45" i="4"/>
  <c r="FJ45" i="4"/>
  <c r="FK45" i="4"/>
  <c r="FL45" i="4"/>
  <c r="FM45" i="4"/>
  <c r="FN45" i="4"/>
  <c r="FO45" i="4"/>
  <c r="FP45" i="4"/>
  <c r="FQ45" i="4"/>
  <c r="FR45" i="4"/>
  <c r="FS45" i="4"/>
  <c r="FT45" i="4"/>
  <c r="FU45" i="4"/>
  <c r="FV45" i="4"/>
  <c r="FW45" i="4"/>
  <c r="FX45" i="4"/>
  <c r="FY45" i="4"/>
  <c r="FZ45" i="4"/>
  <c r="GA45" i="4"/>
  <c r="GB45" i="4"/>
  <c r="BK46" i="4"/>
  <c r="BL46" i="4"/>
  <c r="BM46" i="4"/>
  <c r="BN46" i="4"/>
  <c r="BO46" i="4"/>
  <c r="BP46" i="4"/>
  <c r="BQ46" i="4"/>
  <c r="BR46" i="4"/>
  <c r="BS46" i="4"/>
  <c r="BT46" i="4"/>
  <c r="EB46" i="4" s="1"/>
  <c r="BU46" i="4"/>
  <c r="BV46" i="4"/>
  <c r="BW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GA46" i="4" s="1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C46" i="4"/>
  <c r="EE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V46" i="4"/>
  <c r="EW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U46" i="4"/>
  <c r="FV46" i="4"/>
  <c r="FX46" i="4"/>
  <c r="FZ46" i="4"/>
  <c r="GB46" i="4"/>
  <c r="GC46" i="4"/>
  <c r="BK47" i="4"/>
  <c r="BL47" i="4"/>
  <c r="EC47" i="4" s="1"/>
  <c r="BM47" i="4"/>
  <c r="BN47" i="4"/>
  <c r="BO47" i="4"/>
  <c r="BP47" i="4"/>
  <c r="BQ47" i="4"/>
  <c r="EE47" i="4" s="1"/>
  <c r="BR47" i="4"/>
  <c r="BS47" i="4"/>
  <c r="BT47" i="4"/>
  <c r="EB47" i="4" s="1"/>
  <c r="BU47" i="4"/>
  <c r="BV47" i="4"/>
  <c r="BW47" i="4" s="1"/>
  <c r="BY47" i="4"/>
  <c r="BZ47" i="4"/>
  <c r="CA47" i="4"/>
  <c r="CB47" i="4"/>
  <c r="CC47" i="4"/>
  <c r="CD47" i="4"/>
  <c r="CE47" i="4"/>
  <c r="CG47" i="4" s="1"/>
  <c r="CF47" i="4"/>
  <c r="CH47" i="4"/>
  <c r="CI47" i="4"/>
  <c r="CJ47" i="4"/>
  <c r="CK47" i="4"/>
  <c r="CL47" i="4"/>
  <c r="CM47" i="4"/>
  <c r="CN47" i="4"/>
  <c r="CO47" i="4"/>
  <c r="CP47" i="4"/>
  <c r="CQ47" i="4"/>
  <c r="GA47" i="4" s="1"/>
  <c r="CR47" i="4"/>
  <c r="CS47" i="4"/>
  <c r="CT47" i="4"/>
  <c r="CU47" i="4"/>
  <c r="CV47" i="4"/>
  <c r="CW47" i="4"/>
  <c r="CX47" i="4"/>
  <c r="CY47" i="4"/>
  <c r="CZ47" i="4"/>
  <c r="DA47" i="4"/>
  <c r="DB47" i="4"/>
  <c r="DC47" i="4"/>
  <c r="DD47" i="4"/>
  <c r="DE47" i="4"/>
  <c r="DF47" i="4"/>
  <c r="DG47" i="4"/>
  <c r="DH47" i="4"/>
  <c r="DI47" i="4"/>
  <c r="DJ47" i="4"/>
  <c r="DK47" i="4"/>
  <c r="DL47" i="4"/>
  <c r="DM47" i="4"/>
  <c r="DN47" i="4"/>
  <c r="DO47" i="4"/>
  <c r="DP47" i="4"/>
  <c r="DQ47" i="4"/>
  <c r="DR47" i="4"/>
  <c r="DS47" i="4"/>
  <c r="DT47" i="4"/>
  <c r="DU47" i="4"/>
  <c r="DV47" i="4"/>
  <c r="DW47" i="4"/>
  <c r="DX47" i="4"/>
  <c r="DY47" i="4"/>
  <c r="DZ47" i="4"/>
  <c r="EA47" i="4"/>
  <c r="EG47" i="4"/>
  <c r="EH47" i="4"/>
  <c r="EI47" i="4"/>
  <c r="EJ47" i="4"/>
  <c r="EK47" i="4"/>
  <c r="EL47" i="4"/>
  <c r="EM47" i="4"/>
  <c r="EN47" i="4"/>
  <c r="EO47" i="4"/>
  <c r="EP47" i="4"/>
  <c r="EQ47" i="4"/>
  <c r="ER47" i="4"/>
  <c r="ES47" i="4"/>
  <c r="ET47" i="4"/>
  <c r="EU47" i="4"/>
  <c r="EV47" i="4"/>
  <c r="EX47" i="4"/>
  <c r="EY47" i="4"/>
  <c r="EZ47" i="4"/>
  <c r="FA47" i="4"/>
  <c r="FB47" i="4"/>
  <c r="FC47" i="4"/>
  <c r="FD47" i="4"/>
  <c r="FE47" i="4"/>
  <c r="FF47" i="4"/>
  <c r="FG47" i="4"/>
  <c r="FH47" i="4"/>
  <c r="FI47" i="4"/>
  <c r="FJ47" i="4"/>
  <c r="FK47" i="4"/>
  <c r="FL47" i="4"/>
  <c r="FM47" i="4"/>
  <c r="FN47" i="4"/>
  <c r="FO47" i="4"/>
  <c r="FP47" i="4"/>
  <c r="FQ47" i="4"/>
  <c r="FR47" i="4"/>
  <c r="FS47" i="4"/>
  <c r="FT47" i="4"/>
  <c r="FU47" i="4"/>
  <c r="FV47" i="4"/>
  <c r="FW47" i="4"/>
  <c r="FX47" i="4"/>
  <c r="FY47" i="4"/>
  <c r="FZ47" i="4"/>
  <c r="GB47" i="4"/>
  <c r="GD47" i="4"/>
  <c r="BK48" i="4"/>
  <c r="FX48" i="4" s="1"/>
  <c r="BL48" i="4"/>
  <c r="BM48" i="4"/>
  <c r="BN48" i="4"/>
  <c r="BO48" i="4"/>
  <c r="EE48" i="4" s="1"/>
  <c r="BP48" i="4"/>
  <c r="BQ48" i="4"/>
  <c r="BR48" i="4"/>
  <c r="BS48" i="4"/>
  <c r="EC48" i="4" s="1"/>
  <c r="EF48" i="4" s="1"/>
  <c r="BT48" i="4"/>
  <c r="BU48" i="4"/>
  <c r="BV48" i="4"/>
  <c r="BY48" i="4" s="1"/>
  <c r="BW48" i="4"/>
  <c r="EW48" i="4" s="1"/>
  <c r="BZ48" i="4"/>
  <c r="CA48" i="4"/>
  <c r="CB48" i="4"/>
  <c r="CC48" i="4"/>
  <c r="CD48" i="4"/>
  <c r="CE48" i="4"/>
  <c r="CG48" i="4" s="1"/>
  <c r="CF48" i="4"/>
  <c r="CH48" i="4"/>
  <c r="CI48" i="4"/>
  <c r="CJ48" i="4"/>
  <c r="CK48" i="4"/>
  <c r="CL48" i="4"/>
  <c r="CM48" i="4"/>
  <c r="CN48" i="4"/>
  <c r="CO48" i="4"/>
  <c r="CP48" i="4"/>
  <c r="CQ48" i="4"/>
  <c r="GA48" i="4" s="1"/>
  <c r="CR48" i="4"/>
  <c r="CS48" i="4"/>
  <c r="CT48" i="4"/>
  <c r="CU48" i="4"/>
  <c r="CV48" i="4"/>
  <c r="CW48" i="4"/>
  <c r="CX48" i="4"/>
  <c r="CY48" i="4"/>
  <c r="CZ48" i="4"/>
  <c r="DA48" i="4"/>
  <c r="DB48" i="4"/>
  <c r="DC48" i="4"/>
  <c r="DD48" i="4"/>
  <c r="DE48" i="4"/>
  <c r="DF48" i="4"/>
  <c r="DG48" i="4"/>
  <c r="DH48" i="4"/>
  <c r="DI48" i="4"/>
  <c r="DJ48" i="4"/>
  <c r="DK48" i="4"/>
  <c r="DL48" i="4"/>
  <c r="DM48" i="4"/>
  <c r="DN48" i="4"/>
  <c r="DO48" i="4"/>
  <c r="DP48" i="4"/>
  <c r="DQ48" i="4"/>
  <c r="DR48" i="4"/>
  <c r="DS48" i="4"/>
  <c r="DT48" i="4"/>
  <c r="DU48" i="4"/>
  <c r="DV48" i="4"/>
  <c r="DW48" i="4"/>
  <c r="DX48" i="4"/>
  <c r="DY48" i="4"/>
  <c r="DZ48" i="4"/>
  <c r="EA48" i="4"/>
  <c r="EB48" i="4"/>
  <c r="EG48" i="4"/>
  <c r="EH48" i="4"/>
  <c r="EI48" i="4"/>
  <c r="EJ48" i="4"/>
  <c r="EK48" i="4"/>
  <c r="EL48" i="4"/>
  <c r="EM48" i="4"/>
  <c r="EO48" i="4"/>
  <c r="EP48" i="4"/>
  <c r="EQ48" i="4"/>
  <c r="ER48" i="4"/>
  <c r="ES48" i="4"/>
  <c r="ET48" i="4"/>
  <c r="EZ48" i="4"/>
  <c r="FA48" i="4"/>
  <c r="FB48" i="4"/>
  <c r="FC48" i="4"/>
  <c r="FD48" i="4"/>
  <c r="FE48" i="4"/>
  <c r="FF48" i="4"/>
  <c r="FG48" i="4"/>
  <c r="FH48" i="4"/>
  <c r="FI48" i="4"/>
  <c r="FJ48" i="4"/>
  <c r="FK48" i="4"/>
  <c r="FL48" i="4"/>
  <c r="FM48" i="4"/>
  <c r="FN48" i="4"/>
  <c r="FO48" i="4"/>
  <c r="FP48" i="4"/>
  <c r="FQ48" i="4"/>
  <c r="FR48" i="4"/>
  <c r="FU48" i="4"/>
  <c r="FV48" i="4"/>
  <c r="FZ48" i="4"/>
  <c r="BK49" i="4"/>
  <c r="BL49" i="4"/>
  <c r="BM49" i="4"/>
  <c r="BN49" i="4"/>
  <c r="BO49" i="4"/>
  <c r="BP49" i="4"/>
  <c r="BQ49" i="4"/>
  <c r="EE49" i="4" s="1"/>
  <c r="BR49" i="4"/>
  <c r="BS49" i="4"/>
  <c r="BT49" i="4"/>
  <c r="BU49" i="4"/>
  <c r="BV49" i="4"/>
  <c r="BW49" i="4" s="1"/>
  <c r="EV49" i="4" s="1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F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C49" i="4"/>
  <c r="ED49" i="4"/>
  <c r="EG49" i="4"/>
  <c r="EH49" i="4"/>
  <c r="EI49" i="4"/>
  <c r="EJ49" i="4"/>
  <c r="EK49" i="4"/>
  <c r="EL49" i="4"/>
  <c r="EM49" i="4"/>
  <c r="EO49" i="4"/>
  <c r="EP49" i="4"/>
  <c r="EQ49" i="4"/>
  <c r="ER49" i="4"/>
  <c r="ES49" i="4"/>
  <c r="ET49" i="4"/>
  <c r="EU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BK50" i="4"/>
  <c r="FY50" i="4" s="1"/>
  <c r="BL50" i="4"/>
  <c r="BM50" i="4"/>
  <c r="BN50" i="4"/>
  <c r="BO50" i="4"/>
  <c r="BP50" i="4"/>
  <c r="BQ50" i="4"/>
  <c r="BR50" i="4"/>
  <c r="BS50" i="4"/>
  <c r="BT50" i="4"/>
  <c r="EB50" i="4" s="1"/>
  <c r="BU50" i="4"/>
  <c r="BV50" i="4"/>
  <c r="BW50" i="4"/>
  <c r="BX50" i="4" s="1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C50" i="4"/>
  <c r="EE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FN50" i="4"/>
  <c r="FO50" i="4"/>
  <c r="FP50" i="4"/>
  <c r="FQ50" i="4"/>
  <c r="FR50" i="4"/>
  <c r="FS50" i="4"/>
  <c r="FT50" i="4"/>
  <c r="FU50" i="4"/>
  <c r="FV50" i="4"/>
  <c r="FW50" i="4"/>
  <c r="FX50" i="4"/>
  <c r="FZ50" i="4"/>
  <c r="GA50" i="4"/>
  <c r="GB50" i="4"/>
  <c r="GD50" i="4"/>
  <c r="BK51" i="4"/>
  <c r="FS51" i="4" s="1"/>
  <c r="BL51" i="4"/>
  <c r="BM51" i="4"/>
  <c r="BN51" i="4"/>
  <c r="ED51" i="4" s="1"/>
  <c r="BO51" i="4"/>
  <c r="EE51" i="4" s="1"/>
  <c r="BP51" i="4"/>
  <c r="BQ51" i="4"/>
  <c r="BR51" i="4"/>
  <c r="BS51" i="4"/>
  <c r="BT51" i="4"/>
  <c r="EB51" i="4" s="1"/>
  <c r="BU51" i="4"/>
  <c r="BV51" i="4"/>
  <c r="EY51" i="4" s="1"/>
  <c r="BW51" i="4"/>
  <c r="BX51" i="4" s="1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GA51" i="4" s="1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C51" i="4"/>
  <c r="EG51" i="4"/>
  <c r="EH51" i="4"/>
  <c r="EI51" i="4"/>
  <c r="EJ51" i="4"/>
  <c r="EK51" i="4"/>
  <c r="EL51" i="4"/>
  <c r="EM51" i="4"/>
  <c r="EO51" i="4"/>
  <c r="EP51" i="4"/>
  <c r="EQ51" i="4"/>
  <c r="ER51" i="4"/>
  <c r="ES51" i="4"/>
  <c r="ET51" i="4"/>
  <c r="EW51" i="4"/>
  <c r="EX51" i="4"/>
  <c r="FA51" i="4"/>
  <c r="FB51" i="4"/>
  <c r="FC51" i="4"/>
  <c r="FD51" i="4"/>
  <c r="FE51" i="4"/>
  <c r="FF51" i="4"/>
  <c r="FG51" i="4"/>
  <c r="FH51" i="4"/>
  <c r="FI51" i="4"/>
  <c r="FJ51" i="4"/>
  <c r="FK51" i="4"/>
  <c r="FL51" i="4"/>
  <c r="FM51" i="4"/>
  <c r="FN51" i="4"/>
  <c r="FO51" i="4"/>
  <c r="FQ51" i="4"/>
  <c r="FR51" i="4"/>
  <c r="FU51" i="4"/>
  <c r="FV51" i="4"/>
  <c r="FY51" i="4"/>
  <c r="FZ51" i="4"/>
  <c r="GC51" i="4"/>
  <c r="GD51" i="4"/>
  <c r="BK52" i="4"/>
  <c r="FP52" i="4" s="1"/>
  <c r="BL52" i="4"/>
  <c r="EC52" i="4" s="1"/>
  <c r="BM52" i="4"/>
  <c r="BN52" i="4"/>
  <c r="BO52" i="4"/>
  <c r="BP52" i="4"/>
  <c r="BQ52" i="4"/>
  <c r="EE52" i="4" s="1"/>
  <c r="BR52" i="4"/>
  <c r="BS52" i="4"/>
  <c r="BT52" i="4"/>
  <c r="BU52" i="4"/>
  <c r="BV52" i="4"/>
  <c r="BW52" i="4" s="1"/>
  <c r="BZ52" i="4"/>
  <c r="CA52" i="4"/>
  <c r="CB52" i="4"/>
  <c r="CC52" i="4"/>
  <c r="CD52" i="4"/>
  <c r="CE52" i="4"/>
  <c r="CG52" i="4" s="1"/>
  <c r="CF52" i="4"/>
  <c r="CH52" i="4"/>
  <c r="CI52" i="4"/>
  <c r="CJ52" i="4"/>
  <c r="CK52" i="4"/>
  <c r="CL52" i="4"/>
  <c r="CM52" i="4"/>
  <c r="CN52" i="4"/>
  <c r="CO52" i="4"/>
  <c r="CP52" i="4"/>
  <c r="CQ52" i="4"/>
  <c r="GA52" i="4" s="1"/>
  <c r="CR52" i="4"/>
  <c r="CS52" i="4"/>
  <c r="CT52" i="4"/>
  <c r="CU52" i="4"/>
  <c r="CV52" i="4"/>
  <c r="CW52" i="4"/>
  <c r="CX52" i="4"/>
  <c r="CY52" i="4"/>
  <c r="CZ52" i="4"/>
  <c r="DA52" i="4"/>
  <c r="DB52" i="4"/>
  <c r="DC52" i="4"/>
  <c r="DD52" i="4"/>
  <c r="DE52" i="4"/>
  <c r="DF52" i="4"/>
  <c r="DG52" i="4"/>
  <c r="DH52" i="4"/>
  <c r="DI52" i="4"/>
  <c r="DJ52" i="4"/>
  <c r="DK52" i="4"/>
  <c r="DL52" i="4"/>
  <c r="DM52" i="4"/>
  <c r="DN52" i="4"/>
  <c r="DO52" i="4"/>
  <c r="DP52" i="4"/>
  <c r="DQ52" i="4"/>
  <c r="DR52" i="4"/>
  <c r="DS52" i="4"/>
  <c r="DT52" i="4"/>
  <c r="DU52" i="4"/>
  <c r="DV52" i="4"/>
  <c r="DW52" i="4"/>
  <c r="DX52" i="4"/>
  <c r="DY52" i="4"/>
  <c r="DZ52" i="4"/>
  <c r="EA52" i="4"/>
  <c r="EG52" i="4"/>
  <c r="EH52" i="4"/>
  <c r="EI52" i="4"/>
  <c r="EJ52" i="4"/>
  <c r="EK52" i="4"/>
  <c r="EL52" i="4"/>
  <c r="EM52" i="4"/>
  <c r="EO52" i="4"/>
  <c r="EP52" i="4"/>
  <c r="EQ52" i="4"/>
  <c r="ER52" i="4"/>
  <c r="ES52" i="4"/>
  <c r="ET52" i="4"/>
  <c r="FA52" i="4"/>
  <c r="FB52" i="4"/>
  <c r="FC52" i="4"/>
  <c r="FD52" i="4"/>
  <c r="FE52" i="4"/>
  <c r="FF52" i="4"/>
  <c r="FG52" i="4"/>
  <c r="FH52" i="4"/>
  <c r="FI52" i="4"/>
  <c r="FJ52" i="4"/>
  <c r="FK52" i="4"/>
  <c r="FL52" i="4"/>
  <c r="FM52" i="4"/>
  <c r="FN52" i="4"/>
  <c r="FO52" i="4"/>
  <c r="FQ52" i="4"/>
  <c r="FR52" i="4"/>
  <c r="FS52" i="4"/>
  <c r="FU52" i="4"/>
  <c r="FV52" i="4"/>
  <c r="FW52" i="4"/>
  <c r="FY52" i="4"/>
  <c r="BK53" i="4"/>
  <c r="FP53" i="4" s="1"/>
  <c r="BL53" i="4"/>
  <c r="EC53" i="4" s="1"/>
  <c r="EF53" i="4" s="1"/>
  <c r="BM53" i="4"/>
  <c r="BN53" i="4"/>
  <c r="BO53" i="4"/>
  <c r="BP53" i="4"/>
  <c r="BQ53" i="4"/>
  <c r="BR53" i="4"/>
  <c r="BS53" i="4"/>
  <c r="BT53" i="4"/>
  <c r="BU53" i="4"/>
  <c r="BV53" i="4"/>
  <c r="BW53" i="4"/>
  <c r="BX53" i="4" s="1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CY53" i="4"/>
  <c r="CZ53" i="4"/>
  <c r="DA53" i="4"/>
  <c r="DB53" i="4"/>
  <c r="DC53" i="4"/>
  <c r="DD53" i="4"/>
  <c r="DE53" i="4"/>
  <c r="DF53" i="4"/>
  <c r="DG53" i="4"/>
  <c r="DH53" i="4"/>
  <c r="DI53" i="4"/>
  <c r="DJ53" i="4"/>
  <c r="DK53" i="4"/>
  <c r="DL53" i="4"/>
  <c r="DM53" i="4"/>
  <c r="DN53" i="4"/>
  <c r="DO53" i="4"/>
  <c r="DP53" i="4"/>
  <c r="DQ53" i="4"/>
  <c r="DR53" i="4"/>
  <c r="DS53" i="4"/>
  <c r="DT53" i="4"/>
  <c r="DU53" i="4"/>
  <c r="DV53" i="4"/>
  <c r="DW53" i="4"/>
  <c r="DX53" i="4"/>
  <c r="DY53" i="4"/>
  <c r="DZ53" i="4"/>
  <c r="EA53" i="4"/>
  <c r="EE53" i="4"/>
  <c r="EG53" i="4"/>
  <c r="EH53" i="4"/>
  <c r="EI53" i="4"/>
  <c r="EJ53" i="4"/>
  <c r="EK53" i="4"/>
  <c r="EL53" i="4"/>
  <c r="EM53" i="4"/>
  <c r="EO53" i="4"/>
  <c r="EP53" i="4"/>
  <c r="EQ53" i="4"/>
  <c r="ER53" i="4"/>
  <c r="ES53" i="4"/>
  <c r="ET53" i="4"/>
  <c r="EW53" i="4"/>
  <c r="EY53" i="4"/>
  <c r="FA53" i="4"/>
  <c r="FB53" i="4"/>
  <c r="FC53" i="4"/>
  <c r="FD53" i="4"/>
  <c r="FE53" i="4"/>
  <c r="FF53" i="4"/>
  <c r="FG53" i="4"/>
  <c r="FH53" i="4"/>
  <c r="FI53" i="4"/>
  <c r="FJ53" i="4"/>
  <c r="FK53" i="4"/>
  <c r="FL53" i="4"/>
  <c r="FM53" i="4"/>
  <c r="FN53" i="4"/>
  <c r="FO53" i="4"/>
  <c r="FQ53" i="4"/>
  <c r="FR53" i="4"/>
  <c r="FU53" i="4"/>
  <c r="FV53" i="4"/>
  <c r="GA53" i="4"/>
  <c r="GC53" i="4"/>
  <c r="BK54" i="4"/>
  <c r="FP54" i="4" s="1"/>
  <c r="BL54" i="4"/>
  <c r="EC54" i="4" s="1"/>
  <c r="EF54" i="4" s="1"/>
  <c r="BM54" i="4"/>
  <c r="BN54" i="4"/>
  <c r="BO54" i="4"/>
  <c r="BP54" i="4"/>
  <c r="BQ54" i="4"/>
  <c r="EE54" i="4" s="1"/>
  <c r="BR54" i="4"/>
  <c r="BS54" i="4"/>
  <c r="BT54" i="4"/>
  <c r="BU54" i="4"/>
  <c r="BV54" i="4"/>
  <c r="BW54" i="4" s="1"/>
  <c r="BZ54" i="4"/>
  <c r="CA54" i="4"/>
  <c r="CB54" i="4"/>
  <c r="CC54" i="4"/>
  <c r="CD54" i="4"/>
  <c r="CE54" i="4"/>
  <c r="CG54" i="4" s="1"/>
  <c r="CF54" i="4"/>
  <c r="CH54" i="4"/>
  <c r="CI54" i="4"/>
  <c r="CJ54" i="4"/>
  <c r="CK54" i="4"/>
  <c r="CL54" i="4"/>
  <c r="CM54" i="4"/>
  <c r="CN54" i="4"/>
  <c r="CO54" i="4"/>
  <c r="CP54" i="4"/>
  <c r="CQ54" i="4"/>
  <c r="GA54" i="4" s="1"/>
  <c r="CR54" i="4"/>
  <c r="CS54" i="4"/>
  <c r="CT54" i="4"/>
  <c r="CU54" i="4"/>
  <c r="CV54" i="4"/>
  <c r="CW54" i="4"/>
  <c r="CX54" i="4"/>
  <c r="CY54" i="4"/>
  <c r="CZ54" i="4"/>
  <c r="DA54" i="4"/>
  <c r="DB54" i="4"/>
  <c r="DC54" i="4"/>
  <c r="DD54" i="4"/>
  <c r="DE54" i="4"/>
  <c r="DF54" i="4"/>
  <c r="DG54" i="4"/>
  <c r="DH54" i="4"/>
  <c r="DI54" i="4"/>
  <c r="DJ54" i="4"/>
  <c r="DK54" i="4"/>
  <c r="DL54" i="4"/>
  <c r="DM54" i="4"/>
  <c r="DN54" i="4"/>
  <c r="DO54" i="4"/>
  <c r="DP54" i="4"/>
  <c r="DQ54" i="4"/>
  <c r="DR54" i="4"/>
  <c r="DS54" i="4"/>
  <c r="DT54" i="4"/>
  <c r="DU54" i="4"/>
  <c r="DV54" i="4"/>
  <c r="DW54" i="4"/>
  <c r="DX54" i="4"/>
  <c r="DY54" i="4"/>
  <c r="DZ54" i="4"/>
  <c r="EA54" i="4"/>
  <c r="EG54" i="4"/>
  <c r="EH54" i="4"/>
  <c r="EI54" i="4"/>
  <c r="EJ54" i="4"/>
  <c r="EK54" i="4"/>
  <c r="EL54" i="4"/>
  <c r="EM54" i="4"/>
  <c r="EO54" i="4"/>
  <c r="EP54" i="4"/>
  <c r="EQ54" i="4"/>
  <c r="ER54" i="4"/>
  <c r="ES54" i="4"/>
  <c r="ET54" i="4"/>
  <c r="FA54" i="4"/>
  <c r="FB54" i="4"/>
  <c r="FC54" i="4"/>
  <c r="FD54" i="4"/>
  <c r="FE54" i="4"/>
  <c r="FF54" i="4"/>
  <c r="FG54" i="4"/>
  <c r="FH54" i="4"/>
  <c r="FI54" i="4"/>
  <c r="FJ54" i="4"/>
  <c r="FK54" i="4"/>
  <c r="FL54" i="4"/>
  <c r="FM54" i="4"/>
  <c r="FN54" i="4"/>
  <c r="FO54" i="4"/>
  <c r="FQ54" i="4"/>
  <c r="FR54" i="4"/>
  <c r="FS54" i="4"/>
  <c r="FU54" i="4"/>
  <c r="FV54" i="4"/>
  <c r="FW54" i="4"/>
  <c r="FY54" i="4"/>
  <c r="BK55" i="4"/>
  <c r="FP55" i="4" s="1"/>
  <c r="BL55" i="4"/>
  <c r="EC55" i="4" s="1"/>
  <c r="EF55" i="4" s="1"/>
  <c r="BM55" i="4"/>
  <c r="BN55" i="4"/>
  <c r="BO55" i="4"/>
  <c r="BP55" i="4"/>
  <c r="BQ55" i="4"/>
  <c r="BR55" i="4"/>
  <c r="BS55" i="4"/>
  <c r="BT55" i="4"/>
  <c r="BU55" i="4"/>
  <c r="BV55" i="4"/>
  <c r="BW55" i="4"/>
  <c r="BX55" i="4" s="1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DG55" i="4"/>
  <c r="DH55" i="4"/>
  <c r="DI55" i="4"/>
  <c r="DJ55" i="4"/>
  <c r="DK55" i="4"/>
  <c r="DL55" i="4"/>
  <c r="DM55" i="4"/>
  <c r="DN55" i="4"/>
  <c r="DO55" i="4"/>
  <c r="DP55" i="4"/>
  <c r="DQ55" i="4"/>
  <c r="DR55" i="4"/>
  <c r="DS55" i="4"/>
  <c r="DT55" i="4"/>
  <c r="DU55" i="4"/>
  <c r="DV55" i="4"/>
  <c r="DW55" i="4"/>
  <c r="DX55" i="4"/>
  <c r="DY55" i="4"/>
  <c r="DZ55" i="4"/>
  <c r="EA55" i="4"/>
  <c r="EE55" i="4"/>
  <c r="EG55" i="4"/>
  <c r="EH55" i="4"/>
  <c r="EI55" i="4"/>
  <c r="EJ55" i="4"/>
  <c r="EK55" i="4"/>
  <c r="EL55" i="4"/>
  <c r="EM55" i="4"/>
  <c r="EO55" i="4"/>
  <c r="EP55" i="4"/>
  <c r="EQ55" i="4"/>
  <c r="ER55" i="4"/>
  <c r="ES55" i="4"/>
  <c r="ET55" i="4"/>
  <c r="EW55" i="4"/>
  <c r="EY55" i="4"/>
  <c r="FA55" i="4"/>
  <c r="FB55" i="4"/>
  <c r="FC55" i="4"/>
  <c r="FD55" i="4"/>
  <c r="FE55" i="4"/>
  <c r="FF55" i="4"/>
  <c r="FG55" i="4"/>
  <c r="FH55" i="4"/>
  <c r="FI55" i="4"/>
  <c r="FJ55" i="4"/>
  <c r="FK55" i="4"/>
  <c r="FL55" i="4"/>
  <c r="FM55" i="4"/>
  <c r="FN55" i="4"/>
  <c r="FO55" i="4"/>
  <c r="FQ55" i="4"/>
  <c r="FR55" i="4"/>
  <c r="FU55" i="4"/>
  <c r="FV55" i="4"/>
  <c r="GA55" i="4"/>
  <c r="GC55" i="4"/>
  <c r="BK56" i="4"/>
  <c r="BL56" i="4"/>
  <c r="EC56" i="4" s="1"/>
  <c r="BM56" i="4"/>
  <c r="BN56" i="4"/>
  <c r="BO56" i="4"/>
  <c r="BP56" i="4"/>
  <c r="BQ56" i="4"/>
  <c r="EE56" i="4" s="1"/>
  <c r="BR56" i="4"/>
  <c r="BS56" i="4"/>
  <c r="BT56" i="4"/>
  <c r="BU56" i="4"/>
  <c r="BV56" i="4"/>
  <c r="BW56" i="4" s="1"/>
  <c r="BZ56" i="4"/>
  <c r="CA56" i="4"/>
  <c r="CB56" i="4"/>
  <c r="CC56" i="4"/>
  <c r="CD56" i="4"/>
  <c r="CE56" i="4"/>
  <c r="CG56" i="4" s="1"/>
  <c r="CF56" i="4"/>
  <c r="CH56" i="4"/>
  <c r="CI56" i="4"/>
  <c r="CJ56" i="4"/>
  <c r="CK56" i="4"/>
  <c r="CL56" i="4"/>
  <c r="CM56" i="4"/>
  <c r="CN56" i="4"/>
  <c r="CO56" i="4"/>
  <c r="CP56" i="4"/>
  <c r="CQ56" i="4"/>
  <c r="GA56" i="4" s="1"/>
  <c r="CR56" i="4"/>
  <c r="CS56" i="4"/>
  <c r="CT56" i="4"/>
  <c r="CU56" i="4"/>
  <c r="CV56" i="4"/>
  <c r="CW56" i="4"/>
  <c r="CX56" i="4"/>
  <c r="CY56" i="4"/>
  <c r="CZ56" i="4"/>
  <c r="DA56" i="4"/>
  <c r="DB56" i="4"/>
  <c r="DC56" i="4"/>
  <c r="DD56" i="4"/>
  <c r="DE56" i="4"/>
  <c r="DF56" i="4"/>
  <c r="DG56" i="4"/>
  <c r="DH56" i="4"/>
  <c r="DI56" i="4"/>
  <c r="DJ56" i="4"/>
  <c r="DK56" i="4"/>
  <c r="DL56" i="4"/>
  <c r="DM56" i="4"/>
  <c r="DN56" i="4"/>
  <c r="DO56" i="4"/>
  <c r="DP56" i="4"/>
  <c r="DQ56" i="4"/>
  <c r="DR56" i="4"/>
  <c r="DS56" i="4"/>
  <c r="DT56" i="4"/>
  <c r="DU56" i="4"/>
  <c r="DV56" i="4"/>
  <c r="DW56" i="4"/>
  <c r="DX56" i="4"/>
  <c r="DY56" i="4"/>
  <c r="DZ56" i="4"/>
  <c r="EA56" i="4"/>
  <c r="EG56" i="4"/>
  <c r="EH56" i="4"/>
  <c r="EI56" i="4"/>
  <c r="EJ56" i="4"/>
  <c r="EK56" i="4"/>
  <c r="EL56" i="4"/>
  <c r="EM56" i="4"/>
  <c r="EO56" i="4"/>
  <c r="EP56" i="4"/>
  <c r="EQ56" i="4"/>
  <c r="ER56" i="4"/>
  <c r="ES56" i="4"/>
  <c r="ET56" i="4"/>
  <c r="FA56" i="4"/>
  <c r="FB56" i="4"/>
  <c r="FC56" i="4"/>
  <c r="FD56" i="4"/>
  <c r="FE56" i="4"/>
  <c r="FF56" i="4"/>
  <c r="FG56" i="4"/>
  <c r="FH56" i="4"/>
  <c r="FI56" i="4"/>
  <c r="FJ56" i="4"/>
  <c r="FK56" i="4"/>
  <c r="FL56" i="4"/>
  <c r="FM56" i="4"/>
  <c r="FN56" i="4"/>
  <c r="FO56" i="4"/>
  <c r="FQ56" i="4"/>
  <c r="FR56" i="4"/>
  <c r="FS56" i="4"/>
  <c r="FU56" i="4"/>
  <c r="FV56" i="4"/>
  <c r="FW56" i="4"/>
  <c r="FY56" i="4"/>
  <c r="BK57" i="4"/>
  <c r="FS57" i="4" s="1"/>
  <c r="BL57" i="4"/>
  <c r="EC57" i="4" s="1"/>
  <c r="BM57" i="4"/>
  <c r="BN57" i="4"/>
  <c r="BO57" i="4"/>
  <c r="BP57" i="4"/>
  <c r="BQ57" i="4"/>
  <c r="BR57" i="4"/>
  <c r="BS57" i="4"/>
  <c r="BT57" i="4"/>
  <c r="BU57" i="4"/>
  <c r="BV57" i="4"/>
  <c r="EY57" i="4" s="1"/>
  <c r="BW57" i="4"/>
  <c r="EU57" i="4" s="1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GA57" i="4" s="1"/>
  <c r="CR57" i="4"/>
  <c r="CS57" i="4"/>
  <c r="CT57" i="4"/>
  <c r="CU57" i="4"/>
  <c r="CV57" i="4"/>
  <c r="CW57" i="4"/>
  <c r="CX57" i="4"/>
  <c r="CY57" i="4"/>
  <c r="CZ57" i="4"/>
  <c r="DA57" i="4"/>
  <c r="DB57" i="4"/>
  <c r="DC57" i="4"/>
  <c r="DD57" i="4"/>
  <c r="DE57" i="4"/>
  <c r="DF57" i="4"/>
  <c r="DG57" i="4"/>
  <c r="DH57" i="4"/>
  <c r="DI57" i="4"/>
  <c r="DJ57" i="4"/>
  <c r="DK57" i="4"/>
  <c r="DL57" i="4"/>
  <c r="DM57" i="4"/>
  <c r="DN57" i="4"/>
  <c r="DO57" i="4"/>
  <c r="DP57" i="4"/>
  <c r="DQ57" i="4"/>
  <c r="DR57" i="4"/>
  <c r="DS57" i="4"/>
  <c r="DT57" i="4"/>
  <c r="DU57" i="4"/>
  <c r="DV57" i="4"/>
  <c r="DW57" i="4"/>
  <c r="DX57" i="4"/>
  <c r="DY57" i="4"/>
  <c r="DZ57" i="4"/>
  <c r="EA57" i="4"/>
  <c r="EE57" i="4"/>
  <c r="EG57" i="4"/>
  <c r="EH57" i="4"/>
  <c r="EI57" i="4"/>
  <c r="EJ57" i="4"/>
  <c r="EK57" i="4"/>
  <c r="EL57" i="4"/>
  <c r="EM57" i="4"/>
  <c r="EO57" i="4"/>
  <c r="EP57" i="4"/>
  <c r="EQ57" i="4"/>
  <c r="ER57" i="4"/>
  <c r="ES57" i="4"/>
  <c r="ET57" i="4"/>
  <c r="EW57" i="4"/>
  <c r="EX57" i="4"/>
  <c r="FA57" i="4"/>
  <c r="FB57" i="4"/>
  <c r="FC57" i="4"/>
  <c r="FD57" i="4"/>
  <c r="FE57" i="4"/>
  <c r="FF57" i="4"/>
  <c r="FG57" i="4"/>
  <c r="FH57" i="4"/>
  <c r="FI57" i="4"/>
  <c r="FJ57" i="4"/>
  <c r="FK57" i="4"/>
  <c r="FL57" i="4"/>
  <c r="FM57" i="4"/>
  <c r="FN57" i="4"/>
  <c r="FO57" i="4"/>
  <c r="FQ57" i="4"/>
  <c r="FR57" i="4"/>
  <c r="FU57" i="4"/>
  <c r="FV57" i="4"/>
  <c r="FY57" i="4"/>
  <c r="FZ57" i="4"/>
  <c r="GC57" i="4"/>
  <c r="GD57" i="4"/>
  <c r="BK58" i="4"/>
  <c r="BL58" i="4"/>
  <c r="BM58" i="4"/>
  <c r="BN58" i="4"/>
  <c r="BO58" i="4"/>
  <c r="BP58" i="4"/>
  <c r="BQ58" i="4"/>
  <c r="EE58" i="4" s="1"/>
  <c r="BR58" i="4"/>
  <c r="EC58" i="4" s="1"/>
  <c r="EF58" i="4" s="1"/>
  <c r="BS58" i="4"/>
  <c r="BT58" i="4"/>
  <c r="BU58" i="4"/>
  <c r="BV58" i="4"/>
  <c r="BW58" i="4" s="1"/>
  <c r="BZ58" i="4"/>
  <c r="CA58" i="4"/>
  <c r="CB58" i="4"/>
  <c r="CC58" i="4"/>
  <c r="CD58" i="4"/>
  <c r="CE58" i="4"/>
  <c r="CF58" i="4"/>
  <c r="CG58" i="4" s="1"/>
  <c r="CH58" i="4"/>
  <c r="CI58" i="4"/>
  <c r="CJ58" i="4"/>
  <c r="CK58" i="4"/>
  <c r="CL58" i="4"/>
  <c r="CM58" i="4"/>
  <c r="CN58" i="4"/>
  <c r="CO58" i="4"/>
  <c r="CP58" i="4"/>
  <c r="GA58" i="4" s="1"/>
  <c r="CQ58" i="4"/>
  <c r="CR58" i="4"/>
  <c r="CS58" i="4"/>
  <c r="CT58" i="4"/>
  <c r="CU58" i="4"/>
  <c r="CV58" i="4"/>
  <c r="CW58" i="4"/>
  <c r="CX58" i="4"/>
  <c r="CY58" i="4"/>
  <c r="CZ58" i="4"/>
  <c r="DA58" i="4"/>
  <c r="DB58" i="4"/>
  <c r="DC58" i="4"/>
  <c r="DD58" i="4"/>
  <c r="DE58" i="4"/>
  <c r="DF58" i="4"/>
  <c r="DG58" i="4"/>
  <c r="DH58" i="4"/>
  <c r="DI58" i="4"/>
  <c r="DJ58" i="4"/>
  <c r="DK58" i="4"/>
  <c r="DL58" i="4"/>
  <c r="DM58" i="4"/>
  <c r="DN58" i="4"/>
  <c r="DO58" i="4"/>
  <c r="DP58" i="4"/>
  <c r="DQ58" i="4"/>
  <c r="DR58" i="4"/>
  <c r="DS58" i="4"/>
  <c r="DT58" i="4"/>
  <c r="DU58" i="4"/>
  <c r="DV58" i="4"/>
  <c r="DW58" i="4"/>
  <c r="DX58" i="4"/>
  <c r="DY58" i="4"/>
  <c r="DZ58" i="4"/>
  <c r="EA58" i="4"/>
  <c r="ED58" i="4"/>
  <c r="EG58" i="4"/>
  <c r="EH58" i="4"/>
  <c r="EI58" i="4"/>
  <c r="EJ58" i="4"/>
  <c r="EK58" i="4"/>
  <c r="EL58" i="4"/>
  <c r="EM58" i="4"/>
  <c r="EO58" i="4"/>
  <c r="EP58" i="4"/>
  <c r="EQ58" i="4"/>
  <c r="ER58" i="4"/>
  <c r="ES58" i="4"/>
  <c r="ET58" i="4"/>
  <c r="FA58" i="4"/>
  <c r="FB58" i="4"/>
  <c r="FC58" i="4"/>
  <c r="FD58" i="4"/>
  <c r="FE58" i="4"/>
  <c r="FF58" i="4"/>
  <c r="FG58" i="4"/>
  <c r="FH58" i="4"/>
  <c r="FI58" i="4"/>
  <c r="FJ58" i="4"/>
  <c r="FK58" i="4"/>
  <c r="FL58" i="4"/>
  <c r="FM58" i="4"/>
  <c r="FN58" i="4"/>
  <c r="FO58" i="4"/>
  <c r="FP58" i="4"/>
  <c r="FQ58" i="4"/>
  <c r="FR58" i="4"/>
  <c r="FS58" i="4"/>
  <c r="FT58" i="4"/>
  <c r="FU58" i="4"/>
  <c r="FV58" i="4"/>
  <c r="FW58" i="4"/>
  <c r="FX58" i="4"/>
  <c r="FY58" i="4"/>
  <c r="FZ58" i="4"/>
  <c r="BK59" i="4"/>
  <c r="FZ59" i="4" s="1"/>
  <c r="BL59" i="4"/>
  <c r="BM59" i="4"/>
  <c r="BN59" i="4"/>
  <c r="ED59" i="4" s="1"/>
  <c r="BO59" i="4"/>
  <c r="EE59" i="4" s="1"/>
  <c r="BP59" i="4"/>
  <c r="BQ59" i="4"/>
  <c r="BR59" i="4"/>
  <c r="BS59" i="4"/>
  <c r="BT59" i="4"/>
  <c r="EC59" i="4" s="1"/>
  <c r="BU59" i="4"/>
  <c r="BV59" i="4"/>
  <c r="BW59" i="4" s="1"/>
  <c r="BZ59" i="4"/>
  <c r="CA59" i="4"/>
  <c r="CB59" i="4"/>
  <c r="CC59" i="4"/>
  <c r="CD59" i="4"/>
  <c r="CE59" i="4"/>
  <c r="CF59" i="4"/>
  <c r="CH59" i="4"/>
  <c r="CI59" i="4"/>
  <c r="CJ59" i="4"/>
  <c r="CK59" i="4"/>
  <c r="CL59" i="4"/>
  <c r="CM59" i="4"/>
  <c r="CN59" i="4"/>
  <c r="CO59" i="4"/>
  <c r="CP59" i="4"/>
  <c r="CQ59" i="4"/>
  <c r="GA59" i="4" s="1"/>
  <c r="CR59" i="4"/>
  <c r="CS59" i="4"/>
  <c r="CT59" i="4"/>
  <c r="CU59" i="4"/>
  <c r="CV59" i="4"/>
  <c r="CW59" i="4"/>
  <c r="CX59" i="4"/>
  <c r="CY59" i="4"/>
  <c r="CZ59" i="4"/>
  <c r="DA59" i="4"/>
  <c r="DB59" i="4"/>
  <c r="DC59" i="4"/>
  <c r="DD59" i="4"/>
  <c r="DE59" i="4"/>
  <c r="DF59" i="4"/>
  <c r="DG59" i="4"/>
  <c r="DH59" i="4"/>
  <c r="DI59" i="4"/>
  <c r="DJ59" i="4"/>
  <c r="DK59" i="4"/>
  <c r="DL59" i="4"/>
  <c r="DM59" i="4"/>
  <c r="DN59" i="4"/>
  <c r="DO59" i="4"/>
  <c r="DP59" i="4"/>
  <c r="DQ59" i="4"/>
  <c r="DR59" i="4"/>
  <c r="DS59" i="4"/>
  <c r="DT59" i="4"/>
  <c r="DU59" i="4"/>
  <c r="DV59" i="4"/>
  <c r="DW59" i="4"/>
  <c r="DX59" i="4"/>
  <c r="DY59" i="4"/>
  <c r="DZ59" i="4"/>
  <c r="EA59" i="4"/>
  <c r="EB59" i="4"/>
  <c r="EG59" i="4"/>
  <c r="EH59" i="4"/>
  <c r="EI59" i="4"/>
  <c r="EJ59" i="4"/>
  <c r="EK59" i="4"/>
  <c r="EL59" i="4"/>
  <c r="EM59" i="4"/>
  <c r="EO59" i="4"/>
  <c r="EP59" i="4"/>
  <c r="EQ59" i="4"/>
  <c r="ER59" i="4"/>
  <c r="ES59" i="4"/>
  <c r="ET59" i="4"/>
  <c r="FA59" i="4"/>
  <c r="FB59" i="4"/>
  <c r="FC59" i="4"/>
  <c r="FD59" i="4"/>
  <c r="FE59" i="4"/>
  <c r="FF59" i="4"/>
  <c r="FG59" i="4"/>
  <c r="FH59" i="4"/>
  <c r="FI59" i="4"/>
  <c r="FJ59" i="4"/>
  <c r="FK59" i="4"/>
  <c r="FL59" i="4"/>
  <c r="FM59" i="4"/>
  <c r="FN59" i="4"/>
  <c r="FO59" i="4"/>
  <c r="FP59" i="4"/>
  <c r="FQ59" i="4"/>
  <c r="FR59" i="4"/>
  <c r="FT59" i="4"/>
  <c r="FU59" i="4"/>
  <c r="FV59" i="4"/>
  <c r="FX59" i="4"/>
  <c r="FY59" i="4"/>
  <c r="BK60" i="4"/>
  <c r="FZ60" i="4" s="1"/>
  <c r="BL60" i="4"/>
  <c r="BM60" i="4"/>
  <c r="BN60" i="4"/>
  <c r="ED60" i="4" s="1"/>
  <c r="BO60" i="4"/>
  <c r="EE60" i="4" s="1"/>
  <c r="BP60" i="4"/>
  <c r="BQ60" i="4"/>
  <c r="BR60" i="4"/>
  <c r="BS60" i="4"/>
  <c r="BT60" i="4"/>
  <c r="EC60" i="4" s="1"/>
  <c r="BU60" i="4"/>
  <c r="BV60" i="4"/>
  <c r="BW60" i="4" s="1"/>
  <c r="BZ60" i="4"/>
  <c r="CA60" i="4"/>
  <c r="CB60" i="4"/>
  <c r="CC60" i="4"/>
  <c r="CD60" i="4"/>
  <c r="CE60" i="4"/>
  <c r="CF60" i="4"/>
  <c r="CH60" i="4"/>
  <c r="CI60" i="4"/>
  <c r="CJ60" i="4"/>
  <c r="CK60" i="4"/>
  <c r="CL60" i="4"/>
  <c r="CM60" i="4"/>
  <c r="CN60" i="4"/>
  <c r="CO60" i="4"/>
  <c r="CP60" i="4"/>
  <c r="CQ60" i="4"/>
  <c r="GA60" i="4" s="1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F60" i="4"/>
  <c r="DG60" i="4"/>
  <c r="DH60" i="4"/>
  <c r="DI60" i="4"/>
  <c r="DJ60" i="4"/>
  <c r="DK60" i="4"/>
  <c r="DL60" i="4"/>
  <c r="DM60" i="4"/>
  <c r="DN60" i="4"/>
  <c r="DO60" i="4"/>
  <c r="DP60" i="4"/>
  <c r="DQ60" i="4"/>
  <c r="DR60" i="4"/>
  <c r="DS60" i="4"/>
  <c r="DT60" i="4"/>
  <c r="DU60" i="4"/>
  <c r="DV60" i="4"/>
  <c r="DW60" i="4"/>
  <c r="DX60" i="4"/>
  <c r="DY60" i="4"/>
  <c r="DZ60" i="4"/>
  <c r="EA60" i="4"/>
  <c r="EB60" i="4"/>
  <c r="EG60" i="4"/>
  <c r="EH60" i="4"/>
  <c r="EI60" i="4"/>
  <c r="EJ60" i="4"/>
  <c r="EK60" i="4"/>
  <c r="EL60" i="4"/>
  <c r="EM60" i="4"/>
  <c r="EO60" i="4"/>
  <c r="EP60" i="4"/>
  <c r="EQ60" i="4"/>
  <c r="ER60" i="4"/>
  <c r="ES60" i="4"/>
  <c r="ET60" i="4"/>
  <c r="FA60" i="4"/>
  <c r="FB60" i="4"/>
  <c r="FC60" i="4"/>
  <c r="FD60" i="4"/>
  <c r="FE60" i="4"/>
  <c r="FF60" i="4"/>
  <c r="FG60" i="4"/>
  <c r="FH60" i="4"/>
  <c r="FI60" i="4"/>
  <c r="FJ60" i="4"/>
  <c r="FK60" i="4"/>
  <c r="FL60" i="4"/>
  <c r="FM60" i="4"/>
  <c r="FN60" i="4"/>
  <c r="FO60" i="4"/>
  <c r="FP60" i="4"/>
  <c r="FQ60" i="4"/>
  <c r="FR60" i="4"/>
  <c r="FT60" i="4"/>
  <c r="FU60" i="4"/>
  <c r="FV60" i="4"/>
  <c r="FX60" i="4"/>
  <c r="FY60" i="4"/>
  <c r="BK61" i="4"/>
  <c r="FZ61" i="4" s="1"/>
  <c r="BL61" i="4"/>
  <c r="BM61" i="4"/>
  <c r="BN61" i="4"/>
  <c r="ED61" i="4" s="1"/>
  <c r="BO61" i="4"/>
  <c r="EE61" i="4" s="1"/>
  <c r="BP61" i="4"/>
  <c r="BQ61" i="4"/>
  <c r="BR61" i="4"/>
  <c r="BS61" i="4"/>
  <c r="BT61" i="4"/>
  <c r="EC61" i="4" s="1"/>
  <c r="BU61" i="4"/>
  <c r="BV61" i="4"/>
  <c r="BW61" i="4" s="1"/>
  <c r="BZ61" i="4"/>
  <c r="CA61" i="4"/>
  <c r="CB61" i="4"/>
  <c r="CC61" i="4"/>
  <c r="CD61" i="4"/>
  <c r="CE61" i="4"/>
  <c r="CF61" i="4"/>
  <c r="CH61" i="4"/>
  <c r="CI61" i="4"/>
  <c r="CJ61" i="4"/>
  <c r="CK61" i="4"/>
  <c r="CL61" i="4"/>
  <c r="CM61" i="4"/>
  <c r="CN61" i="4"/>
  <c r="CO61" i="4"/>
  <c r="CP61" i="4"/>
  <c r="CQ61" i="4"/>
  <c r="GA61" i="4" s="1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DT61" i="4"/>
  <c r="DU61" i="4"/>
  <c r="DV61" i="4"/>
  <c r="DW61" i="4"/>
  <c r="DX61" i="4"/>
  <c r="DY61" i="4"/>
  <c r="DZ61" i="4"/>
  <c r="EA61" i="4"/>
  <c r="EB61" i="4"/>
  <c r="EG61" i="4"/>
  <c r="EH61" i="4"/>
  <c r="EI61" i="4"/>
  <c r="EJ61" i="4"/>
  <c r="EK61" i="4"/>
  <c r="EL61" i="4"/>
  <c r="EM61" i="4"/>
  <c r="EO61" i="4"/>
  <c r="EP61" i="4"/>
  <c r="EQ61" i="4"/>
  <c r="ER61" i="4"/>
  <c r="ES61" i="4"/>
  <c r="ET61" i="4"/>
  <c r="FA61" i="4"/>
  <c r="FB61" i="4"/>
  <c r="FC61" i="4"/>
  <c r="FD61" i="4"/>
  <c r="FE61" i="4"/>
  <c r="FF61" i="4"/>
  <c r="FG61" i="4"/>
  <c r="FH61" i="4"/>
  <c r="FI61" i="4"/>
  <c r="FJ61" i="4"/>
  <c r="FK61" i="4"/>
  <c r="FL61" i="4"/>
  <c r="FM61" i="4"/>
  <c r="FN61" i="4"/>
  <c r="FO61" i="4"/>
  <c r="FP61" i="4"/>
  <c r="FQ61" i="4"/>
  <c r="FR61" i="4"/>
  <c r="FT61" i="4"/>
  <c r="FU61" i="4"/>
  <c r="FV61" i="4"/>
  <c r="FX61" i="4"/>
  <c r="FY61" i="4"/>
  <c r="BK62" i="4"/>
  <c r="FZ62" i="4" s="1"/>
  <c r="BL62" i="4"/>
  <c r="BM62" i="4"/>
  <c r="BN62" i="4"/>
  <c r="ED62" i="4" s="1"/>
  <c r="BO62" i="4"/>
  <c r="EE62" i="4" s="1"/>
  <c r="BP62" i="4"/>
  <c r="BQ62" i="4"/>
  <c r="BR62" i="4"/>
  <c r="BS62" i="4"/>
  <c r="BT62" i="4"/>
  <c r="EC62" i="4" s="1"/>
  <c r="BU62" i="4"/>
  <c r="BV62" i="4"/>
  <c r="BW62" i="4" s="1"/>
  <c r="BZ62" i="4"/>
  <c r="CA62" i="4"/>
  <c r="CB62" i="4"/>
  <c r="CC62" i="4"/>
  <c r="CD62" i="4"/>
  <c r="CE62" i="4"/>
  <c r="CF62" i="4"/>
  <c r="CH62" i="4"/>
  <c r="CI62" i="4"/>
  <c r="CJ62" i="4"/>
  <c r="CK62" i="4"/>
  <c r="CL62" i="4"/>
  <c r="CM62" i="4"/>
  <c r="CN62" i="4"/>
  <c r="CO62" i="4"/>
  <c r="CP62" i="4"/>
  <c r="CQ62" i="4"/>
  <c r="GA62" i="4" s="1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F62" i="4"/>
  <c r="DG62" i="4"/>
  <c r="DH62" i="4"/>
  <c r="DI62" i="4"/>
  <c r="DJ62" i="4"/>
  <c r="DK62" i="4"/>
  <c r="DL62" i="4"/>
  <c r="DM62" i="4"/>
  <c r="DN62" i="4"/>
  <c r="DO62" i="4"/>
  <c r="DP62" i="4"/>
  <c r="DQ62" i="4"/>
  <c r="DR62" i="4"/>
  <c r="DS62" i="4"/>
  <c r="DT62" i="4"/>
  <c r="DU62" i="4"/>
  <c r="DV62" i="4"/>
  <c r="DW62" i="4"/>
  <c r="DX62" i="4"/>
  <c r="DY62" i="4"/>
  <c r="DZ62" i="4"/>
  <c r="EA62" i="4"/>
  <c r="EB62" i="4"/>
  <c r="EG62" i="4"/>
  <c r="EH62" i="4"/>
  <c r="EI62" i="4"/>
  <c r="EJ62" i="4"/>
  <c r="EK62" i="4"/>
  <c r="EL62" i="4"/>
  <c r="EM62" i="4"/>
  <c r="EO62" i="4"/>
  <c r="EP62" i="4"/>
  <c r="EQ62" i="4"/>
  <c r="ER62" i="4"/>
  <c r="ES62" i="4"/>
  <c r="ET62" i="4"/>
  <c r="FA62" i="4"/>
  <c r="FB62" i="4"/>
  <c r="FC62" i="4"/>
  <c r="FD62" i="4"/>
  <c r="FE62" i="4"/>
  <c r="FF62" i="4"/>
  <c r="FG62" i="4"/>
  <c r="FH62" i="4"/>
  <c r="FI62" i="4"/>
  <c r="FJ62" i="4"/>
  <c r="FK62" i="4"/>
  <c r="FL62" i="4"/>
  <c r="FM62" i="4"/>
  <c r="FN62" i="4"/>
  <c r="FO62" i="4"/>
  <c r="FP62" i="4"/>
  <c r="FQ62" i="4"/>
  <c r="FR62" i="4"/>
  <c r="FT62" i="4"/>
  <c r="FU62" i="4"/>
  <c r="FV62" i="4"/>
  <c r="FX62" i="4"/>
  <c r="FY62" i="4"/>
  <c r="BK63" i="4"/>
  <c r="FZ63" i="4" s="1"/>
  <c r="BL63" i="4"/>
  <c r="EC63" i="4" s="1"/>
  <c r="BM63" i="4"/>
  <c r="BN63" i="4"/>
  <c r="ED63" i="4" s="1"/>
  <c r="BO63" i="4"/>
  <c r="EE63" i="4" s="1"/>
  <c r="BP63" i="4"/>
  <c r="BQ63" i="4"/>
  <c r="BR63" i="4"/>
  <c r="BS63" i="4"/>
  <c r="BT63" i="4"/>
  <c r="BU63" i="4"/>
  <c r="BV63" i="4"/>
  <c r="BW63" i="4" s="1"/>
  <c r="BZ63" i="4"/>
  <c r="CA63" i="4"/>
  <c r="CB63" i="4"/>
  <c r="CC63" i="4"/>
  <c r="CD63" i="4"/>
  <c r="CE63" i="4"/>
  <c r="CF63" i="4"/>
  <c r="CH63" i="4"/>
  <c r="CI63" i="4"/>
  <c r="CJ63" i="4"/>
  <c r="CK63" i="4"/>
  <c r="CL63" i="4"/>
  <c r="CM63" i="4"/>
  <c r="CN63" i="4"/>
  <c r="CO63" i="4"/>
  <c r="CP63" i="4"/>
  <c r="CQ63" i="4"/>
  <c r="GA63" i="4" s="1"/>
  <c r="CR63" i="4"/>
  <c r="CS63" i="4"/>
  <c r="CT63" i="4"/>
  <c r="CU63" i="4"/>
  <c r="CV63" i="4"/>
  <c r="CW63" i="4"/>
  <c r="CX63" i="4"/>
  <c r="CY63" i="4"/>
  <c r="CZ63" i="4"/>
  <c r="DA63" i="4"/>
  <c r="DB63" i="4"/>
  <c r="DC63" i="4"/>
  <c r="DD63" i="4"/>
  <c r="DE63" i="4"/>
  <c r="DF63" i="4"/>
  <c r="DG63" i="4"/>
  <c r="DH63" i="4"/>
  <c r="DI63" i="4"/>
  <c r="DJ63" i="4"/>
  <c r="DK63" i="4"/>
  <c r="DL63" i="4"/>
  <c r="DM63" i="4"/>
  <c r="DN63" i="4"/>
  <c r="DO63" i="4"/>
  <c r="DP63" i="4"/>
  <c r="DQ63" i="4"/>
  <c r="DR63" i="4"/>
  <c r="DS63" i="4"/>
  <c r="DT63" i="4"/>
  <c r="DU63" i="4"/>
  <c r="DV63" i="4"/>
  <c r="DW63" i="4"/>
  <c r="DX63" i="4"/>
  <c r="DY63" i="4"/>
  <c r="DZ63" i="4"/>
  <c r="EA63" i="4"/>
  <c r="EB63" i="4"/>
  <c r="EG63" i="4"/>
  <c r="EH63" i="4"/>
  <c r="EI63" i="4"/>
  <c r="EJ63" i="4"/>
  <c r="EK63" i="4"/>
  <c r="EL63" i="4"/>
  <c r="EM63" i="4"/>
  <c r="EO63" i="4"/>
  <c r="EP63" i="4"/>
  <c r="EQ63" i="4"/>
  <c r="ER63" i="4"/>
  <c r="ES63" i="4"/>
  <c r="ET63" i="4"/>
  <c r="FA63" i="4"/>
  <c r="FB63" i="4"/>
  <c r="FC63" i="4"/>
  <c r="FD63" i="4"/>
  <c r="FE63" i="4"/>
  <c r="FF63" i="4"/>
  <c r="FG63" i="4"/>
  <c r="FH63" i="4"/>
  <c r="FI63" i="4"/>
  <c r="FJ63" i="4"/>
  <c r="FK63" i="4"/>
  <c r="FL63" i="4"/>
  <c r="FM63" i="4"/>
  <c r="FN63" i="4"/>
  <c r="FO63" i="4"/>
  <c r="FP63" i="4"/>
  <c r="FQ63" i="4"/>
  <c r="FR63" i="4"/>
  <c r="FT63" i="4"/>
  <c r="FU63" i="4"/>
  <c r="FV63" i="4"/>
  <c r="FX63" i="4"/>
  <c r="FY63" i="4"/>
  <c r="BK64" i="4"/>
  <c r="FZ64" i="4" s="1"/>
  <c r="BL64" i="4"/>
  <c r="EC64" i="4" s="1"/>
  <c r="BM64" i="4"/>
  <c r="BN64" i="4"/>
  <c r="ED64" i="4" s="1"/>
  <c r="BO64" i="4"/>
  <c r="EE64" i="4" s="1"/>
  <c r="BP64" i="4"/>
  <c r="BQ64" i="4"/>
  <c r="BR64" i="4"/>
  <c r="BS64" i="4"/>
  <c r="BT64" i="4"/>
  <c r="BU64" i="4"/>
  <c r="BV64" i="4"/>
  <c r="BW64" i="4" s="1"/>
  <c r="BZ64" i="4"/>
  <c r="CA64" i="4"/>
  <c r="CB64" i="4"/>
  <c r="CC64" i="4"/>
  <c r="CD64" i="4"/>
  <c r="CE64" i="4"/>
  <c r="CF64" i="4"/>
  <c r="CH64" i="4"/>
  <c r="CI64" i="4"/>
  <c r="CJ64" i="4"/>
  <c r="CK64" i="4"/>
  <c r="CL64" i="4"/>
  <c r="CM64" i="4"/>
  <c r="CN64" i="4"/>
  <c r="CO64" i="4"/>
  <c r="CP64" i="4"/>
  <c r="CQ64" i="4"/>
  <c r="GA64" i="4" s="1"/>
  <c r="CR64" i="4"/>
  <c r="CS64" i="4"/>
  <c r="CT64" i="4"/>
  <c r="CU64" i="4"/>
  <c r="CV64" i="4"/>
  <c r="CW64" i="4"/>
  <c r="CX64" i="4"/>
  <c r="CY64" i="4"/>
  <c r="CZ64" i="4"/>
  <c r="DA64" i="4"/>
  <c r="DB64" i="4"/>
  <c r="DC64" i="4"/>
  <c r="DD64" i="4"/>
  <c r="DE64" i="4"/>
  <c r="DF64" i="4"/>
  <c r="DG64" i="4"/>
  <c r="DH64" i="4"/>
  <c r="DI64" i="4"/>
  <c r="DJ64" i="4"/>
  <c r="DK64" i="4"/>
  <c r="DL64" i="4"/>
  <c r="DM64" i="4"/>
  <c r="DN64" i="4"/>
  <c r="DO64" i="4"/>
  <c r="DP64" i="4"/>
  <c r="DQ64" i="4"/>
  <c r="DR64" i="4"/>
  <c r="DS64" i="4"/>
  <c r="DT64" i="4"/>
  <c r="DU64" i="4"/>
  <c r="DV64" i="4"/>
  <c r="DW64" i="4"/>
  <c r="DX64" i="4"/>
  <c r="DY64" i="4"/>
  <c r="DZ64" i="4"/>
  <c r="EA64" i="4"/>
  <c r="EB64" i="4"/>
  <c r="EG64" i="4"/>
  <c r="EH64" i="4"/>
  <c r="EI64" i="4"/>
  <c r="EJ64" i="4"/>
  <c r="EK64" i="4"/>
  <c r="EL64" i="4"/>
  <c r="EM64" i="4"/>
  <c r="EO64" i="4"/>
  <c r="EP64" i="4"/>
  <c r="EQ64" i="4"/>
  <c r="ER64" i="4"/>
  <c r="ES64" i="4"/>
  <c r="ET64" i="4"/>
  <c r="FA64" i="4"/>
  <c r="FB64" i="4"/>
  <c r="FC64" i="4"/>
  <c r="FD64" i="4"/>
  <c r="FE64" i="4"/>
  <c r="FF64" i="4"/>
  <c r="FG64" i="4"/>
  <c r="FH64" i="4"/>
  <c r="FI64" i="4"/>
  <c r="FJ64" i="4"/>
  <c r="FK64" i="4"/>
  <c r="FL64" i="4"/>
  <c r="FM64" i="4"/>
  <c r="FN64" i="4"/>
  <c r="FO64" i="4"/>
  <c r="FP64" i="4"/>
  <c r="FQ64" i="4"/>
  <c r="FR64" i="4"/>
  <c r="FT64" i="4"/>
  <c r="FU64" i="4"/>
  <c r="FV64" i="4"/>
  <c r="FX64" i="4"/>
  <c r="FY64" i="4"/>
  <c r="BK65" i="4"/>
  <c r="FZ65" i="4" s="1"/>
  <c r="BL65" i="4"/>
  <c r="EC65" i="4" s="1"/>
  <c r="BM65" i="4"/>
  <c r="BN65" i="4"/>
  <c r="ED65" i="4" s="1"/>
  <c r="BO65" i="4"/>
  <c r="EE65" i="4" s="1"/>
  <c r="BP65" i="4"/>
  <c r="BQ65" i="4"/>
  <c r="BR65" i="4"/>
  <c r="BS65" i="4"/>
  <c r="BT65" i="4"/>
  <c r="BU65" i="4"/>
  <c r="BV65" i="4"/>
  <c r="BW65" i="4" s="1"/>
  <c r="BZ65" i="4"/>
  <c r="CA65" i="4"/>
  <c r="CB65" i="4"/>
  <c r="CC65" i="4"/>
  <c r="CD65" i="4"/>
  <c r="CE65" i="4"/>
  <c r="CF65" i="4"/>
  <c r="CH65" i="4"/>
  <c r="CI65" i="4"/>
  <c r="CJ65" i="4"/>
  <c r="CK65" i="4"/>
  <c r="CL65" i="4"/>
  <c r="CM65" i="4"/>
  <c r="CN65" i="4"/>
  <c r="CO65" i="4"/>
  <c r="CP65" i="4"/>
  <c r="CQ65" i="4"/>
  <c r="GA65" i="4" s="1"/>
  <c r="CR65" i="4"/>
  <c r="CS65" i="4"/>
  <c r="CT65" i="4"/>
  <c r="CU65" i="4"/>
  <c r="CV65" i="4"/>
  <c r="CW65" i="4"/>
  <c r="CX65" i="4"/>
  <c r="CY65" i="4"/>
  <c r="CZ65" i="4"/>
  <c r="DA65" i="4"/>
  <c r="DB65" i="4"/>
  <c r="DC65" i="4"/>
  <c r="DD65" i="4"/>
  <c r="DE65" i="4"/>
  <c r="DF65" i="4"/>
  <c r="DG65" i="4"/>
  <c r="DH65" i="4"/>
  <c r="DI65" i="4"/>
  <c r="DJ65" i="4"/>
  <c r="DK65" i="4"/>
  <c r="DL65" i="4"/>
  <c r="DM65" i="4"/>
  <c r="DN65" i="4"/>
  <c r="DO65" i="4"/>
  <c r="DP65" i="4"/>
  <c r="DQ65" i="4"/>
  <c r="DR65" i="4"/>
  <c r="DS65" i="4"/>
  <c r="DT65" i="4"/>
  <c r="DU65" i="4"/>
  <c r="DV65" i="4"/>
  <c r="DW65" i="4"/>
  <c r="DX65" i="4"/>
  <c r="DY65" i="4"/>
  <c r="DZ65" i="4"/>
  <c r="EA65" i="4"/>
  <c r="EB65" i="4"/>
  <c r="EG65" i="4"/>
  <c r="EH65" i="4"/>
  <c r="EI65" i="4"/>
  <c r="EJ65" i="4"/>
  <c r="EK65" i="4"/>
  <c r="EL65" i="4"/>
  <c r="EM65" i="4"/>
  <c r="EO65" i="4"/>
  <c r="EP65" i="4"/>
  <c r="EQ65" i="4"/>
  <c r="ER65" i="4"/>
  <c r="ES65" i="4"/>
  <c r="ET65" i="4"/>
  <c r="FA65" i="4"/>
  <c r="FB65" i="4"/>
  <c r="FC65" i="4"/>
  <c r="FD65" i="4"/>
  <c r="FE65" i="4"/>
  <c r="FF65" i="4"/>
  <c r="FG65" i="4"/>
  <c r="FH65" i="4"/>
  <c r="FI65" i="4"/>
  <c r="FJ65" i="4"/>
  <c r="FK65" i="4"/>
  <c r="FL65" i="4"/>
  <c r="FM65" i="4"/>
  <c r="FN65" i="4"/>
  <c r="FO65" i="4"/>
  <c r="FP65" i="4"/>
  <c r="FQ65" i="4"/>
  <c r="FR65" i="4"/>
  <c r="FT65" i="4"/>
  <c r="FU65" i="4"/>
  <c r="FV65" i="4"/>
  <c r="FX65" i="4"/>
  <c r="FY65" i="4"/>
  <c r="BK66" i="4"/>
  <c r="FZ66" i="4" s="1"/>
  <c r="BL66" i="4"/>
  <c r="EC66" i="4" s="1"/>
  <c r="BM66" i="4"/>
  <c r="BN66" i="4"/>
  <c r="ED66" i="4" s="1"/>
  <c r="BO66" i="4"/>
  <c r="EE66" i="4" s="1"/>
  <c r="BP66" i="4"/>
  <c r="BQ66" i="4"/>
  <c r="BR66" i="4"/>
  <c r="BS66" i="4"/>
  <c r="BT66" i="4"/>
  <c r="BU66" i="4"/>
  <c r="BV66" i="4"/>
  <c r="BW66" i="4" s="1"/>
  <c r="BZ66" i="4"/>
  <c r="CA66" i="4"/>
  <c r="CB66" i="4"/>
  <c r="CC66" i="4"/>
  <c r="CD66" i="4"/>
  <c r="CE66" i="4"/>
  <c r="CF66" i="4"/>
  <c r="CH66" i="4"/>
  <c r="CI66" i="4"/>
  <c r="CJ66" i="4"/>
  <c r="CK66" i="4"/>
  <c r="CL66" i="4"/>
  <c r="CM66" i="4"/>
  <c r="CN66" i="4"/>
  <c r="CO66" i="4"/>
  <c r="CP66" i="4"/>
  <c r="CQ66" i="4"/>
  <c r="GA66" i="4" s="1"/>
  <c r="CR66" i="4"/>
  <c r="CS66" i="4"/>
  <c r="CT66" i="4"/>
  <c r="CU66" i="4"/>
  <c r="CV66" i="4"/>
  <c r="CW66" i="4"/>
  <c r="CX66" i="4"/>
  <c r="CY66" i="4"/>
  <c r="CZ66" i="4"/>
  <c r="DA66" i="4"/>
  <c r="DB66" i="4"/>
  <c r="DC66" i="4"/>
  <c r="DD66" i="4"/>
  <c r="DE66" i="4"/>
  <c r="DF66" i="4"/>
  <c r="DG66" i="4"/>
  <c r="DH66" i="4"/>
  <c r="DI66" i="4"/>
  <c r="DJ66" i="4"/>
  <c r="DK66" i="4"/>
  <c r="DL66" i="4"/>
  <c r="DM66" i="4"/>
  <c r="DN66" i="4"/>
  <c r="DO66" i="4"/>
  <c r="DP66" i="4"/>
  <c r="DQ66" i="4"/>
  <c r="DR66" i="4"/>
  <c r="DS66" i="4"/>
  <c r="DT66" i="4"/>
  <c r="DU66" i="4"/>
  <c r="DV66" i="4"/>
  <c r="DW66" i="4"/>
  <c r="DX66" i="4"/>
  <c r="DY66" i="4"/>
  <c r="DZ66" i="4"/>
  <c r="EA66" i="4"/>
  <c r="EB66" i="4"/>
  <c r="EG66" i="4"/>
  <c r="EH66" i="4"/>
  <c r="EI66" i="4"/>
  <c r="EJ66" i="4"/>
  <c r="EK66" i="4"/>
  <c r="EL66" i="4"/>
  <c r="EM66" i="4"/>
  <c r="EO66" i="4"/>
  <c r="EP66" i="4"/>
  <c r="EQ66" i="4"/>
  <c r="ER66" i="4"/>
  <c r="ES66" i="4"/>
  <c r="ET66" i="4"/>
  <c r="FA66" i="4"/>
  <c r="FB66" i="4"/>
  <c r="FC66" i="4"/>
  <c r="FD66" i="4"/>
  <c r="FE66" i="4"/>
  <c r="FF66" i="4"/>
  <c r="FG66" i="4"/>
  <c r="FH66" i="4"/>
  <c r="FI66" i="4"/>
  <c r="FJ66" i="4"/>
  <c r="FK66" i="4"/>
  <c r="FL66" i="4"/>
  <c r="FM66" i="4"/>
  <c r="FN66" i="4"/>
  <c r="FO66" i="4"/>
  <c r="FP66" i="4"/>
  <c r="FQ66" i="4"/>
  <c r="FR66" i="4"/>
  <c r="FT66" i="4"/>
  <c r="FU66" i="4"/>
  <c r="FV66" i="4"/>
  <c r="FX66" i="4"/>
  <c r="FY66" i="4"/>
  <c r="BK67" i="4"/>
  <c r="FZ67" i="4" s="1"/>
  <c r="BL67" i="4"/>
  <c r="EC67" i="4" s="1"/>
  <c r="BM67" i="4"/>
  <c r="BN67" i="4"/>
  <c r="ED67" i="4" s="1"/>
  <c r="BO67" i="4"/>
  <c r="EE67" i="4" s="1"/>
  <c r="BP67" i="4"/>
  <c r="BQ67" i="4"/>
  <c r="BR67" i="4"/>
  <c r="BS67" i="4"/>
  <c r="BT67" i="4"/>
  <c r="BU67" i="4"/>
  <c r="BV67" i="4"/>
  <c r="BW67" i="4" s="1"/>
  <c r="BZ67" i="4"/>
  <c r="CA67" i="4"/>
  <c r="CB67" i="4"/>
  <c r="CC67" i="4"/>
  <c r="CD67" i="4"/>
  <c r="CE67" i="4"/>
  <c r="CF67" i="4"/>
  <c r="CH67" i="4"/>
  <c r="CI67" i="4"/>
  <c r="CJ67" i="4"/>
  <c r="CK67" i="4"/>
  <c r="CL67" i="4"/>
  <c r="CM67" i="4"/>
  <c r="CN67" i="4"/>
  <c r="CO67" i="4"/>
  <c r="CP67" i="4"/>
  <c r="CQ67" i="4"/>
  <c r="GA67" i="4" s="1"/>
  <c r="CR67" i="4"/>
  <c r="CS67" i="4"/>
  <c r="CT67" i="4"/>
  <c r="CU67" i="4"/>
  <c r="CV67" i="4"/>
  <c r="CW67" i="4"/>
  <c r="CX67" i="4"/>
  <c r="CY67" i="4"/>
  <c r="CZ67" i="4"/>
  <c r="DA67" i="4"/>
  <c r="DB67" i="4"/>
  <c r="DC67" i="4"/>
  <c r="DD67" i="4"/>
  <c r="DE67" i="4"/>
  <c r="DF67" i="4"/>
  <c r="DG67" i="4"/>
  <c r="DH67" i="4"/>
  <c r="DI67" i="4"/>
  <c r="DJ67" i="4"/>
  <c r="DK67" i="4"/>
  <c r="DL67" i="4"/>
  <c r="DM67" i="4"/>
  <c r="DN67" i="4"/>
  <c r="DO67" i="4"/>
  <c r="DP67" i="4"/>
  <c r="DQ67" i="4"/>
  <c r="DR67" i="4"/>
  <c r="DS67" i="4"/>
  <c r="DT67" i="4"/>
  <c r="DU67" i="4"/>
  <c r="DV67" i="4"/>
  <c r="DW67" i="4"/>
  <c r="DX67" i="4"/>
  <c r="DY67" i="4"/>
  <c r="DZ67" i="4"/>
  <c r="EA67" i="4"/>
  <c r="EB67" i="4"/>
  <c r="EG67" i="4"/>
  <c r="EH67" i="4"/>
  <c r="EI67" i="4"/>
  <c r="EJ67" i="4"/>
  <c r="EK67" i="4"/>
  <c r="EL67" i="4"/>
  <c r="EM67" i="4"/>
  <c r="EO67" i="4"/>
  <c r="EP67" i="4"/>
  <c r="EQ67" i="4"/>
  <c r="ER67" i="4"/>
  <c r="ES67" i="4"/>
  <c r="ET67" i="4"/>
  <c r="FA67" i="4"/>
  <c r="FB67" i="4"/>
  <c r="FC67" i="4"/>
  <c r="FD67" i="4"/>
  <c r="FE67" i="4"/>
  <c r="FF67" i="4"/>
  <c r="FG67" i="4"/>
  <c r="FH67" i="4"/>
  <c r="FI67" i="4"/>
  <c r="FJ67" i="4"/>
  <c r="FK67" i="4"/>
  <c r="FL67" i="4"/>
  <c r="FM67" i="4"/>
  <c r="FN67" i="4"/>
  <c r="FO67" i="4"/>
  <c r="FP67" i="4"/>
  <c r="FQ67" i="4"/>
  <c r="FR67" i="4"/>
  <c r="FT67" i="4"/>
  <c r="FU67" i="4"/>
  <c r="FV67" i="4"/>
  <c r="FX67" i="4"/>
  <c r="FY67" i="4"/>
  <c r="BK68" i="4"/>
  <c r="FZ68" i="4" s="1"/>
  <c r="BL68" i="4"/>
  <c r="EC68" i="4" s="1"/>
  <c r="BM68" i="4"/>
  <c r="BN68" i="4"/>
  <c r="ED68" i="4" s="1"/>
  <c r="BO68" i="4"/>
  <c r="EE68" i="4" s="1"/>
  <c r="BP68" i="4"/>
  <c r="BQ68" i="4"/>
  <c r="BR68" i="4"/>
  <c r="BS68" i="4"/>
  <c r="BT68" i="4"/>
  <c r="BU68" i="4"/>
  <c r="BV68" i="4"/>
  <c r="BW68" i="4" s="1"/>
  <c r="BZ68" i="4"/>
  <c r="CA68" i="4"/>
  <c r="CB68" i="4"/>
  <c r="CC68" i="4"/>
  <c r="CD68" i="4"/>
  <c r="CE68" i="4"/>
  <c r="CF68" i="4"/>
  <c r="CH68" i="4"/>
  <c r="CI68" i="4"/>
  <c r="CJ68" i="4"/>
  <c r="CK68" i="4"/>
  <c r="CL68" i="4"/>
  <c r="CM68" i="4"/>
  <c r="CN68" i="4"/>
  <c r="CO68" i="4"/>
  <c r="CP68" i="4"/>
  <c r="CQ68" i="4"/>
  <c r="GA68" i="4" s="1"/>
  <c r="CR68" i="4"/>
  <c r="CS68" i="4"/>
  <c r="CT68" i="4"/>
  <c r="CU68" i="4"/>
  <c r="CV68" i="4"/>
  <c r="CW68" i="4"/>
  <c r="CX68" i="4"/>
  <c r="CY68" i="4"/>
  <c r="CZ68" i="4"/>
  <c r="DA68" i="4"/>
  <c r="DB68" i="4"/>
  <c r="DC68" i="4"/>
  <c r="DD68" i="4"/>
  <c r="DE68" i="4"/>
  <c r="DF68" i="4"/>
  <c r="DG68" i="4"/>
  <c r="DH68" i="4"/>
  <c r="DI68" i="4"/>
  <c r="DJ68" i="4"/>
  <c r="DK68" i="4"/>
  <c r="DL68" i="4"/>
  <c r="DM68" i="4"/>
  <c r="DN68" i="4"/>
  <c r="DO68" i="4"/>
  <c r="DP68" i="4"/>
  <c r="DQ68" i="4"/>
  <c r="DR68" i="4"/>
  <c r="DS68" i="4"/>
  <c r="DT68" i="4"/>
  <c r="DU68" i="4"/>
  <c r="DV68" i="4"/>
  <c r="DW68" i="4"/>
  <c r="DX68" i="4"/>
  <c r="DY68" i="4"/>
  <c r="DZ68" i="4"/>
  <c r="EA68" i="4"/>
  <c r="EB68" i="4"/>
  <c r="EG68" i="4"/>
  <c r="EH68" i="4"/>
  <c r="EI68" i="4"/>
  <c r="EJ68" i="4"/>
  <c r="EK68" i="4"/>
  <c r="EL68" i="4"/>
  <c r="EM68" i="4"/>
  <c r="EO68" i="4"/>
  <c r="EP68" i="4"/>
  <c r="EQ68" i="4"/>
  <c r="ER68" i="4"/>
  <c r="ES68" i="4"/>
  <c r="ET68" i="4"/>
  <c r="FA68" i="4"/>
  <c r="FB68" i="4"/>
  <c r="FC68" i="4"/>
  <c r="FD68" i="4"/>
  <c r="FE68" i="4"/>
  <c r="FF68" i="4"/>
  <c r="FG68" i="4"/>
  <c r="FH68" i="4"/>
  <c r="FI68" i="4"/>
  <c r="FJ68" i="4"/>
  <c r="FK68" i="4"/>
  <c r="FL68" i="4"/>
  <c r="FM68" i="4"/>
  <c r="FN68" i="4"/>
  <c r="FO68" i="4"/>
  <c r="FP68" i="4"/>
  <c r="FQ68" i="4"/>
  <c r="FR68" i="4"/>
  <c r="FT68" i="4"/>
  <c r="FU68" i="4"/>
  <c r="FV68" i="4"/>
  <c r="FX68" i="4"/>
  <c r="FY68" i="4"/>
  <c r="BK69" i="4"/>
  <c r="FZ69" i="4" s="1"/>
  <c r="BL69" i="4"/>
  <c r="EC69" i="4" s="1"/>
  <c r="BM69" i="4"/>
  <c r="BN69" i="4"/>
  <c r="ED69" i="4" s="1"/>
  <c r="BO69" i="4"/>
  <c r="EE69" i="4" s="1"/>
  <c r="BP69" i="4"/>
  <c r="BQ69" i="4"/>
  <c r="BR69" i="4"/>
  <c r="BS69" i="4"/>
  <c r="BT69" i="4"/>
  <c r="BU69" i="4"/>
  <c r="BV69" i="4"/>
  <c r="BW69" i="4" s="1"/>
  <c r="BZ69" i="4"/>
  <c r="CA69" i="4"/>
  <c r="CB69" i="4"/>
  <c r="CC69" i="4"/>
  <c r="CD69" i="4"/>
  <c r="CE69" i="4"/>
  <c r="CF69" i="4"/>
  <c r="CH69" i="4"/>
  <c r="CI69" i="4"/>
  <c r="CJ69" i="4"/>
  <c r="CK69" i="4"/>
  <c r="CL69" i="4"/>
  <c r="CM69" i="4"/>
  <c r="CN69" i="4"/>
  <c r="CO69" i="4"/>
  <c r="CP69" i="4"/>
  <c r="CQ69" i="4"/>
  <c r="GA69" i="4" s="1"/>
  <c r="CR69" i="4"/>
  <c r="CS69" i="4"/>
  <c r="CT69" i="4"/>
  <c r="CU69" i="4"/>
  <c r="CV69" i="4"/>
  <c r="CW69" i="4"/>
  <c r="CX69" i="4"/>
  <c r="CY69" i="4"/>
  <c r="CZ69" i="4"/>
  <c r="DA69" i="4"/>
  <c r="DB69" i="4"/>
  <c r="DC69" i="4"/>
  <c r="DD69" i="4"/>
  <c r="DE69" i="4"/>
  <c r="DF69" i="4"/>
  <c r="DG69" i="4"/>
  <c r="DH69" i="4"/>
  <c r="DI69" i="4"/>
  <c r="DJ69" i="4"/>
  <c r="DK69" i="4"/>
  <c r="DL69" i="4"/>
  <c r="DM69" i="4"/>
  <c r="DN69" i="4"/>
  <c r="DO69" i="4"/>
  <c r="DP69" i="4"/>
  <c r="DQ69" i="4"/>
  <c r="DR69" i="4"/>
  <c r="DS69" i="4"/>
  <c r="DT69" i="4"/>
  <c r="DU69" i="4"/>
  <c r="DV69" i="4"/>
  <c r="DW69" i="4"/>
  <c r="DX69" i="4"/>
  <c r="DY69" i="4"/>
  <c r="DZ69" i="4"/>
  <c r="EA69" i="4"/>
  <c r="EB69" i="4"/>
  <c r="EG69" i="4"/>
  <c r="EH69" i="4"/>
  <c r="EI69" i="4"/>
  <c r="EJ69" i="4"/>
  <c r="EK69" i="4"/>
  <c r="EL69" i="4"/>
  <c r="EM69" i="4"/>
  <c r="EO69" i="4"/>
  <c r="EP69" i="4"/>
  <c r="EQ69" i="4"/>
  <c r="ER69" i="4"/>
  <c r="ES69" i="4"/>
  <c r="ET69" i="4"/>
  <c r="FA69" i="4"/>
  <c r="FB69" i="4"/>
  <c r="FC69" i="4"/>
  <c r="FD69" i="4"/>
  <c r="FE69" i="4"/>
  <c r="FF69" i="4"/>
  <c r="FG69" i="4"/>
  <c r="FH69" i="4"/>
  <c r="FI69" i="4"/>
  <c r="FJ69" i="4"/>
  <c r="FK69" i="4"/>
  <c r="FL69" i="4"/>
  <c r="FM69" i="4"/>
  <c r="FN69" i="4"/>
  <c r="FO69" i="4"/>
  <c r="FP69" i="4"/>
  <c r="FQ69" i="4"/>
  <c r="FR69" i="4"/>
  <c r="FT69" i="4"/>
  <c r="FU69" i="4"/>
  <c r="FV69" i="4"/>
  <c r="FX69" i="4"/>
  <c r="FY69" i="4"/>
  <c r="BK70" i="4"/>
  <c r="FZ70" i="4" s="1"/>
  <c r="BL70" i="4"/>
  <c r="BM70" i="4"/>
  <c r="BN70" i="4"/>
  <c r="ED70" i="4" s="1"/>
  <c r="BO70" i="4"/>
  <c r="EE70" i="4" s="1"/>
  <c r="BP70" i="4"/>
  <c r="BQ70" i="4"/>
  <c r="BR70" i="4"/>
  <c r="BS70" i="4"/>
  <c r="BT70" i="4"/>
  <c r="EC70" i="4" s="1"/>
  <c r="BU70" i="4"/>
  <c r="BV70" i="4"/>
  <c r="BW70" i="4" s="1"/>
  <c r="BZ70" i="4"/>
  <c r="CA70" i="4"/>
  <c r="CB70" i="4"/>
  <c r="CC70" i="4"/>
  <c r="CD70" i="4"/>
  <c r="CE70" i="4"/>
  <c r="CF70" i="4"/>
  <c r="CH70" i="4"/>
  <c r="CI70" i="4"/>
  <c r="CJ70" i="4"/>
  <c r="CK70" i="4"/>
  <c r="CL70" i="4"/>
  <c r="CM70" i="4"/>
  <c r="CN70" i="4"/>
  <c r="CO70" i="4"/>
  <c r="CP70" i="4"/>
  <c r="CQ70" i="4"/>
  <c r="GA70" i="4" s="1"/>
  <c r="CR70" i="4"/>
  <c r="CS70" i="4"/>
  <c r="CT70" i="4"/>
  <c r="CU70" i="4"/>
  <c r="CV70" i="4"/>
  <c r="CW70" i="4"/>
  <c r="CX70" i="4"/>
  <c r="CY70" i="4"/>
  <c r="CZ70" i="4"/>
  <c r="DA70" i="4"/>
  <c r="DB70" i="4"/>
  <c r="DC70" i="4"/>
  <c r="DD70" i="4"/>
  <c r="DE70" i="4"/>
  <c r="DF70" i="4"/>
  <c r="DG70" i="4"/>
  <c r="DH70" i="4"/>
  <c r="DI70" i="4"/>
  <c r="DJ70" i="4"/>
  <c r="DK70" i="4"/>
  <c r="DL70" i="4"/>
  <c r="DM70" i="4"/>
  <c r="DN70" i="4"/>
  <c r="DO70" i="4"/>
  <c r="DP70" i="4"/>
  <c r="DQ70" i="4"/>
  <c r="DR70" i="4"/>
  <c r="DS70" i="4"/>
  <c r="DT70" i="4"/>
  <c r="DU70" i="4"/>
  <c r="DV70" i="4"/>
  <c r="DW70" i="4"/>
  <c r="DX70" i="4"/>
  <c r="DY70" i="4"/>
  <c r="DZ70" i="4"/>
  <c r="EA70" i="4"/>
  <c r="EB70" i="4"/>
  <c r="EG70" i="4"/>
  <c r="EH70" i="4"/>
  <c r="EI70" i="4"/>
  <c r="EJ70" i="4"/>
  <c r="EK70" i="4"/>
  <c r="EL70" i="4"/>
  <c r="EM70" i="4"/>
  <c r="EO70" i="4"/>
  <c r="EP70" i="4"/>
  <c r="EQ70" i="4"/>
  <c r="ER70" i="4"/>
  <c r="ES70" i="4"/>
  <c r="ET70" i="4"/>
  <c r="FA70" i="4"/>
  <c r="FB70" i="4"/>
  <c r="FC70" i="4"/>
  <c r="FD70" i="4"/>
  <c r="FE70" i="4"/>
  <c r="FF70" i="4"/>
  <c r="FG70" i="4"/>
  <c r="FH70" i="4"/>
  <c r="FI70" i="4"/>
  <c r="FJ70" i="4"/>
  <c r="FK70" i="4"/>
  <c r="FL70" i="4"/>
  <c r="FM70" i="4"/>
  <c r="FN70" i="4"/>
  <c r="FO70" i="4"/>
  <c r="FP70" i="4"/>
  <c r="FQ70" i="4"/>
  <c r="FR70" i="4"/>
  <c r="FT70" i="4"/>
  <c r="FU70" i="4"/>
  <c r="FV70" i="4"/>
  <c r="FX70" i="4"/>
  <c r="FY70" i="4"/>
  <c r="BK71" i="4"/>
  <c r="FZ71" i="4" s="1"/>
  <c r="BL71" i="4"/>
  <c r="BM71" i="4"/>
  <c r="BN71" i="4"/>
  <c r="ED71" i="4" s="1"/>
  <c r="BO71" i="4"/>
  <c r="EE71" i="4" s="1"/>
  <c r="BP71" i="4"/>
  <c r="BQ71" i="4"/>
  <c r="BR71" i="4"/>
  <c r="BS71" i="4"/>
  <c r="BT71" i="4"/>
  <c r="EC71" i="4" s="1"/>
  <c r="BU71" i="4"/>
  <c r="BV71" i="4"/>
  <c r="BW71" i="4" s="1"/>
  <c r="BZ71" i="4"/>
  <c r="CA71" i="4"/>
  <c r="CB71" i="4"/>
  <c r="CC71" i="4"/>
  <c r="CD71" i="4"/>
  <c r="CE71" i="4"/>
  <c r="CF71" i="4"/>
  <c r="CH71" i="4"/>
  <c r="CI71" i="4"/>
  <c r="CJ71" i="4"/>
  <c r="CK71" i="4"/>
  <c r="CL71" i="4"/>
  <c r="CM71" i="4"/>
  <c r="CN71" i="4"/>
  <c r="CO71" i="4"/>
  <c r="CP71" i="4"/>
  <c r="CQ71" i="4"/>
  <c r="GA71" i="4" s="1"/>
  <c r="CR71" i="4"/>
  <c r="CS71" i="4"/>
  <c r="CT71" i="4"/>
  <c r="CU71" i="4"/>
  <c r="CV71" i="4"/>
  <c r="CW71" i="4"/>
  <c r="CX71" i="4"/>
  <c r="CY71" i="4"/>
  <c r="CZ71" i="4"/>
  <c r="DA71" i="4"/>
  <c r="DB71" i="4"/>
  <c r="DC71" i="4"/>
  <c r="DD71" i="4"/>
  <c r="DE71" i="4"/>
  <c r="DF71" i="4"/>
  <c r="DG71" i="4"/>
  <c r="DH71" i="4"/>
  <c r="DI71" i="4"/>
  <c r="DJ71" i="4"/>
  <c r="DK71" i="4"/>
  <c r="DL71" i="4"/>
  <c r="DM71" i="4"/>
  <c r="DN71" i="4"/>
  <c r="DO71" i="4"/>
  <c r="DP71" i="4"/>
  <c r="DQ71" i="4"/>
  <c r="DR71" i="4"/>
  <c r="DS71" i="4"/>
  <c r="DT71" i="4"/>
  <c r="DU71" i="4"/>
  <c r="DV71" i="4"/>
  <c r="DW71" i="4"/>
  <c r="DX71" i="4"/>
  <c r="DY71" i="4"/>
  <c r="DZ71" i="4"/>
  <c r="EA71" i="4"/>
  <c r="EB71" i="4"/>
  <c r="EG71" i="4"/>
  <c r="EH71" i="4"/>
  <c r="EI71" i="4"/>
  <c r="EJ71" i="4"/>
  <c r="EK71" i="4"/>
  <c r="EL71" i="4"/>
  <c r="EM71" i="4"/>
  <c r="EO71" i="4"/>
  <c r="EP71" i="4"/>
  <c r="EQ71" i="4"/>
  <c r="ER71" i="4"/>
  <c r="ES71" i="4"/>
  <c r="ET71" i="4"/>
  <c r="FA71" i="4"/>
  <c r="FB71" i="4"/>
  <c r="FC71" i="4"/>
  <c r="FD71" i="4"/>
  <c r="FE71" i="4"/>
  <c r="FF71" i="4"/>
  <c r="FG71" i="4"/>
  <c r="FH71" i="4"/>
  <c r="FI71" i="4"/>
  <c r="FJ71" i="4"/>
  <c r="FK71" i="4"/>
  <c r="FL71" i="4"/>
  <c r="FM71" i="4"/>
  <c r="FN71" i="4"/>
  <c r="FO71" i="4"/>
  <c r="FP71" i="4"/>
  <c r="FQ71" i="4"/>
  <c r="FR71" i="4"/>
  <c r="FT71" i="4"/>
  <c r="FU71" i="4"/>
  <c r="FV71" i="4"/>
  <c r="FX71" i="4"/>
  <c r="FY71" i="4"/>
  <c r="BK72" i="4"/>
  <c r="FP72" i="4" s="1"/>
  <c r="BL72" i="4"/>
  <c r="EC72" i="4" s="1"/>
  <c r="EF72" i="4" s="1"/>
  <c r="BM72" i="4"/>
  <c r="BN72" i="4"/>
  <c r="BO72" i="4"/>
  <c r="BP72" i="4"/>
  <c r="BQ72" i="4"/>
  <c r="BR72" i="4"/>
  <c r="BS72" i="4"/>
  <c r="BT72" i="4"/>
  <c r="ED72" i="4" s="1"/>
  <c r="BU72" i="4"/>
  <c r="BV72" i="4"/>
  <c r="BW72" i="4" s="1"/>
  <c r="BZ72" i="4"/>
  <c r="CA72" i="4"/>
  <c r="CB72" i="4"/>
  <c r="CC72" i="4"/>
  <c r="CD72" i="4"/>
  <c r="CE72" i="4"/>
  <c r="CF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CY72" i="4"/>
  <c r="CZ72" i="4"/>
  <c r="DA72" i="4"/>
  <c r="DB72" i="4"/>
  <c r="DC72" i="4"/>
  <c r="DD72" i="4"/>
  <c r="DE72" i="4"/>
  <c r="DF72" i="4"/>
  <c r="DG72" i="4"/>
  <c r="DH72" i="4"/>
  <c r="DI72" i="4"/>
  <c r="DJ72" i="4"/>
  <c r="DK72" i="4"/>
  <c r="DL72" i="4"/>
  <c r="DM72" i="4"/>
  <c r="DN72" i="4"/>
  <c r="DO72" i="4"/>
  <c r="DP72" i="4"/>
  <c r="DQ72" i="4"/>
  <c r="DR72" i="4"/>
  <c r="DS72" i="4"/>
  <c r="DT72" i="4"/>
  <c r="DU72" i="4"/>
  <c r="DV72" i="4"/>
  <c r="DW72" i="4"/>
  <c r="DX72" i="4"/>
  <c r="DY72" i="4"/>
  <c r="DZ72" i="4"/>
  <c r="EA72" i="4"/>
  <c r="EB72" i="4"/>
  <c r="EE72" i="4"/>
  <c r="EG72" i="4"/>
  <c r="EH72" i="4"/>
  <c r="EI72" i="4"/>
  <c r="EJ72" i="4"/>
  <c r="EK72" i="4"/>
  <c r="EL72" i="4"/>
  <c r="EM72" i="4"/>
  <c r="EO72" i="4"/>
  <c r="EP72" i="4"/>
  <c r="EQ72" i="4"/>
  <c r="ER72" i="4"/>
  <c r="ES72" i="4"/>
  <c r="ET72" i="4"/>
  <c r="FA72" i="4"/>
  <c r="FB72" i="4"/>
  <c r="FC72" i="4"/>
  <c r="FD72" i="4"/>
  <c r="FE72" i="4"/>
  <c r="FF72" i="4"/>
  <c r="FG72" i="4"/>
  <c r="FH72" i="4"/>
  <c r="FI72" i="4"/>
  <c r="FJ72" i="4"/>
  <c r="FK72" i="4"/>
  <c r="FL72" i="4"/>
  <c r="FM72" i="4"/>
  <c r="FN72" i="4"/>
  <c r="FO72" i="4"/>
  <c r="FQ72" i="4"/>
  <c r="FR72" i="4"/>
  <c r="FS72" i="4"/>
  <c r="FU72" i="4"/>
  <c r="FV72" i="4"/>
  <c r="FW72" i="4"/>
  <c r="FZ72" i="4"/>
  <c r="GA72" i="4"/>
  <c r="BK73" i="4"/>
  <c r="BL73" i="4"/>
  <c r="BM73" i="4"/>
  <c r="BN73" i="4"/>
  <c r="BO73" i="4"/>
  <c r="BP73" i="4"/>
  <c r="BQ73" i="4"/>
  <c r="EE73" i="4" s="1"/>
  <c r="BR73" i="4"/>
  <c r="EB73" i="4" s="1"/>
  <c r="BS73" i="4"/>
  <c r="BT73" i="4"/>
  <c r="BU73" i="4"/>
  <c r="BV73" i="4"/>
  <c r="BW73" i="4" s="1"/>
  <c r="BZ73" i="4"/>
  <c r="CA73" i="4"/>
  <c r="CB73" i="4"/>
  <c r="CC73" i="4"/>
  <c r="CD73" i="4"/>
  <c r="CE73" i="4"/>
  <c r="CF73" i="4"/>
  <c r="CG73" i="4" s="1"/>
  <c r="CH73" i="4"/>
  <c r="CI73" i="4"/>
  <c r="CJ73" i="4"/>
  <c r="CK73" i="4"/>
  <c r="CL73" i="4"/>
  <c r="CM73" i="4"/>
  <c r="CN73" i="4"/>
  <c r="CO73" i="4"/>
  <c r="CP73" i="4"/>
  <c r="GA73" i="4" s="1"/>
  <c r="CQ73" i="4"/>
  <c r="CR73" i="4"/>
  <c r="CS73" i="4"/>
  <c r="CT73" i="4"/>
  <c r="CU73" i="4"/>
  <c r="CV73" i="4"/>
  <c r="CW73" i="4"/>
  <c r="CX73" i="4"/>
  <c r="CY73" i="4"/>
  <c r="CZ73" i="4"/>
  <c r="DA73" i="4"/>
  <c r="DB73" i="4"/>
  <c r="DC73" i="4"/>
  <c r="DD73" i="4"/>
  <c r="DE73" i="4"/>
  <c r="DF73" i="4"/>
  <c r="DG73" i="4"/>
  <c r="DH73" i="4"/>
  <c r="DI73" i="4"/>
  <c r="DJ73" i="4"/>
  <c r="DK73" i="4"/>
  <c r="DL73" i="4"/>
  <c r="DM73" i="4"/>
  <c r="DN73" i="4"/>
  <c r="DO73" i="4"/>
  <c r="DP73" i="4"/>
  <c r="DQ73" i="4"/>
  <c r="DR73" i="4"/>
  <c r="DS73" i="4"/>
  <c r="DT73" i="4"/>
  <c r="DU73" i="4"/>
  <c r="DV73" i="4"/>
  <c r="DW73" i="4"/>
  <c r="DX73" i="4"/>
  <c r="DY73" i="4"/>
  <c r="DZ73" i="4"/>
  <c r="EA73" i="4"/>
  <c r="ED73" i="4"/>
  <c r="EG73" i="4"/>
  <c r="EH73" i="4"/>
  <c r="EI73" i="4"/>
  <c r="EJ73" i="4"/>
  <c r="EK73" i="4"/>
  <c r="EL73" i="4"/>
  <c r="EM73" i="4"/>
  <c r="EO73" i="4"/>
  <c r="EP73" i="4"/>
  <c r="EQ73" i="4"/>
  <c r="ER73" i="4"/>
  <c r="ES73" i="4"/>
  <c r="ET73" i="4"/>
  <c r="FA73" i="4"/>
  <c r="FB73" i="4"/>
  <c r="FC73" i="4"/>
  <c r="FD73" i="4"/>
  <c r="FE73" i="4"/>
  <c r="FF73" i="4"/>
  <c r="FG73" i="4"/>
  <c r="FH73" i="4"/>
  <c r="FI73" i="4"/>
  <c r="FJ73" i="4"/>
  <c r="FK73" i="4"/>
  <c r="FL73" i="4"/>
  <c r="FM73" i="4"/>
  <c r="FN73" i="4"/>
  <c r="FO73" i="4"/>
  <c r="FP73" i="4"/>
  <c r="FQ73" i="4"/>
  <c r="FR73" i="4"/>
  <c r="FS73" i="4"/>
  <c r="FT73" i="4"/>
  <c r="FU73" i="4"/>
  <c r="FV73" i="4"/>
  <c r="FW73" i="4"/>
  <c r="FX73" i="4"/>
  <c r="FY73" i="4"/>
  <c r="FZ73" i="4"/>
  <c r="BK74" i="4"/>
  <c r="FP74" i="4" s="1"/>
  <c r="BL74" i="4"/>
  <c r="EC74" i="4" s="1"/>
  <c r="EF74" i="4" s="1"/>
  <c r="BM74" i="4"/>
  <c r="BN74" i="4"/>
  <c r="BO74" i="4"/>
  <c r="BP74" i="4"/>
  <c r="BQ74" i="4"/>
  <c r="BR74" i="4"/>
  <c r="BS74" i="4"/>
  <c r="BT74" i="4"/>
  <c r="ED74" i="4" s="1"/>
  <c r="BU74" i="4"/>
  <c r="BV74" i="4"/>
  <c r="BW74" i="4" s="1"/>
  <c r="BZ74" i="4"/>
  <c r="CA74" i="4"/>
  <c r="CB74" i="4"/>
  <c r="CC74" i="4"/>
  <c r="CD74" i="4"/>
  <c r="CE74" i="4"/>
  <c r="CF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CW74" i="4"/>
  <c r="CX74" i="4"/>
  <c r="CY74" i="4"/>
  <c r="CZ74" i="4"/>
  <c r="DA74" i="4"/>
  <c r="DB74" i="4"/>
  <c r="DC74" i="4"/>
  <c r="DD74" i="4"/>
  <c r="DE74" i="4"/>
  <c r="DF74" i="4"/>
  <c r="DG74" i="4"/>
  <c r="DH74" i="4"/>
  <c r="DI74" i="4"/>
  <c r="DJ74" i="4"/>
  <c r="DK74" i="4"/>
  <c r="DL74" i="4"/>
  <c r="DM74" i="4"/>
  <c r="DN74" i="4"/>
  <c r="DO74" i="4"/>
  <c r="DP74" i="4"/>
  <c r="DQ74" i="4"/>
  <c r="DR74" i="4"/>
  <c r="DS74" i="4"/>
  <c r="DT74" i="4"/>
  <c r="DU74" i="4"/>
  <c r="DV74" i="4"/>
  <c r="DW74" i="4"/>
  <c r="DX74" i="4"/>
  <c r="DY74" i="4"/>
  <c r="DZ74" i="4"/>
  <c r="EA74" i="4"/>
  <c r="EB74" i="4"/>
  <c r="EE74" i="4"/>
  <c r="EG74" i="4"/>
  <c r="EH74" i="4"/>
  <c r="EI74" i="4"/>
  <c r="EJ74" i="4"/>
  <c r="EK74" i="4"/>
  <c r="EL74" i="4"/>
  <c r="EM74" i="4"/>
  <c r="EO74" i="4"/>
  <c r="EP74" i="4"/>
  <c r="EQ74" i="4"/>
  <c r="ER74" i="4"/>
  <c r="ES74" i="4"/>
  <c r="ET74" i="4"/>
  <c r="FA74" i="4"/>
  <c r="FB74" i="4"/>
  <c r="FC74" i="4"/>
  <c r="FD74" i="4"/>
  <c r="FE74" i="4"/>
  <c r="FF74" i="4"/>
  <c r="FG74" i="4"/>
  <c r="FH74" i="4"/>
  <c r="FI74" i="4"/>
  <c r="FJ74" i="4"/>
  <c r="FK74" i="4"/>
  <c r="FL74" i="4"/>
  <c r="FM74" i="4"/>
  <c r="FN74" i="4"/>
  <c r="FO74" i="4"/>
  <c r="FQ74" i="4"/>
  <c r="FR74" i="4"/>
  <c r="FS74" i="4"/>
  <c r="FU74" i="4"/>
  <c r="FV74" i="4"/>
  <c r="FW74" i="4"/>
  <c r="FZ74" i="4"/>
  <c r="GA74" i="4"/>
  <c r="BK75" i="4"/>
  <c r="BL75" i="4"/>
  <c r="BM75" i="4"/>
  <c r="BN75" i="4"/>
  <c r="BO75" i="4"/>
  <c r="BP75" i="4"/>
  <c r="BQ75" i="4"/>
  <c r="EE75" i="4" s="1"/>
  <c r="BR75" i="4"/>
  <c r="EB75" i="4" s="1"/>
  <c r="BS75" i="4"/>
  <c r="BT75" i="4"/>
  <c r="BU75" i="4"/>
  <c r="BV75" i="4"/>
  <c r="BW75" i="4" s="1"/>
  <c r="BZ75" i="4"/>
  <c r="CA75" i="4"/>
  <c r="CB75" i="4"/>
  <c r="CC75" i="4"/>
  <c r="CD75" i="4"/>
  <c r="CE75" i="4"/>
  <c r="CF75" i="4"/>
  <c r="CG75" i="4" s="1"/>
  <c r="CH75" i="4"/>
  <c r="CI75" i="4"/>
  <c r="CJ75" i="4"/>
  <c r="CK75" i="4"/>
  <c r="CL75" i="4"/>
  <c r="CM75" i="4"/>
  <c r="CN75" i="4"/>
  <c r="CO75" i="4"/>
  <c r="CP75" i="4"/>
  <c r="GA75" i="4" s="1"/>
  <c r="CQ75" i="4"/>
  <c r="CR75" i="4"/>
  <c r="CS75" i="4"/>
  <c r="CT75" i="4"/>
  <c r="CU75" i="4"/>
  <c r="CV75" i="4"/>
  <c r="CW75" i="4"/>
  <c r="CX75" i="4"/>
  <c r="CY75" i="4"/>
  <c r="CZ75" i="4"/>
  <c r="DA75" i="4"/>
  <c r="DB75" i="4"/>
  <c r="DC75" i="4"/>
  <c r="DD75" i="4"/>
  <c r="DE75" i="4"/>
  <c r="DF75" i="4"/>
  <c r="DG75" i="4"/>
  <c r="DH75" i="4"/>
  <c r="DI75" i="4"/>
  <c r="DJ75" i="4"/>
  <c r="DK75" i="4"/>
  <c r="DL75" i="4"/>
  <c r="DM75" i="4"/>
  <c r="DN75" i="4"/>
  <c r="DO75" i="4"/>
  <c r="DP75" i="4"/>
  <c r="DQ75" i="4"/>
  <c r="DR75" i="4"/>
  <c r="DS75" i="4"/>
  <c r="DT75" i="4"/>
  <c r="DU75" i="4"/>
  <c r="DV75" i="4"/>
  <c r="DW75" i="4"/>
  <c r="DX75" i="4"/>
  <c r="DY75" i="4"/>
  <c r="DZ75" i="4"/>
  <c r="EA75" i="4"/>
  <c r="ED75" i="4"/>
  <c r="EG75" i="4"/>
  <c r="EH75" i="4"/>
  <c r="EI75" i="4"/>
  <c r="EJ75" i="4"/>
  <c r="EK75" i="4"/>
  <c r="EL75" i="4"/>
  <c r="EM75" i="4"/>
  <c r="EO75" i="4"/>
  <c r="EP75" i="4"/>
  <c r="EQ75" i="4"/>
  <c r="ER75" i="4"/>
  <c r="ES75" i="4"/>
  <c r="ET75" i="4"/>
  <c r="FA75" i="4"/>
  <c r="FB75" i="4"/>
  <c r="FC75" i="4"/>
  <c r="FD75" i="4"/>
  <c r="FE75" i="4"/>
  <c r="FF75" i="4"/>
  <c r="FG75" i="4"/>
  <c r="FH75" i="4"/>
  <c r="FI75" i="4"/>
  <c r="FJ75" i="4"/>
  <c r="FK75" i="4"/>
  <c r="FL75" i="4"/>
  <c r="FM75" i="4"/>
  <c r="FN75" i="4"/>
  <c r="FO75" i="4"/>
  <c r="FP75" i="4"/>
  <c r="FQ75" i="4"/>
  <c r="FR75" i="4"/>
  <c r="FS75" i="4"/>
  <c r="FT75" i="4"/>
  <c r="FU75" i="4"/>
  <c r="FV75" i="4"/>
  <c r="FW75" i="4"/>
  <c r="FX75" i="4"/>
  <c r="FY75" i="4"/>
  <c r="FZ75" i="4"/>
  <c r="BK76" i="4"/>
  <c r="FP76" i="4" s="1"/>
  <c r="BL76" i="4"/>
  <c r="EC76" i="4" s="1"/>
  <c r="EF76" i="4" s="1"/>
  <c r="BM76" i="4"/>
  <c r="BN76" i="4"/>
  <c r="BO76" i="4"/>
  <c r="BP76" i="4"/>
  <c r="BQ76" i="4"/>
  <c r="BR76" i="4"/>
  <c r="BS76" i="4"/>
  <c r="BT76" i="4"/>
  <c r="ED76" i="4" s="1"/>
  <c r="BU76" i="4"/>
  <c r="BV76" i="4"/>
  <c r="BW76" i="4" s="1"/>
  <c r="BZ76" i="4"/>
  <c r="CA76" i="4"/>
  <c r="CB76" i="4"/>
  <c r="CC76" i="4"/>
  <c r="CD76" i="4"/>
  <c r="CE76" i="4"/>
  <c r="CF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CX76" i="4"/>
  <c r="CY76" i="4"/>
  <c r="CZ76" i="4"/>
  <c r="DA76" i="4"/>
  <c r="DB76" i="4"/>
  <c r="DC76" i="4"/>
  <c r="DD76" i="4"/>
  <c r="DE76" i="4"/>
  <c r="DF76" i="4"/>
  <c r="DG76" i="4"/>
  <c r="DH76" i="4"/>
  <c r="DI76" i="4"/>
  <c r="DJ76" i="4"/>
  <c r="DK76" i="4"/>
  <c r="DL76" i="4"/>
  <c r="DM76" i="4"/>
  <c r="DN76" i="4"/>
  <c r="DO76" i="4"/>
  <c r="DP76" i="4"/>
  <c r="DQ76" i="4"/>
  <c r="DR76" i="4"/>
  <c r="DS76" i="4"/>
  <c r="DT76" i="4"/>
  <c r="DU76" i="4"/>
  <c r="DV76" i="4"/>
  <c r="DW76" i="4"/>
  <c r="DX76" i="4"/>
  <c r="DY76" i="4"/>
  <c r="DZ76" i="4"/>
  <c r="EA76" i="4"/>
  <c r="EB76" i="4"/>
  <c r="EE76" i="4"/>
  <c r="EG76" i="4"/>
  <c r="EH76" i="4"/>
  <c r="EI76" i="4"/>
  <c r="EJ76" i="4"/>
  <c r="EK76" i="4"/>
  <c r="EL76" i="4"/>
  <c r="EM76" i="4"/>
  <c r="EO76" i="4"/>
  <c r="EP76" i="4"/>
  <c r="EQ76" i="4"/>
  <c r="ER76" i="4"/>
  <c r="ES76" i="4"/>
  <c r="ET76" i="4"/>
  <c r="FA76" i="4"/>
  <c r="FB76" i="4"/>
  <c r="FC76" i="4"/>
  <c r="FD76" i="4"/>
  <c r="FE76" i="4"/>
  <c r="FF76" i="4"/>
  <c r="FG76" i="4"/>
  <c r="FH76" i="4"/>
  <c r="FI76" i="4"/>
  <c r="FJ76" i="4"/>
  <c r="FK76" i="4"/>
  <c r="FL76" i="4"/>
  <c r="FM76" i="4"/>
  <c r="FN76" i="4"/>
  <c r="FO76" i="4"/>
  <c r="FQ76" i="4"/>
  <c r="FR76" i="4"/>
  <c r="FS76" i="4"/>
  <c r="FU76" i="4"/>
  <c r="FV76" i="4"/>
  <c r="FW76" i="4"/>
  <c r="FZ76" i="4"/>
  <c r="GA76" i="4"/>
  <c r="BK77" i="4"/>
  <c r="BL77" i="4"/>
  <c r="BM77" i="4"/>
  <c r="BN77" i="4"/>
  <c r="BO77" i="4"/>
  <c r="BP77" i="4"/>
  <c r="BQ77" i="4"/>
  <c r="EE77" i="4" s="1"/>
  <c r="BR77" i="4"/>
  <c r="EB77" i="4" s="1"/>
  <c r="BS77" i="4"/>
  <c r="BT77" i="4"/>
  <c r="BU77" i="4"/>
  <c r="BV77" i="4"/>
  <c r="BW77" i="4" s="1"/>
  <c r="BZ77" i="4"/>
  <c r="CA77" i="4"/>
  <c r="CB77" i="4"/>
  <c r="CC77" i="4"/>
  <c r="CD77" i="4"/>
  <c r="CE77" i="4"/>
  <c r="CF77" i="4"/>
  <c r="CG77" i="4" s="1"/>
  <c r="CH77" i="4"/>
  <c r="CI77" i="4"/>
  <c r="CJ77" i="4"/>
  <c r="CK77" i="4"/>
  <c r="CL77" i="4"/>
  <c r="CM77" i="4"/>
  <c r="CN77" i="4"/>
  <c r="CO77" i="4"/>
  <c r="CP77" i="4"/>
  <c r="GA77" i="4" s="1"/>
  <c r="CQ77" i="4"/>
  <c r="CR77" i="4"/>
  <c r="CS77" i="4"/>
  <c r="CT77" i="4"/>
  <c r="CU77" i="4"/>
  <c r="CV77" i="4"/>
  <c r="CW77" i="4"/>
  <c r="CX77" i="4"/>
  <c r="CY77" i="4"/>
  <c r="CZ77" i="4"/>
  <c r="DA77" i="4"/>
  <c r="DB77" i="4"/>
  <c r="DC77" i="4"/>
  <c r="DD77" i="4"/>
  <c r="DE77" i="4"/>
  <c r="DF77" i="4"/>
  <c r="DG77" i="4"/>
  <c r="DH77" i="4"/>
  <c r="DI77" i="4"/>
  <c r="DJ77" i="4"/>
  <c r="DK77" i="4"/>
  <c r="DL77" i="4"/>
  <c r="DM77" i="4"/>
  <c r="DN77" i="4"/>
  <c r="DO77" i="4"/>
  <c r="DP77" i="4"/>
  <c r="DQ77" i="4"/>
  <c r="DR77" i="4"/>
  <c r="DS77" i="4"/>
  <c r="DT77" i="4"/>
  <c r="DU77" i="4"/>
  <c r="DV77" i="4"/>
  <c r="DW77" i="4"/>
  <c r="DX77" i="4"/>
  <c r="DY77" i="4"/>
  <c r="DZ77" i="4"/>
  <c r="EA77" i="4"/>
  <c r="ED77" i="4"/>
  <c r="EG77" i="4"/>
  <c r="EH77" i="4"/>
  <c r="EI77" i="4"/>
  <c r="EJ77" i="4"/>
  <c r="EK77" i="4"/>
  <c r="EL77" i="4"/>
  <c r="EM77" i="4"/>
  <c r="EO77" i="4"/>
  <c r="EP77" i="4"/>
  <c r="EQ77" i="4"/>
  <c r="ER77" i="4"/>
  <c r="ES77" i="4"/>
  <c r="ET77" i="4"/>
  <c r="FA77" i="4"/>
  <c r="FB77" i="4"/>
  <c r="FC77" i="4"/>
  <c r="FD77" i="4"/>
  <c r="FE77" i="4"/>
  <c r="FF77" i="4"/>
  <c r="FG77" i="4"/>
  <c r="FH77" i="4"/>
  <c r="FI77" i="4"/>
  <c r="FJ77" i="4"/>
  <c r="FK77" i="4"/>
  <c r="FL77" i="4"/>
  <c r="FM77" i="4"/>
  <c r="FN77" i="4"/>
  <c r="FO77" i="4"/>
  <c r="FP77" i="4"/>
  <c r="FQ77" i="4"/>
  <c r="FR77" i="4"/>
  <c r="FS77" i="4"/>
  <c r="FT77" i="4"/>
  <c r="FU77" i="4"/>
  <c r="FV77" i="4"/>
  <c r="FW77" i="4"/>
  <c r="FX77" i="4"/>
  <c r="FY77" i="4"/>
  <c r="FZ77" i="4"/>
  <c r="BK78" i="4"/>
  <c r="FP78" i="4" s="1"/>
  <c r="BL78" i="4"/>
  <c r="EC78" i="4" s="1"/>
  <c r="EF78" i="4" s="1"/>
  <c r="BM78" i="4"/>
  <c r="BN78" i="4"/>
  <c r="BO78" i="4"/>
  <c r="BP78" i="4"/>
  <c r="BQ78" i="4"/>
  <c r="BR78" i="4"/>
  <c r="BS78" i="4"/>
  <c r="BT78" i="4"/>
  <c r="ED78" i="4" s="1"/>
  <c r="BU78" i="4"/>
  <c r="BV78" i="4"/>
  <c r="BW78" i="4" s="1"/>
  <c r="BZ78" i="4"/>
  <c r="CA78" i="4"/>
  <c r="CB78" i="4"/>
  <c r="CC78" i="4"/>
  <c r="CD78" i="4"/>
  <c r="CE78" i="4"/>
  <c r="CF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W78" i="4"/>
  <c r="CX78" i="4"/>
  <c r="CY78" i="4"/>
  <c r="CZ78" i="4"/>
  <c r="DA78" i="4"/>
  <c r="DB78" i="4"/>
  <c r="DC78" i="4"/>
  <c r="DD78" i="4"/>
  <c r="DE78" i="4"/>
  <c r="DF78" i="4"/>
  <c r="DG78" i="4"/>
  <c r="DH78" i="4"/>
  <c r="DI78" i="4"/>
  <c r="DJ78" i="4"/>
  <c r="DK78" i="4"/>
  <c r="DL78" i="4"/>
  <c r="DM78" i="4"/>
  <c r="DN78" i="4"/>
  <c r="DO78" i="4"/>
  <c r="DP78" i="4"/>
  <c r="DQ78" i="4"/>
  <c r="DR78" i="4"/>
  <c r="DS78" i="4"/>
  <c r="DT78" i="4"/>
  <c r="DU78" i="4"/>
  <c r="DV78" i="4"/>
  <c r="DW78" i="4"/>
  <c r="DX78" i="4"/>
  <c r="DY78" i="4"/>
  <c r="DZ78" i="4"/>
  <c r="EA78" i="4"/>
  <c r="EB78" i="4"/>
  <c r="EE78" i="4"/>
  <c r="EG78" i="4"/>
  <c r="EH78" i="4"/>
  <c r="EI78" i="4"/>
  <c r="EJ78" i="4"/>
  <c r="EK78" i="4"/>
  <c r="EL78" i="4"/>
  <c r="EM78" i="4"/>
  <c r="EO78" i="4"/>
  <c r="EP78" i="4"/>
  <c r="EQ78" i="4"/>
  <c r="ER78" i="4"/>
  <c r="ES78" i="4"/>
  <c r="ET78" i="4"/>
  <c r="FA78" i="4"/>
  <c r="FB78" i="4"/>
  <c r="FC78" i="4"/>
  <c r="FD78" i="4"/>
  <c r="FE78" i="4"/>
  <c r="FF78" i="4"/>
  <c r="FG78" i="4"/>
  <c r="FH78" i="4"/>
  <c r="FI78" i="4"/>
  <c r="FJ78" i="4"/>
  <c r="FK78" i="4"/>
  <c r="FL78" i="4"/>
  <c r="FM78" i="4"/>
  <c r="FN78" i="4"/>
  <c r="FO78" i="4"/>
  <c r="FQ78" i="4"/>
  <c r="FR78" i="4"/>
  <c r="FS78" i="4"/>
  <c r="FU78" i="4"/>
  <c r="FV78" i="4"/>
  <c r="FW78" i="4"/>
  <c r="FZ78" i="4"/>
  <c r="GA78" i="4"/>
  <c r="BK79" i="4"/>
  <c r="BL79" i="4"/>
  <c r="BM79" i="4"/>
  <c r="BN79" i="4"/>
  <c r="BO79" i="4"/>
  <c r="BP79" i="4"/>
  <c r="BQ79" i="4"/>
  <c r="EE79" i="4" s="1"/>
  <c r="BR79" i="4"/>
  <c r="BS79" i="4"/>
  <c r="BT79" i="4"/>
  <c r="BU79" i="4"/>
  <c r="BV79" i="4"/>
  <c r="BW79" i="4" s="1"/>
  <c r="BZ79" i="4"/>
  <c r="CA79" i="4"/>
  <c r="CB79" i="4"/>
  <c r="CC79" i="4"/>
  <c r="CD79" i="4"/>
  <c r="CE79" i="4"/>
  <c r="CF79" i="4"/>
  <c r="CG79" i="4" s="1"/>
  <c r="CH79" i="4"/>
  <c r="CI79" i="4"/>
  <c r="CJ79" i="4"/>
  <c r="CK79" i="4"/>
  <c r="CL79" i="4"/>
  <c r="CM79" i="4"/>
  <c r="CN79" i="4"/>
  <c r="CO79" i="4"/>
  <c r="CP79" i="4"/>
  <c r="GA79" i="4" s="1"/>
  <c r="CQ79" i="4"/>
  <c r="CR79" i="4"/>
  <c r="CS79" i="4"/>
  <c r="CT79" i="4"/>
  <c r="CU79" i="4"/>
  <c r="CV79" i="4"/>
  <c r="CW79" i="4"/>
  <c r="CX79" i="4"/>
  <c r="CY79" i="4"/>
  <c r="CZ79" i="4"/>
  <c r="DA79" i="4"/>
  <c r="DB79" i="4"/>
  <c r="DC79" i="4"/>
  <c r="DD79" i="4"/>
  <c r="DE79" i="4"/>
  <c r="DF79" i="4"/>
  <c r="DG79" i="4"/>
  <c r="DH79" i="4"/>
  <c r="DI79" i="4"/>
  <c r="DJ79" i="4"/>
  <c r="DK79" i="4"/>
  <c r="DL79" i="4"/>
  <c r="DM79" i="4"/>
  <c r="DN79" i="4"/>
  <c r="DO79" i="4"/>
  <c r="DP79" i="4"/>
  <c r="DQ79" i="4"/>
  <c r="DR79" i="4"/>
  <c r="DS79" i="4"/>
  <c r="DT79" i="4"/>
  <c r="DU79" i="4"/>
  <c r="DV79" i="4"/>
  <c r="DW79" i="4"/>
  <c r="DX79" i="4"/>
  <c r="DY79" i="4"/>
  <c r="DZ79" i="4"/>
  <c r="EA79" i="4"/>
  <c r="EB79" i="4"/>
  <c r="EC79" i="4"/>
  <c r="EF79" i="4" s="1"/>
  <c r="ED79" i="4"/>
  <c r="EG79" i="4"/>
  <c r="EH79" i="4"/>
  <c r="EI79" i="4"/>
  <c r="EJ79" i="4"/>
  <c r="EK79" i="4"/>
  <c r="EL79" i="4"/>
  <c r="EM79" i="4"/>
  <c r="EO79" i="4"/>
  <c r="EP79" i="4"/>
  <c r="EQ79" i="4"/>
  <c r="ER79" i="4"/>
  <c r="ES79" i="4"/>
  <c r="ET79" i="4"/>
  <c r="FA79" i="4"/>
  <c r="FB79" i="4"/>
  <c r="FC79" i="4"/>
  <c r="FD79" i="4"/>
  <c r="FE79" i="4"/>
  <c r="FF79" i="4"/>
  <c r="FG79" i="4"/>
  <c r="FH79" i="4"/>
  <c r="FI79" i="4"/>
  <c r="FJ79" i="4"/>
  <c r="FK79" i="4"/>
  <c r="FL79" i="4"/>
  <c r="FM79" i="4"/>
  <c r="FN79" i="4"/>
  <c r="FO79" i="4"/>
  <c r="FP79" i="4"/>
  <c r="FQ79" i="4"/>
  <c r="FR79" i="4"/>
  <c r="FS79" i="4"/>
  <c r="FT79" i="4"/>
  <c r="FU79" i="4"/>
  <c r="FV79" i="4"/>
  <c r="FW79" i="4"/>
  <c r="FX79" i="4"/>
  <c r="FY79" i="4"/>
  <c r="FZ79" i="4"/>
  <c r="BK80" i="4"/>
  <c r="FP80" i="4" s="1"/>
  <c r="BL80" i="4"/>
  <c r="EC80" i="4" s="1"/>
  <c r="EF80" i="4" s="1"/>
  <c r="BM80" i="4"/>
  <c r="BN80" i="4"/>
  <c r="BO80" i="4"/>
  <c r="BP80" i="4"/>
  <c r="BQ80" i="4"/>
  <c r="BR80" i="4"/>
  <c r="BS80" i="4"/>
  <c r="BT80" i="4"/>
  <c r="ED80" i="4" s="1"/>
  <c r="BU80" i="4"/>
  <c r="BV80" i="4"/>
  <c r="BW80" i="4" s="1"/>
  <c r="BZ80" i="4"/>
  <c r="CA80" i="4"/>
  <c r="CB80" i="4"/>
  <c r="CC80" i="4"/>
  <c r="CD80" i="4"/>
  <c r="CE80" i="4"/>
  <c r="CF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W80" i="4"/>
  <c r="CX80" i="4"/>
  <c r="CY80" i="4"/>
  <c r="CZ80" i="4"/>
  <c r="DA80" i="4"/>
  <c r="DB80" i="4"/>
  <c r="DC80" i="4"/>
  <c r="DD80" i="4"/>
  <c r="DE80" i="4"/>
  <c r="DF80" i="4"/>
  <c r="DG80" i="4"/>
  <c r="DH80" i="4"/>
  <c r="DI80" i="4"/>
  <c r="DJ80" i="4"/>
  <c r="DK80" i="4"/>
  <c r="DL80" i="4"/>
  <c r="DM80" i="4"/>
  <c r="DN80" i="4"/>
  <c r="DO80" i="4"/>
  <c r="DP80" i="4"/>
  <c r="DQ80" i="4"/>
  <c r="DR80" i="4"/>
  <c r="DS80" i="4"/>
  <c r="DT80" i="4"/>
  <c r="DU80" i="4"/>
  <c r="DV80" i="4"/>
  <c r="DW80" i="4"/>
  <c r="DX80" i="4"/>
  <c r="DY80" i="4"/>
  <c r="DZ80" i="4"/>
  <c r="EA80" i="4"/>
  <c r="EB80" i="4"/>
  <c r="EE80" i="4"/>
  <c r="EG80" i="4"/>
  <c r="EH80" i="4"/>
  <c r="EI80" i="4"/>
  <c r="EJ80" i="4"/>
  <c r="EK80" i="4"/>
  <c r="EL80" i="4"/>
  <c r="EM80" i="4"/>
  <c r="EO80" i="4"/>
  <c r="EP80" i="4"/>
  <c r="EQ80" i="4"/>
  <c r="ER80" i="4"/>
  <c r="ES80" i="4"/>
  <c r="ET80" i="4"/>
  <c r="FA80" i="4"/>
  <c r="FB80" i="4"/>
  <c r="FC80" i="4"/>
  <c r="FD80" i="4"/>
  <c r="FE80" i="4"/>
  <c r="FF80" i="4"/>
  <c r="FG80" i="4"/>
  <c r="FH80" i="4"/>
  <c r="FI80" i="4"/>
  <c r="FJ80" i="4"/>
  <c r="FK80" i="4"/>
  <c r="FL80" i="4"/>
  <c r="FM80" i="4"/>
  <c r="FN80" i="4"/>
  <c r="FO80" i="4"/>
  <c r="FQ80" i="4"/>
  <c r="FR80" i="4"/>
  <c r="FS80" i="4"/>
  <c r="FU80" i="4"/>
  <c r="FV80" i="4"/>
  <c r="FW80" i="4"/>
  <c r="FZ80" i="4"/>
  <c r="GA80" i="4"/>
  <c r="BK81" i="4"/>
  <c r="BL81" i="4"/>
  <c r="BM81" i="4"/>
  <c r="BN81" i="4"/>
  <c r="BO81" i="4"/>
  <c r="BP81" i="4"/>
  <c r="BQ81" i="4"/>
  <c r="EE81" i="4" s="1"/>
  <c r="BR81" i="4"/>
  <c r="EB81" i="4" s="1"/>
  <c r="BS81" i="4"/>
  <c r="BT81" i="4"/>
  <c r="BU81" i="4"/>
  <c r="BV81" i="4"/>
  <c r="BW81" i="4" s="1"/>
  <c r="BZ81" i="4"/>
  <c r="CA81" i="4"/>
  <c r="CB81" i="4"/>
  <c r="CC81" i="4"/>
  <c r="CD81" i="4"/>
  <c r="CE81" i="4"/>
  <c r="CF81" i="4"/>
  <c r="CG81" i="4" s="1"/>
  <c r="CH81" i="4"/>
  <c r="CI81" i="4"/>
  <c r="CJ81" i="4"/>
  <c r="CK81" i="4"/>
  <c r="CL81" i="4"/>
  <c r="CM81" i="4"/>
  <c r="CN81" i="4"/>
  <c r="CO81" i="4"/>
  <c r="CP81" i="4"/>
  <c r="GA81" i="4" s="1"/>
  <c r="CQ81" i="4"/>
  <c r="CR81" i="4"/>
  <c r="CS81" i="4"/>
  <c r="CT81" i="4"/>
  <c r="CU81" i="4"/>
  <c r="CV81" i="4"/>
  <c r="CW81" i="4"/>
  <c r="CX81" i="4"/>
  <c r="CY81" i="4"/>
  <c r="CZ81" i="4"/>
  <c r="DA81" i="4"/>
  <c r="DB81" i="4"/>
  <c r="DC81" i="4"/>
  <c r="DD81" i="4"/>
  <c r="DE81" i="4"/>
  <c r="DF81" i="4"/>
  <c r="DG81" i="4"/>
  <c r="DH81" i="4"/>
  <c r="DI81" i="4"/>
  <c r="DJ81" i="4"/>
  <c r="DK81" i="4"/>
  <c r="DL81" i="4"/>
  <c r="DM81" i="4"/>
  <c r="DN81" i="4"/>
  <c r="DO81" i="4"/>
  <c r="DP81" i="4"/>
  <c r="DQ81" i="4"/>
  <c r="DR81" i="4"/>
  <c r="DS81" i="4"/>
  <c r="DT81" i="4"/>
  <c r="DU81" i="4"/>
  <c r="DV81" i="4"/>
  <c r="DW81" i="4"/>
  <c r="DX81" i="4"/>
  <c r="DY81" i="4"/>
  <c r="DZ81" i="4"/>
  <c r="EA81" i="4"/>
  <c r="ED81" i="4"/>
  <c r="EG81" i="4"/>
  <c r="EH81" i="4"/>
  <c r="EI81" i="4"/>
  <c r="EJ81" i="4"/>
  <c r="EK81" i="4"/>
  <c r="EL81" i="4"/>
  <c r="EM81" i="4"/>
  <c r="EO81" i="4"/>
  <c r="EP81" i="4"/>
  <c r="EQ81" i="4"/>
  <c r="ER81" i="4"/>
  <c r="ES81" i="4"/>
  <c r="ET81" i="4"/>
  <c r="FA81" i="4"/>
  <c r="FB81" i="4"/>
  <c r="FC81" i="4"/>
  <c r="FD81" i="4"/>
  <c r="FE81" i="4"/>
  <c r="FF81" i="4"/>
  <c r="FG81" i="4"/>
  <c r="FH81" i="4"/>
  <c r="FI81" i="4"/>
  <c r="FJ81" i="4"/>
  <c r="FK81" i="4"/>
  <c r="FL81" i="4"/>
  <c r="FM81" i="4"/>
  <c r="FN81" i="4"/>
  <c r="FO81" i="4"/>
  <c r="FP81" i="4"/>
  <c r="FQ81" i="4"/>
  <c r="FR81" i="4"/>
  <c r="FS81" i="4"/>
  <c r="FT81" i="4"/>
  <c r="FU81" i="4"/>
  <c r="FV81" i="4"/>
  <c r="FW81" i="4"/>
  <c r="FX81" i="4"/>
  <c r="FY81" i="4"/>
  <c r="FZ81" i="4"/>
  <c r="BK82" i="4"/>
  <c r="FP82" i="4" s="1"/>
  <c r="BL82" i="4"/>
  <c r="EC82" i="4" s="1"/>
  <c r="EF82" i="4" s="1"/>
  <c r="BM82" i="4"/>
  <c r="BN82" i="4"/>
  <c r="BO82" i="4"/>
  <c r="BP82" i="4"/>
  <c r="BQ82" i="4"/>
  <c r="BR82" i="4"/>
  <c r="BS82" i="4"/>
  <c r="BT82" i="4"/>
  <c r="ED82" i="4" s="1"/>
  <c r="BU82" i="4"/>
  <c r="BV82" i="4"/>
  <c r="BW82" i="4" s="1"/>
  <c r="BZ82" i="4"/>
  <c r="CA82" i="4"/>
  <c r="CB82" i="4"/>
  <c r="CC82" i="4"/>
  <c r="CD82" i="4"/>
  <c r="CE82" i="4"/>
  <c r="CF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CY82" i="4"/>
  <c r="CZ82" i="4"/>
  <c r="DA82" i="4"/>
  <c r="DB82" i="4"/>
  <c r="DC82" i="4"/>
  <c r="DD82" i="4"/>
  <c r="DE82" i="4"/>
  <c r="DF82" i="4"/>
  <c r="DG82" i="4"/>
  <c r="DH82" i="4"/>
  <c r="DI82" i="4"/>
  <c r="DJ82" i="4"/>
  <c r="DK82" i="4"/>
  <c r="DL82" i="4"/>
  <c r="DM82" i="4"/>
  <c r="DN82" i="4"/>
  <c r="DO82" i="4"/>
  <c r="DP82" i="4"/>
  <c r="DQ82" i="4"/>
  <c r="DR82" i="4"/>
  <c r="DS82" i="4"/>
  <c r="DT82" i="4"/>
  <c r="DU82" i="4"/>
  <c r="DV82" i="4"/>
  <c r="DW82" i="4"/>
  <c r="DX82" i="4"/>
  <c r="DY82" i="4"/>
  <c r="DZ82" i="4"/>
  <c r="EA82" i="4"/>
  <c r="EB82" i="4"/>
  <c r="EE82" i="4"/>
  <c r="EG82" i="4"/>
  <c r="EH82" i="4"/>
  <c r="EI82" i="4"/>
  <c r="EJ82" i="4"/>
  <c r="EK82" i="4"/>
  <c r="EL82" i="4"/>
  <c r="EM82" i="4"/>
  <c r="EO82" i="4"/>
  <c r="EP82" i="4"/>
  <c r="EQ82" i="4"/>
  <c r="ER82" i="4"/>
  <c r="ES82" i="4"/>
  <c r="ET82" i="4"/>
  <c r="FA82" i="4"/>
  <c r="FB82" i="4"/>
  <c r="FC82" i="4"/>
  <c r="FD82" i="4"/>
  <c r="FE82" i="4"/>
  <c r="FF82" i="4"/>
  <c r="FG82" i="4"/>
  <c r="FH82" i="4"/>
  <c r="FI82" i="4"/>
  <c r="FJ82" i="4"/>
  <c r="FK82" i="4"/>
  <c r="FL82" i="4"/>
  <c r="FM82" i="4"/>
  <c r="FN82" i="4"/>
  <c r="FO82" i="4"/>
  <c r="FQ82" i="4"/>
  <c r="FR82" i="4"/>
  <c r="FS82" i="4"/>
  <c r="FU82" i="4"/>
  <c r="FV82" i="4"/>
  <c r="FW82" i="4"/>
  <c r="FZ82" i="4"/>
  <c r="GA82" i="4"/>
  <c r="BK83" i="4"/>
  <c r="BL83" i="4"/>
  <c r="BM83" i="4"/>
  <c r="BN83" i="4"/>
  <c r="BO83" i="4"/>
  <c r="BP83" i="4"/>
  <c r="BQ83" i="4"/>
  <c r="EE83" i="4" s="1"/>
  <c r="BR83" i="4"/>
  <c r="EB83" i="4" s="1"/>
  <c r="BS83" i="4"/>
  <c r="BT83" i="4"/>
  <c r="BU83" i="4"/>
  <c r="BV83" i="4"/>
  <c r="BW83" i="4" s="1"/>
  <c r="BZ83" i="4"/>
  <c r="CA83" i="4"/>
  <c r="CB83" i="4"/>
  <c r="CC83" i="4"/>
  <c r="CD83" i="4"/>
  <c r="CE83" i="4"/>
  <c r="CF83" i="4"/>
  <c r="CG83" i="4" s="1"/>
  <c r="CH83" i="4"/>
  <c r="CI83" i="4"/>
  <c r="CJ83" i="4"/>
  <c r="CK83" i="4"/>
  <c r="CL83" i="4"/>
  <c r="CM83" i="4"/>
  <c r="CN83" i="4"/>
  <c r="CO83" i="4"/>
  <c r="CP83" i="4"/>
  <c r="GA83" i="4" s="1"/>
  <c r="CQ83" i="4"/>
  <c r="CR83" i="4"/>
  <c r="CS83" i="4"/>
  <c r="CT83" i="4"/>
  <c r="CU83" i="4"/>
  <c r="CV83" i="4"/>
  <c r="CW83" i="4"/>
  <c r="CX83" i="4"/>
  <c r="CY83" i="4"/>
  <c r="CZ83" i="4"/>
  <c r="DA83" i="4"/>
  <c r="DB83" i="4"/>
  <c r="DC83" i="4"/>
  <c r="DD83" i="4"/>
  <c r="DE83" i="4"/>
  <c r="DF83" i="4"/>
  <c r="DG83" i="4"/>
  <c r="DH83" i="4"/>
  <c r="DI83" i="4"/>
  <c r="DJ83" i="4"/>
  <c r="DK83" i="4"/>
  <c r="DL83" i="4"/>
  <c r="DM83" i="4"/>
  <c r="DN83" i="4"/>
  <c r="DO83" i="4"/>
  <c r="DP83" i="4"/>
  <c r="DQ83" i="4"/>
  <c r="DR83" i="4"/>
  <c r="DS83" i="4"/>
  <c r="DT83" i="4"/>
  <c r="DU83" i="4"/>
  <c r="DV83" i="4"/>
  <c r="DW83" i="4"/>
  <c r="DX83" i="4"/>
  <c r="DY83" i="4"/>
  <c r="DZ83" i="4"/>
  <c r="EA83" i="4"/>
  <c r="ED83" i="4"/>
  <c r="EG83" i="4"/>
  <c r="EH83" i="4"/>
  <c r="EI83" i="4"/>
  <c r="EJ83" i="4"/>
  <c r="EK83" i="4"/>
  <c r="EL83" i="4"/>
  <c r="EM83" i="4"/>
  <c r="EO83" i="4"/>
  <c r="EP83" i="4"/>
  <c r="EQ83" i="4"/>
  <c r="ER83" i="4"/>
  <c r="ES83" i="4"/>
  <c r="ET83" i="4"/>
  <c r="FA83" i="4"/>
  <c r="FB83" i="4"/>
  <c r="FC83" i="4"/>
  <c r="FD83" i="4"/>
  <c r="FE83" i="4"/>
  <c r="FF83" i="4"/>
  <c r="FG83" i="4"/>
  <c r="FH83" i="4"/>
  <c r="FI83" i="4"/>
  <c r="FJ83" i="4"/>
  <c r="FK83" i="4"/>
  <c r="FL83" i="4"/>
  <c r="FM83" i="4"/>
  <c r="FN83" i="4"/>
  <c r="FO83" i="4"/>
  <c r="FP83" i="4"/>
  <c r="FQ83" i="4"/>
  <c r="FR83" i="4"/>
  <c r="FS83" i="4"/>
  <c r="FT83" i="4"/>
  <c r="FU83" i="4"/>
  <c r="FV83" i="4"/>
  <c r="FW83" i="4"/>
  <c r="FX83" i="4"/>
  <c r="FY83" i="4"/>
  <c r="FZ83" i="4"/>
  <c r="BK84" i="4"/>
  <c r="FP84" i="4" s="1"/>
  <c r="BL84" i="4"/>
  <c r="EC84" i="4" s="1"/>
  <c r="EF84" i="4" s="1"/>
  <c r="BM84" i="4"/>
  <c r="BN84" i="4"/>
  <c r="BO84" i="4"/>
  <c r="BP84" i="4"/>
  <c r="BQ84" i="4"/>
  <c r="BR84" i="4"/>
  <c r="BS84" i="4"/>
  <c r="BT84" i="4"/>
  <c r="ED84" i="4" s="1"/>
  <c r="BU84" i="4"/>
  <c r="BV84" i="4"/>
  <c r="BW84" i="4" s="1"/>
  <c r="BZ84" i="4"/>
  <c r="CA84" i="4"/>
  <c r="CB84" i="4"/>
  <c r="CC84" i="4"/>
  <c r="CD84" i="4"/>
  <c r="CE84" i="4"/>
  <c r="CF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CY84" i="4"/>
  <c r="CZ84" i="4"/>
  <c r="DA84" i="4"/>
  <c r="DB84" i="4"/>
  <c r="DC84" i="4"/>
  <c r="DD84" i="4"/>
  <c r="DE84" i="4"/>
  <c r="DF84" i="4"/>
  <c r="DG84" i="4"/>
  <c r="DH84" i="4"/>
  <c r="DI84" i="4"/>
  <c r="DJ84" i="4"/>
  <c r="DK84" i="4"/>
  <c r="DL84" i="4"/>
  <c r="DM84" i="4"/>
  <c r="DN84" i="4"/>
  <c r="DO84" i="4"/>
  <c r="DP84" i="4"/>
  <c r="DQ84" i="4"/>
  <c r="DR84" i="4"/>
  <c r="DS84" i="4"/>
  <c r="DT84" i="4"/>
  <c r="DU84" i="4"/>
  <c r="DV84" i="4"/>
  <c r="DW84" i="4"/>
  <c r="DX84" i="4"/>
  <c r="DY84" i="4"/>
  <c r="DZ84" i="4"/>
  <c r="EA84" i="4"/>
  <c r="EB84" i="4"/>
  <c r="EE84" i="4"/>
  <c r="EG84" i="4"/>
  <c r="EH84" i="4"/>
  <c r="EI84" i="4"/>
  <c r="EJ84" i="4"/>
  <c r="EK84" i="4"/>
  <c r="EL84" i="4"/>
  <c r="EM84" i="4"/>
  <c r="EO84" i="4"/>
  <c r="EP84" i="4"/>
  <c r="EQ84" i="4"/>
  <c r="ER84" i="4"/>
  <c r="ES84" i="4"/>
  <c r="ET84" i="4"/>
  <c r="FA84" i="4"/>
  <c r="FB84" i="4"/>
  <c r="FC84" i="4"/>
  <c r="FD84" i="4"/>
  <c r="FE84" i="4"/>
  <c r="FF84" i="4"/>
  <c r="FG84" i="4"/>
  <c r="FH84" i="4"/>
  <c r="FI84" i="4"/>
  <c r="FJ84" i="4"/>
  <c r="FK84" i="4"/>
  <c r="FL84" i="4"/>
  <c r="FM84" i="4"/>
  <c r="FN84" i="4"/>
  <c r="FO84" i="4"/>
  <c r="FQ84" i="4"/>
  <c r="FR84" i="4"/>
  <c r="FS84" i="4"/>
  <c r="FU84" i="4"/>
  <c r="FV84" i="4"/>
  <c r="FW84" i="4"/>
  <c r="FZ84" i="4"/>
  <c r="GA84" i="4"/>
  <c r="BK85" i="4"/>
  <c r="BL85" i="4"/>
  <c r="BM85" i="4"/>
  <c r="BN85" i="4"/>
  <c r="BO85" i="4"/>
  <c r="BP85" i="4"/>
  <c r="BQ85" i="4"/>
  <c r="EE85" i="4" s="1"/>
  <c r="BR85" i="4"/>
  <c r="EC85" i="4" s="1"/>
  <c r="EF85" i="4" s="1"/>
  <c r="BS85" i="4"/>
  <c r="BT85" i="4"/>
  <c r="BU85" i="4"/>
  <c r="BV85" i="4"/>
  <c r="BW85" i="4" s="1"/>
  <c r="BZ85" i="4"/>
  <c r="CA85" i="4"/>
  <c r="CB85" i="4"/>
  <c r="CC85" i="4"/>
  <c r="CD85" i="4"/>
  <c r="CE85" i="4"/>
  <c r="CF85" i="4"/>
  <c r="CG85" i="4" s="1"/>
  <c r="CH85" i="4"/>
  <c r="CI85" i="4"/>
  <c r="CJ85" i="4"/>
  <c r="CK85" i="4"/>
  <c r="CL85" i="4"/>
  <c r="CM85" i="4"/>
  <c r="CN85" i="4"/>
  <c r="CO85" i="4"/>
  <c r="CP85" i="4"/>
  <c r="GA85" i="4" s="1"/>
  <c r="CQ85" i="4"/>
  <c r="CR85" i="4"/>
  <c r="CS85" i="4"/>
  <c r="CT85" i="4"/>
  <c r="CU85" i="4"/>
  <c r="CV85" i="4"/>
  <c r="CW85" i="4"/>
  <c r="CX85" i="4"/>
  <c r="CY85" i="4"/>
  <c r="CZ85" i="4"/>
  <c r="DA85" i="4"/>
  <c r="DB85" i="4"/>
  <c r="DC85" i="4"/>
  <c r="DD85" i="4"/>
  <c r="DE85" i="4"/>
  <c r="DF85" i="4"/>
  <c r="DG85" i="4"/>
  <c r="DH85" i="4"/>
  <c r="DI85" i="4"/>
  <c r="DJ85" i="4"/>
  <c r="DK85" i="4"/>
  <c r="DL85" i="4"/>
  <c r="DM85" i="4"/>
  <c r="DN85" i="4"/>
  <c r="DO85" i="4"/>
  <c r="DP85" i="4"/>
  <c r="DQ85" i="4"/>
  <c r="DR85" i="4"/>
  <c r="DS85" i="4"/>
  <c r="DT85" i="4"/>
  <c r="DU85" i="4"/>
  <c r="DV85" i="4"/>
  <c r="DW85" i="4"/>
  <c r="DX85" i="4"/>
  <c r="DY85" i="4"/>
  <c r="DZ85" i="4"/>
  <c r="EA85" i="4"/>
  <c r="ED85" i="4"/>
  <c r="EG85" i="4"/>
  <c r="EH85" i="4"/>
  <c r="EI85" i="4"/>
  <c r="EJ85" i="4"/>
  <c r="EK85" i="4"/>
  <c r="EL85" i="4"/>
  <c r="EM85" i="4"/>
  <c r="EO85" i="4"/>
  <c r="EP85" i="4"/>
  <c r="EQ85" i="4"/>
  <c r="ER85" i="4"/>
  <c r="ES85" i="4"/>
  <c r="ET85" i="4"/>
  <c r="FA85" i="4"/>
  <c r="FB85" i="4"/>
  <c r="FC85" i="4"/>
  <c r="FD85" i="4"/>
  <c r="FE85" i="4"/>
  <c r="FF85" i="4"/>
  <c r="FG85" i="4"/>
  <c r="FH85" i="4"/>
  <c r="FI85" i="4"/>
  <c r="FJ85" i="4"/>
  <c r="FK85" i="4"/>
  <c r="FL85" i="4"/>
  <c r="FM85" i="4"/>
  <c r="FN85" i="4"/>
  <c r="FO85" i="4"/>
  <c r="FP85" i="4"/>
  <c r="FQ85" i="4"/>
  <c r="FR85" i="4"/>
  <c r="FS85" i="4"/>
  <c r="FT85" i="4"/>
  <c r="FU85" i="4"/>
  <c r="FV85" i="4"/>
  <c r="FW85" i="4"/>
  <c r="FX85" i="4"/>
  <c r="FY85" i="4"/>
  <c r="FZ85" i="4"/>
  <c r="BK86" i="4"/>
  <c r="FP86" i="4" s="1"/>
  <c r="BL86" i="4"/>
  <c r="EC86" i="4" s="1"/>
  <c r="EF86" i="4" s="1"/>
  <c r="BM86" i="4"/>
  <c r="BN86" i="4"/>
  <c r="BO86" i="4"/>
  <c r="BP86" i="4"/>
  <c r="BQ86" i="4"/>
  <c r="BR86" i="4"/>
  <c r="BS86" i="4"/>
  <c r="BT86" i="4"/>
  <c r="ED86" i="4" s="1"/>
  <c r="BU86" i="4"/>
  <c r="BV86" i="4"/>
  <c r="BW86" i="4" s="1"/>
  <c r="BZ86" i="4"/>
  <c r="CA86" i="4"/>
  <c r="CB86" i="4"/>
  <c r="CC86" i="4"/>
  <c r="CD86" i="4"/>
  <c r="CE86" i="4"/>
  <c r="CF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W86" i="4"/>
  <c r="CX86" i="4"/>
  <c r="CY86" i="4"/>
  <c r="CZ86" i="4"/>
  <c r="DA86" i="4"/>
  <c r="DB86" i="4"/>
  <c r="DC86" i="4"/>
  <c r="DD86" i="4"/>
  <c r="DE86" i="4"/>
  <c r="DF86" i="4"/>
  <c r="DG86" i="4"/>
  <c r="DH86" i="4"/>
  <c r="DI86" i="4"/>
  <c r="DJ86" i="4"/>
  <c r="DK86" i="4"/>
  <c r="DL86" i="4"/>
  <c r="DM86" i="4"/>
  <c r="DN86" i="4"/>
  <c r="DO86" i="4"/>
  <c r="DP86" i="4"/>
  <c r="DQ86" i="4"/>
  <c r="DR86" i="4"/>
  <c r="DS86" i="4"/>
  <c r="DT86" i="4"/>
  <c r="DU86" i="4"/>
  <c r="DV86" i="4"/>
  <c r="DW86" i="4"/>
  <c r="DX86" i="4"/>
  <c r="DY86" i="4"/>
  <c r="DZ86" i="4"/>
  <c r="EA86" i="4"/>
  <c r="EB86" i="4"/>
  <c r="EE86" i="4"/>
  <c r="EG86" i="4"/>
  <c r="EH86" i="4"/>
  <c r="EI86" i="4"/>
  <c r="EJ86" i="4"/>
  <c r="EK86" i="4"/>
  <c r="EL86" i="4"/>
  <c r="EM86" i="4"/>
  <c r="EO86" i="4"/>
  <c r="EP86" i="4"/>
  <c r="EQ86" i="4"/>
  <c r="ER86" i="4"/>
  <c r="ES86" i="4"/>
  <c r="ET86" i="4"/>
  <c r="FA86" i="4"/>
  <c r="FB86" i="4"/>
  <c r="FC86" i="4"/>
  <c r="FD86" i="4"/>
  <c r="FE86" i="4"/>
  <c r="FF86" i="4"/>
  <c r="FG86" i="4"/>
  <c r="FH86" i="4"/>
  <c r="FI86" i="4"/>
  <c r="FJ86" i="4"/>
  <c r="FK86" i="4"/>
  <c r="FL86" i="4"/>
  <c r="FM86" i="4"/>
  <c r="FN86" i="4"/>
  <c r="FO86" i="4"/>
  <c r="FQ86" i="4"/>
  <c r="FR86" i="4"/>
  <c r="FS86" i="4"/>
  <c r="FU86" i="4"/>
  <c r="FV86" i="4"/>
  <c r="FW86" i="4"/>
  <c r="FZ86" i="4"/>
  <c r="GA86" i="4"/>
  <c r="BK87" i="4"/>
  <c r="BL87" i="4"/>
  <c r="BM87" i="4"/>
  <c r="BN87" i="4"/>
  <c r="BO87" i="4"/>
  <c r="BP87" i="4"/>
  <c r="BQ87" i="4"/>
  <c r="EE87" i="4" s="1"/>
  <c r="BR87" i="4"/>
  <c r="EB87" i="4" s="1"/>
  <c r="BS87" i="4"/>
  <c r="BT87" i="4"/>
  <c r="BU87" i="4"/>
  <c r="BV87" i="4"/>
  <c r="BW87" i="4" s="1"/>
  <c r="BZ87" i="4"/>
  <c r="CA87" i="4"/>
  <c r="CB87" i="4"/>
  <c r="CC87" i="4"/>
  <c r="CD87" i="4"/>
  <c r="CE87" i="4"/>
  <c r="CF87" i="4"/>
  <c r="CG87" i="4" s="1"/>
  <c r="CH87" i="4"/>
  <c r="CI87" i="4"/>
  <c r="CJ87" i="4"/>
  <c r="CK87" i="4"/>
  <c r="CL87" i="4"/>
  <c r="CM87" i="4"/>
  <c r="CN87" i="4"/>
  <c r="CO87" i="4"/>
  <c r="CP87" i="4"/>
  <c r="GA87" i="4" s="1"/>
  <c r="CQ87" i="4"/>
  <c r="CR87" i="4"/>
  <c r="CS87" i="4"/>
  <c r="CT87" i="4"/>
  <c r="CU87" i="4"/>
  <c r="CV87" i="4"/>
  <c r="CW87" i="4"/>
  <c r="CX87" i="4"/>
  <c r="CY87" i="4"/>
  <c r="CZ87" i="4"/>
  <c r="DA87" i="4"/>
  <c r="DB87" i="4"/>
  <c r="DC87" i="4"/>
  <c r="DD87" i="4"/>
  <c r="DE87" i="4"/>
  <c r="DF87" i="4"/>
  <c r="DG87" i="4"/>
  <c r="DH87" i="4"/>
  <c r="DI87" i="4"/>
  <c r="DJ87" i="4"/>
  <c r="DK87" i="4"/>
  <c r="DL87" i="4"/>
  <c r="DM87" i="4"/>
  <c r="DN87" i="4"/>
  <c r="DO87" i="4"/>
  <c r="DP87" i="4"/>
  <c r="DQ87" i="4"/>
  <c r="DR87" i="4"/>
  <c r="DS87" i="4"/>
  <c r="DT87" i="4"/>
  <c r="DU87" i="4"/>
  <c r="DV87" i="4"/>
  <c r="DW87" i="4"/>
  <c r="DX87" i="4"/>
  <c r="DY87" i="4"/>
  <c r="DZ87" i="4"/>
  <c r="EA87" i="4"/>
  <c r="ED87" i="4"/>
  <c r="EG87" i="4"/>
  <c r="EH87" i="4"/>
  <c r="EI87" i="4"/>
  <c r="EJ87" i="4"/>
  <c r="EK87" i="4"/>
  <c r="EL87" i="4"/>
  <c r="EM87" i="4"/>
  <c r="EO87" i="4"/>
  <c r="EP87" i="4"/>
  <c r="EQ87" i="4"/>
  <c r="ER87" i="4"/>
  <c r="ES87" i="4"/>
  <c r="ET87" i="4"/>
  <c r="FA87" i="4"/>
  <c r="FB87" i="4"/>
  <c r="FC87" i="4"/>
  <c r="FD87" i="4"/>
  <c r="FE87" i="4"/>
  <c r="FF87" i="4"/>
  <c r="FG87" i="4"/>
  <c r="FH87" i="4"/>
  <c r="FI87" i="4"/>
  <c r="FJ87" i="4"/>
  <c r="FK87" i="4"/>
  <c r="FL87" i="4"/>
  <c r="FM87" i="4"/>
  <c r="FN87" i="4"/>
  <c r="FO87" i="4"/>
  <c r="FP87" i="4"/>
  <c r="FQ87" i="4"/>
  <c r="FR87" i="4"/>
  <c r="FS87" i="4"/>
  <c r="FT87" i="4"/>
  <c r="FU87" i="4"/>
  <c r="FV87" i="4"/>
  <c r="FW87" i="4"/>
  <c r="FX87" i="4"/>
  <c r="FY87" i="4"/>
  <c r="FZ87" i="4"/>
  <c r="BK88" i="4"/>
  <c r="FP88" i="4" s="1"/>
  <c r="BL88" i="4"/>
  <c r="EC88" i="4" s="1"/>
  <c r="EF88" i="4" s="1"/>
  <c r="BM88" i="4"/>
  <c r="BN88" i="4"/>
  <c r="BO88" i="4"/>
  <c r="BP88" i="4"/>
  <c r="BQ88" i="4"/>
  <c r="BR88" i="4"/>
  <c r="BS88" i="4"/>
  <c r="BT88" i="4"/>
  <c r="ED88" i="4" s="1"/>
  <c r="BU88" i="4"/>
  <c r="BV88" i="4"/>
  <c r="BW88" i="4" s="1"/>
  <c r="BZ88" i="4"/>
  <c r="CA88" i="4"/>
  <c r="CB88" i="4"/>
  <c r="CC88" i="4"/>
  <c r="CD88" i="4"/>
  <c r="CE88" i="4"/>
  <c r="CF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W88" i="4"/>
  <c r="CX88" i="4"/>
  <c r="CY88" i="4"/>
  <c r="CZ88" i="4"/>
  <c r="DA88" i="4"/>
  <c r="DB88" i="4"/>
  <c r="DC88" i="4"/>
  <c r="DD88" i="4"/>
  <c r="DE88" i="4"/>
  <c r="DF88" i="4"/>
  <c r="DG88" i="4"/>
  <c r="DH88" i="4"/>
  <c r="DI88" i="4"/>
  <c r="DJ88" i="4"/>
  <c r="DK88" i="4"/>
  <c r="DL88" i="4"/>
  <c r="DM88" i="4"/>
  <c r="DN88" i="4"/>
  <c r="DO88" i="4"/>
  <c r="DP88" i="4"/>
  <c r="DQ88" i="4"/>
  <c r="DR88" i="4"/>
  <c r="DS88" i="4"/>
  <c r="DT88" i="4"/>
  <c r="DU88" i="4"/>
  <c r="DV88" i="4"/>
  <c r="DW88" i="4"/>
  <c r="DX88" i="4"/>
  <c r="DY88" i="4"/>
  <c r="DZ88" i="4"/>
  <c r="EA88" i="4"/>
  <c r="EB88" i="4"/>
  <c r="EE88" i="4"/>
  <c r="EG88" i="4"/>
  <c r="EH88" i="4"/>
  <c r="EI88" i="4"/>
  <c r="EJ88" i="4"/>
  <c r="EK88" i="4"/>
  <c r="EL88" i="4"/>
  <c r="EM88" i="4"/>
  <c r="EO88" i="4"/>
  <c r="EP88" i="4"/>
  <c r="EQ88" i="4"/>
  <c r="ER88" i="4"/>
  <c r="ES88" i="4"/>
  <c r="ET88" i="4"/>
  <c r="FA88" i="4"/>
  <c r="FB88" i="4"/>
  <c r="FC88" i="4"/>
  <c r="FD88" i="4"/>
  <c r="FE88" i="4"/>
  <c r="FF88" i="4"/>
  <c r="FG88" i="4"/>
  <c r="FH88" i="4"/>
  <c r="FI88" i="4"/>
  <c r="FJ88" i="4"/>
  <c r="FK88" i="4"/>
  <c r="FL88" i="4"/>
  <c r="FM88" i="4"/>
  <c r="FN88" i="4"/>
  <c r="FO88" i="4"/>
  <c r="FQ88" i="4"/>
  <c r="FR88" i="4"/>
  <c r="FS88" i="4"/>
  <c r="FU88" i="4"/>
  <c r="FV88" i="4"/>
  <c r="FW88" i="4"/>
  <c r="FZ88" i="4"/>
  <c r="GA88" i="4"/>
  <c r="BK89" i="4"/>
  <c r="BL89" i="4"/>
  <c r="BM89" i="4"/>
  <c r="BN89" i="4"/>
  <c r="BO89" i="4"/>
  <c r="BP89" i="4"/>
  <c r="BQ89" i="4"/>
  <c r="EE89" i="4" s="1"/>
  <c r="BR89" i="4"/>
  <c r="EB89" i="4" s="1"/>
  <c r="BS89" i="4"/>
  <c r="BT89" i="4"/>
  <c r="BU89" i="4"/>
  <c r="BV89" i="4"/>
  <c r="BW89" i="4" s="1"/>
  <c r="BZ89" i="4"/>
  <c r="CA89" i="4"/>
  <c r="CB89" i="4"/>
  <c r="CC89" i="4"/>
  <c r="CD89" i="4"/>
  <c r="CE89" i="4"/>
  <c r="CF89" i="4"/>
  <c r="CG89" i="4" s="1"/>
  <c r="CH89" i="4"/>
  <c r="CI89" i="4"/>
  <c r="CJ89" i="4"/>
  <c r="CK89" i="4"/>
  <c r="CL89" i="4"/>
  <c r="CM89" i="4"/>
  <c r="CN89" i="4"/>
  <c r="CO89" i="4"/>
  <c r="CP89" i="4"/>
  <c r="GA89" i="4" s="1"/>
  <c r="CQ89" i="4"/>
  <c r="CR89" i="4"/>
  <c r="CS89" i="4"/>
  <c r="CT89" i="4"/>
  <c r="CU89" i="4"/>
  <c r="CV89" i="4"/>
  <c r="CW89" i="4"/>
  <c r="CX89" i="4"/>
  <c r="CY89" i="4"/>
  <c r="CZ89" i="4"/>
  <c r="DA89" i="4"/>
  <c r="DB89" i="4"/>
  <c r="DC89" i="4"/>
  <c r="DD89" i="4"/>
  <c r="DE89" i="4"/>
  <c r="DF89" i="4"/>
  <c r="DG89" i="4"/>
  <c r="DH89" i="4"/>
  <c r="DI89" i="4"/>
  <c r="DJ89" i="4"/>
  <c r="DK89" i="4"/>
  <c r="DL89" i="4"/>
  <c r="DM89" i="4"/>
  <c r="DN89" i="4"/>
  <c r="DO89" i="4"/>
  <c r="DP89" i="4"/>
  <c r="DQ89" i="4"/>
  <c r="DR89" i="4"/>
  <c r="DS89" i="4"/>
  <c r="DT89" i="4"/>
  <c r="DU89" i="4"/>
  <c r="DV89" i="4"/>
  <c r="DW89" i="4"/>
  <c r="DX89" i="4"/>
  <c r="DY89" i="4"/>
  <c r="DZ89" i="4"/>
  <c r="EA89" i="4"/>
  <c r="ED89" i="4"/>
  <c r="EG89" i="4"/>
  <c r="EH89" i="4"/>
  <c r="EI89" i="4"/>
  <c r="EJ89" i="4"/>
  <c r="EK89" i="4"/>
  <c r="EL89" i="4"/>
  <c r="EM89" i="4"/>
  <c r="EO89" i="4"/>
  <c r="EP89" i="4"/>
  <c r="EQ89" i="4"/>
  <c r="ER89" i="4"/>
  <c r="ES89" i="4"/>
  <c r="ET89" i="4"/>
  <c r="FA89" i="4"/>
  <c r="FB89" i="4"/>
  <c r="FC89" i="4"/>
  <c r="FD89" i="4"/>
  <c r="FE89" i="4"/>
  <c r="FF89" i="4"/>
  <c r="FG89" i="4"/>
  <c r="FH89" i="4"/>
  <c r="FI89" i="4"/>
  <c r="FJ89" i="4"/>
  <c r="FK89" i="4"/>
  <c r="FL89" i="4"/>
  <c r="FM89" i="4"/>
  <c r="FN89" i="4"/>
  <c r="FO89" i="4"/>
  <c r="FP89" i="4"/>
  <c r="FQ89" i="4"/>
  <c r="FR89" i="4"/>
  <c r="FS89" i="4"/>
  <c r="FT89" i="4"/>
  <c r="FU89" i="4"/>
  <c r="FV89" i="4"/>
  <c r="FW89" i="4"/>
  <c r="FX89" i="4"/>
  <c r="FY89" i="4"/>
  <c r="FZ89" i="4"/>
  <c r="FV11" i="4"/>
  <c r="FU11" i="4"/>
  <c r="FR11" i="4"/>
  <c r="FQ11" i="4"/>
  <c r="FO11" i="4"/>
  <c r="FN11" i="4"/>
  <c r="FM11" i="4"/>
  <c r="FL11" i="4"/>
  <c r="FK11" i="4"/>
  <c r="FJ11" i="4"/>
  <c r="FI11" i="4"/>
  <c r="FH11" i="4"/>
  <c r="FG11" i="4"/>
  <c r="FF11" i="4"/>
  <c r="FE11" i="4"/>
  <c r="FD11" i="4"/>
  <c r="FC11" i="4"/>
  <c r="FB11" i="4"/>
  <c r="FA11" i="4"/>
  <c r="ET11" i="4"/>
  <c r="ES11" i="4"/>
  <c r="ER11" i="4"/>
  <c r="EQ11" i="4"/>
  <c r="EP11" i="4"/>
  <c r="EO11" i="4"/>
  <c r="EM11" i="4"/>
  <c r="EL11" i="4"/>
  <c r="EK11" i="4"/>
  <c r="EJ11" i="4"/>
  <c r="EI11" i="4"/>
  <c r="EH11" i="4"/>
  <c r="EG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F11" i="4"/>
  <c r="CE11" i="4"/>
  <c r="CG11" i="4" s="1"/>
  <c r="CD11" i="4"/>
  <c r="CC11" i="4"/>
  <c r="CB11" i="4"/>
  <c r="CA11" i="4"/>
  <c r="BZ11" i="4"/>
  <c r="BY11" i="4"/>
  <c r="BV11" i="4"/>
  <c r="BU11" i="4"/>
  <c r="BT11" i="4"/>
  <c r="EB11" i="4" s="1"/>
  <c r="BS11" i="4"/>
  <c r="BR11" i="4"/>
  <c r="BQ11" i="4"/>
  <c r="BP11" i="4"/>
  <c r="BO11" i="4"/>
  <c r="BN11" i="4"/>
  <c r="BM11" i="4"/>
  <c r="BL11" i="4"/>
  <c r="EC11" i="4" s="1"/>
  <c r="BK11" i="4"/>
  <c r="FY11" i="4" s="1"/>
  <c r="S358" i="4"/>
  <c r="S357" i="4"/>
  <c r="S356" i="4"/>
  <c r="S355" i="4"/>
  <c r="S354" i="4"/>
  <c r="S353" i="4"/>
  <c r="S352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5" i="4"/>
  <c r="S333" i="4"/>
  <c r="S334" i="4"/>
  <c r="S336" i="4"/>
  <c r="S337" i="4"/>
  <c r="S338" i="4"/>
  <c r="S339" i="4"/>
  <c r="S340" i="4"/>
  <c r="S341" i="4"/>
  <c r="S342" i="4"/>
  <c r="S343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45" i="4"/>
  <c r="S346" i="4"/>
  <c r="S347" i="4"/>
  <c r="S348" i="4"/>
  <c r="S349" i="4"/>
  <c r="S350" i="4"/>
  <c r="S351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11" i="4"/>
  <c r="E9" i="4"/>
  <c r="D9" i="4"/>
  <c r="A9" i="4"/>
  <c r="DJ2" i="4"/>
  <c r="CF2" i="4"/>
  <c r="CE2" i="4"/>
  <c r="CD2" i="4"/>
  <c r="BN2" i="4"/>
  <c r="BT2" i="4"/>
  <c r="BS2" i="4"/>
  <c r="BR2" i="4"/>
  <c r="BQ2" i="4"/>
  <c r="BP2" i="4"/>
  <c r="BO2" i="4"/>
  <c r="BM2" i="4"/>
  <c r="BL2" i="4"/>
  <c r="EC2" i="4" s="1"/>
  <c r="GD9" i="4"/>
  <c r="GC9" i="4"/>
  <c r="GB9" i="4"/>
  <c r="GA9" i="4"/>
  <c r="FZ9" i="4"/>
  <c r="FY9" i="4"/>
  <c r="FX9" i="4"/>
  <c r="FW9" i="4"/>
  <c r="FV9" i="4"/>
  <c r="FU9" i="4"/>
  <c r="FT9" i="4"/>
  <c r="FS9" i="4"/>
  <c r="FR9" i="4"/>
  <c r="FQ9" i="4"/>
  <c r="FP9" i="4"/>
  <c r="FV2" i="4"/>
  <c r="FU2" i="4"/>
  <c r="FR2" i="4"/>
  <c r="FQ2" i="4"/>
  <c r="CR2" i="4"/>
  <c r="DI9" i="4"/>
  <c r="DI2" i="4"/>
  <c r="F9" i="4"/>
  <c r="B9" i="4"/>
  <c r="Q2" i="4"/>
  <c r="S2" i="4" s="1"/>
  <c r="BV2" i="4"/>
  <c r="BW2" i="4" s="1"/>
  <c r="BZ2" i="4"/>
  <c r="CA2" i="4"/>
  <c r="CC2" i="4"/>
  <c r="CI2" i="4"/>
  <c r="CK2" i="4"/>
  <c r="CL2" i="4"/>
  <c r="CM2" i="4"/>
  <c r="CN2" i="4"/>
  <c r="CO2" i="4"/>
  <c r="CP2" i="4"/>
  <c r="CQ2" i="4"/>
  <c r="CS2" i="4"/>
  <c r="CT2" i="4"/>
  <c r="CU2" i="4"/>
  <c r="CV2" i="4"/>
  <c r="CW2" i="4"/>
  <c r="CX2" i="4"/>
  <c r="BK2" i="4"/>
  <c r="FZ2" i="4" s="1"/>
  <c r="CY2" i="4"/>
  <c r="CZ2" i="4"/>
  <c r="DA2" i="4"/>
  <c r="DB2" i="4"/>
  <c r="DC2" i="4"/>
  <c r="DD2" i="4"/>
  <c r="DE2" i="4"/>
  <c r="DF2" i="4"/>
  <c r="DG2" i="4"/>
  <c r="DH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G2" i="4"/>
  <c r="EH2" i="4"/>
  <c r="EI2" i="4"/>
  <c r="EJ2" i="4"/>
  <c r="EK2" i="4"/>
  <c r="EL2" i="4"/>
  <c r="EM2" i="4"/>
  <c r="ER2" i="4"/>
  <c r="ES2" i="4"/>
  <c r="ET2" i="4"/>
  <c r="FA2" i="4"/>
  <c r="FB2" i="4"/>
  <c r="FC2" i="4"/>
  <c r="FD2" i="4"/>
  <c r="FE2" i="4"/>
  <c r="FF2" i="4"/>
  <c r="FG2" i="4"/>
  <c r="FH2" i="4"/>
  <c r="FI2" i="4"/>
  <c r="FJ2" i="4"/>
  <c r="FK2" i="4"/>
  <c r="FL2" i="4"/>
  <c r="FM2" i="4"/>
  <c r="FN2" i="4"/>
  <c r="FO2" i="4"/>
  <c r="H4" i="4"/>
  <c r="I4" i="4"/>
  <c r="J4" i="4"/>
  <c r="K4" i="4"/>
  <c r="L4" i="4"/>
  <c r="M4" i="4"/>
  <c r="N4" i="4"/>
  <c r="O4" i="4"/>
  <c r="P4" i="4"/>
  <c r="Q4" i="4"/>
  <c r="H5" i="4"/>
  <c r="I5" i="4"/>
  <c r="J5" i="4"/>
  <c r="K5" i="4"/>
  <c r="L5" i="4"/>
  <c r="M5" i="4"/>
  <c r="N5" i="4"/>
  <c r="O5" i="4"/>
  <c r="P5" i="4"/>
  <c r="Q5" i="4"/>
  <c r="C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R9" i="4"/>
  <c r="CQ9" i="4"/>
  <c r="CS9" i="4"/>
  <c r="CT9" i="4"/>
  <c r="CU9" i="4"/>
  <c r="CV9" i="4"/>
  <c r="CW9" i="4"/>
  <c r="CX9" i="4"/>
  <c r="BK9" i="4"/>
  <c r="CY9" i="4"/>
  <c r="CZ9" i="4"/>
  <c r="DA9" i="4"/>
  <c r="DB9" i="4"/>
  <c r="DC9" i="4"/>
  <c r="DD9" i="4"/>
  <c r="DE9" i="4"/>
  <c r="DG9" i="4"/>
  <c r="DH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FE9" i="4"/>
  <c r="FF9" i="4"/>
  <c r="FG9" i="4"/>
  <c r="FH9" i="4"/>
  <c r="FI9" i="4"/>
  <c r="FJ9" i="4"/>
  <c r="FK9" i="4"/>
  <c r="FL9" i="4"/>
  <c r="FM9" i="4"/>
  <c r="FN9" i="4"/>
  <c r="FO9" i="4"/>
  <c r="BY2" i="4"/>
  <c r="EE2" i="4"/>
  <c r="FY2" i="4"/>
  <c r="FT2" i="4"/>
  <c r="EW56" i="4" l="1"/>
  <c r="EU56" i="4"/>
  <c r="GC56" i="4"/>
  <c r="EF52" i="4"/>
  <c r="EF47" i="4"/>
  <c r="BX54" i="4"/>
  <c r="EW54" i="4"/>
  <c r="EU54" i="4"/>
  <c r="GC54" i="4"/>
  <c r="BX52" i="4"/>
  <c r="EW52" i="4"/>
  <c r="EU52" i="4"/>
  <c r="GC52" i="4"/>
  <c r="EF39" i="4"/>
  <c r="EC81" i="4"/>
  <c r="EF81" i="4" s="1"/>
  <c r="EC75" i="4"/>
  <c r="EF75" i="4" s="1"/>
  <c r="EC73" i="4"/>
  <c r="EF73" i="4" s="1"/>
  <c r="EQ2" i="4"/>
  <c r="ED11" i="4"/>
  <c r="FY88" i="4"/>
  <c r="EB85" i="4"/>
  <c r="FY82" i="4"/>
  <c r="FY78" i="4"/>
  <c r="FW65" i="4"/>
  <c r="FS65" i="4"/>
  <c r="FW64" i="4"/>
  <c r="FS64" i="4"/>
  <c r="FW63" i="4"/>
  <c r="FS63" i="4"/>
  <c r="FW62" i="4"/>
  <c r="FS62" i="4"/>
  <c r="FW61" i="4"/>
  <c r="FS61" i="4"/>
  <c r="FW60" i="4"/>
  <c r="FS60" i="4"/>
  <c r="FW59" i="4"/>
  <c r="FS59" i="4"/>
  <c r="EB58" i="4"/>
  <c r="GB57" i="4"/>
  <c r="FX57" i="4"/>
  <c r="FT57" i="4"/>
  <c r="FP57" i="4"/>
  <c r="EZ57" i="4"/>
  <c r="EY56" i="4"/>
  <c r="BY56" i="4"/>
  <c r="FY55" i="4"/>
  <c r="FS55" i="4"/>
  <c r="EU55" i="4"/>
  <c r="EY54" i="4"/>
  <c r="BY54" i="4"/>
  <c r="FY53" i="4"/>
  <c r="FS53" i="4"/>
  <c r="EU53" i="4"/>
  <c r="EY52" i="4"/>
  <c r="BY52" i="4"/>
  <c r="GB51" i="4"/>
  <c r="FX51" i="4"/>
  <c r="FT51" i="4"/>
  <c r="FP51" i="4"/>
  <c r="EZ51" i="4"/>
  <c r="EV51" i="4"/>
  <c r="EN51" i="4"/>
  <c r="EX49" i="4"/>
  <c r="GC48" i="4"/>
  <c r="EN48" i="4"/>
  <c r="ED47" i="4"/>
  <c r="BX46" i="4"/>
  <c r="EU46" i="4"/>
  <c r="FS46" i="4"/>
  <c r="FW46" i="4"/>
  <c r="EX45" i="4"/>
  <c r="GC44" i="4"/>
  <c r="EN44" i="4"/>
  <c r="ED43" i="4"/>
  <c r="BX42" i="4"/>
  <c r="EU42" i="4"/>
  <c r="FS42" i="4"/>
  <c r="FW42" i="4"/>
  <c r="EX41" i="4"/>
  <c r="GC40" i="4"/>
  <c r="EW40" i="4"/>
  <c r="EN40" i="4"/>
  <c r="ED39" i="4"/>
  <c r="BX38" i="4"/>
  <c r="EU38" i="4"/>
  <c r="FS38" i="4"/>
  <c r="FW38" i="4"/>
  <c r="EX37" i="4"/>
  <c r="GC36" i="4"/>
  <c r="EW36" i="4"/>
  <c r="EN36" i="4"/>
  <c r="EC12" i="4"/>
  <c r="EF12" i="4" s="1"/>
  <c r="BX164" i="4"/>
  <c r="EU164" i="4"/>
  <c r="EY164" i="4"/>
  <c r="GC164" i="4"/>
  <c r="FP164" i="4"/>
  <c r="FS164" i="4"/>
  <c r="FY164" i="4"/>
  <c r="FW164" i="4"/>
  <c r="EC162" i="4"/>
  <c r="EF162" i="4" s="1"/>
  <c r="EE161" i="4"/>
  <c r="BX156" i="4"/>
  <c r="EU156" i="4"/>
  <c r="EY156" i="4"/>
  <c r="GC156" i="4"/>
  <c r="FP156" i="4"/>
  <c r="FS156" i="4"/>
  <c r="FY156" i="4"/>
  <c r="FW156" i="4"/>
  <c r="EC154" i="4"/>
  <c r="EF154" i="4" s="1"/>
  <c r="EE153" i="4"/>
  <c r="BX148" i="4"/>
  <c r="EU148" i="4"/>
  <c r="EY148" i="4"/>
  <c r="GC148" i="4"/>
  <c r="FP148" i="4"/>
  <c r="FS148" i="4"/>
  <c r="FY148" i="4"/>
  <c r="FW148" i="4"/>
  <c r="EC146" i="4"/>
  <c r="EF146" i="4" s="1"/>
  <c r="EE145" i="4"/>
  <c r="EC142" i="4"/>
  <c r="EF142" i="4" s="1"/>
  <c r="BW140" i="4"/>
  <c r="EY140" i="4" s="1"/>
  <c r="BY140" i="4"/>
  <c r="BX135" i="4"/>
  <c r="EW135" i="4"/>
  <c r="EU135" i="4"/>
  <c r="BW134" i="4"/>
  <c r="BY134" i="4"/>
  <c r="EY134" i="4"/>
  <c r="EF134" i="4"/>
  <c r="EY131" i="4"/>
  <c r="EC131" i="4"/>
  <c r="EF131" i="4" s="1"/>
  <c r="EF130" i="4"/>
  <c r="BX129" i="4"/>
  <c r="GC129" i="4"/>
  <c r="EU129" i="4"/>
  <c r="EY129" i="4"/>
  <c r="GD129" i="4"/>
  <c r="FY129" i="4"/>
  <c r="FP129" i="4"/>
  <c r="FT129" i="4"/>
  <c r="FX129" i="4"/>
  <c r="FZ129" i="4"/>
  <c r="EF60" i="4"/>
  <c r="EF59" i="4"/>
  <c r="EF51" i="4"/>
  <c r="BX48" i="4"/>
  <c r="EU48" i="4"/>
  <c r="BX44" i="4"/>
  <c r="EU44" i="4"/>
  <c r="BX160" i="4"/>
  <c r="EU160" i="4"/>
  <c r="EY160" i="4"/>
  <c r="GC160" i="4"/>
  <c r="FP160" i="4"/>
  <c r="FS160" i="4"/>
  <c r="FY160" i="4"/>
  <c r="FW160" i="4"/>
  <c r="BX152" i="4"/>
  <c r="EU152" i="4"/>
  <c r="EY152" i="4"/>
  <c r="GC152" i="4"/>
  <c r="FP152" i="4"/>
  <c r="FS152" i="4"/>
  <c r="FY152" i="4"/>
  <c r="FW152" i="4"/>
  <c r="CH2" i="4"/>
  <c r="EC89" i="4"/>
  <c r="EF89" i="4" s="1"/>
  <c r="EC87" i="4"/>
  <c r="EF87" i="4" s="1"/>
  <c r="EC83" i="4"/>
  <c r="EF83" i="4" s="1"/>
  <c r="EC77" i="4"/>
  <c r="EF77" i="4" s="1"/>
  <c r="FS2" i="4"/>
  <c r="EP2" i="4"/>
  <c r="FY86" i="4"/>
  <c r="FY84" i="4"/>
  <c r="FY80" i="4"/>
  <c r="FY76" i="4"/>
  <c r="FY74" i="4"/>
  <c r="FY72" i="4"/>
  <c r="FW71" i="4"/>
  <c r="FS71" i="4"/>
  <c r="FW70" i="4"/>
  <c r="FS70" i="4"/>
  <c r="FW69" i="4"/>
  <c r="FS69" i="4"/>
  <c r="FW68" i="4"/>
  <c r="FS68" i="4"/>
  <c r="FW67" i="4"/>
  <c r="FS67" i="4"/>
  <c r="FW66" i="4"/>
  <c r="FS66" i="4"/>
  <c r="EE11" i="4"/>
  <c r="BW11" i="4"/>
  <c r="GC11" i="4" s="1"/>
  <c r="FX88" i="4"/>
  <c r="FT88" i="4"/>
  <c r="CG88" i="4"/>
  <c r="FX86" i="4"/>
  <c r="FT86" i="4"/>
  <c r="CG86" i="4"/>
  <c r="FX84" i="4"/>
  <c r="FT84" i="4"/>
  <c r="CG84" i="4"/>
  <c r="FX82" i="4"/>
  <c r="FT82" i="4"/>
  <c r="CG82" i="4"/>
  <c r="FX80" i="4"/>
  <c r="FT80" i="4"/>
  <c r="CG80" i="4"/>
  <c r="FX78" i="4"/>
  <c r="FT78" i="4"/>
  <c r="CG78" i="4"/>
  <c r="FX76" i="4"/>
  <c r="FT76" i="4"/>
  <c r="CG76" i="4"/>
  <c r="FX74" i="4"/>
  <c r="FT74" i="4"/>
  <c r="CG74" i="4"/>
  <c r="FX72" i="4"/>
  <c r="FT72" i="4"/>
  <c r="CG72" i="4"/>
  <c r="CG71" i="4"/>
  <c r="CG70" i="4"/>
  <c r="CG69" i="4"/>
  <c r="CG68" i="4"/>
  <c r="CG67" i="4"/>
  <c r="CG66" i="4"/>
  <c r="CG65" i="4"/>
  <c r="CG64" i="4"/>
  <c r="CG63" i="4"/>
  <c r="CG62" i="4"/>
  <c r="CG61" i="4"/>
  <c r="CG60" i="4"/>
  <c r="CG59" i="4"/>
  <c r="FW57" i="4"/>
  <c r="FW55" i="4"/>
  <c r="EB54" i="4"/>
  <c r="FW53" i="4"/>
  <c r="EB52" i="4"/>
  <c r="FW51" i="4"/>
  <c r="EU51" i="4"/>
  <c r="GC50" i="4"/>
  <c r="EW50" i="4"/>
  <c r="ED50" i="4"/>
  <c r="GD49" i="4"/>
  <c r="EN49" i="4"/>
  <c r="EB49" i="4"/>
  <c r="GB48" i="4"/>
  <c r="EV48" i="4"/>
  <c r="BX47" i="4"/>
  <c r="EW47" i="4"/>
  <c r="GC47" i="4"/>
  <c r="GD46" i="4"/>
  <c r="FY46" i="4"/>
  <c r="FT46" i="4"/>
  <c r="EX46" i="4"/>
  <c r="EY46" i="4"/>
  <c r="ED46" i="4"/>
  <c r="GD45" i="4"/>
  <c r="EN45" i="4"/>
  <c r="EB45" i="4"/>
  <c r="GB44" i="4"/>
  <c r="EV44" i="4"/>
  <c r="BX43" i="4"/>
  <c r="EW43" i="4"/>
  <c r="GC43" i="4"/>
  <c r="GD42" i="4"/>
  <c r="FY42" i="4"/>
  <c r="FT42" i="4"/>
  <c r="EX42" i="4"/>
  <c r="EY42" i="4"/>
  <c r="ED42" i="4"/>
  <c r="GD41" i="4"/>
  <c r="EN41" i="4"/>
  <c r="EB41" i="4"/>
  <c r="GB40" i="4"/>
  <c r="BX39" i="4"/>
  <c r="EW39" i="4"/>
  <c r="GC39" i="4"/>
  <c r="GD38" i="4"/>
  <c r="FY38" i="4"/>
  <c r="FT38" i="4"/>
  <c r="EX38" i="4"/>
  <c r="EY38" i="4"/>
  <c r="ED38" i="4"/>
  <c r="GD37" i="4"/>
  <c r="EN37" i="4"/>
  <c r="EB37" i="4"/>
  <c r="GB36" i="4"/>
  <c r="EY35" i="4"/>
  <c r="BW35" i="4"/>
  <c r="ED35" i="4"/>
  <c r="BW34" i="4"/>
  <c r="EY34" i="4"/>
  <c r="ED34" i="4"/>
  <c r="EB33" i="4"/>
  <c r="EB32" i="4"/>
  <c r="EC31" i="4"/>
  <c r="EF31" i="4" s="1"/>
  <c r="EC28" i="4"/>
  <c r="EF28" i="4" s="1"/>
  <c r="EC27" i="4"/>
  <c r="EF27" i="4" s="1"/>
  <c r="EC24" i="4"/>
  <c r="EF24" i="4" s="1"/>
  <c r="EC23" i="4"/>
  <c r="EF23" i="4" s="1"/>
  <c r="EC20" i="4"/>
  <c r="EF20" i="4" s="1"/>
  <c r="EC19" i="4"/>
  <c r="EF19" i="4" s="1"/>
  <c r="EC16" i="4"/>
  <c r="EF16" i="4" s="1"/>
  <c r="EC15" i="4"/>
  <c r="EF15" i="4" s="1"/>
  <c r="BX166" i="4"/>
  <c r="EU166" i="4"/>
  <c r="EY166" i="4"/>
  <c r="GC166" i="4"/>
  <c r="EE166" i="4"/>
  <c r="EF166" i="4" s="1"/>
  <c r="FP166" i="4"/>
  <c r="FS166" i="4"/>
  <c r="FY166" i="4"/>
  <c r="EC164" i="4"/>
  <c r="EF164" i="4" s="1"/>
  <c r="EE163" i="4"/>
  <c r="EW160" i="4"/>
  <c r="BX158" i="4"/>
  <c r="EU158" i="4"/>
  <c r="EY158" i="4"/>
  <c r="GC158" i="4"/>
  <c r="FP158" i="4"/>
  <c r="FS158" i="4"/>
  <c r="FY158" i="4"/>
  <c r="FW158" i="4"/>
  <c r="EC156" i="4"/>
  <c r="EF156" i="4" s="1"/>
  <c r="EE155" i="4"/>
  <c r="EW152" i="4"/>
  <c r="BX150" i="4"/>
  <c r="EU150" i="4"/>
  <c r="EY150" i="4"/>
  <c r="GC150" i="4"/>
  <c r="FP150" i="4"/>
  <c r="FS150" i="4"/>
  <c r="FY150" i="4"/>
  <c r="FW150" i="4"/>
  <c r="EC148" i="4"/>
  <c r="EF148" i="4" s="1"/>
  <c r="EE147" i="4"/>
  <c r="EF147" i="4" s="1"/>
  <c r="EW139" i="4"/>
  <c r="EU139" i="4"/>
  <c r="EC137" i="4"/>
  <c r="EF137" i="4" s="1"/>
  <c r="BX133" i="4"/>
  <c r="EW133" i="4"/>
  <c r="EU133" i="4"/>
  <c r="BW132" i="4"/>
  <c r="BY132" i="4"/>
  <c r="EY132" i="4"/>
  <c r="EF132" i="4"/>
  <c r="FS129" i="4"/>
  <c r="EC129" i="4"/>
  <c r="EF129" i="4" s="1"/>
  <c r="BX116" i="4"/>
  <c r="EU116" i="4"/>
  <c r="EW116" i="4"/>
  <c r="GC116" i="4"/>
  <c r="EX116" i="4"/>
  <c r="GD116" i="4"/>
  <c r="EV116" i="4"/>
  <c r="GB116" i="4"/>
  <c r="EF71" i="4"/>
  <c r="EF70" i="4"/>
  <c r="EF66" i="4"/>
  <c r="EF64" i="4"/>
  <c r="FS48" i="4"/>
  <c r="FW48" i="4"/>
  <c r="FS44" i="4"/>
  <c r="FW44" i="4"/>
  <c r="FS40" i="4"/>
  <c r="FW40" i="4"/>
  <c r="BW138" i="4"/>
  <c r="BY138" i="4"/>
  <c r="EY138" i="4"/>
  <c r="EC135" i="4"/>
  <c r="EF135" i="4" s="1"/>
  <c r="BX131" i="4"/>
  <c r="EW131" i="4"/>
  <c r="EU131" i="4"/>
  <c r="BX127" i="4"/>
  <c r="GC127" i="4"/>
  <c r="EU127" i="4"/>
  <c r="EY127" i="4"/>
  <c r="GD127" i="4"/>
  <c r="FY127" i="4"/>
  <c r="FP127" i="4"/>
  <c r="FT127" i="4"/>
  <c r="FX127" i="4"/>
  <c r="FZ127" i="4"/>
  <c r="EF69" i="4"/>
  <c r="EF68" i="4"/>
  <c r="EF67" i="4"/>
  <c r="EF65" i="4"/>
  <c r="EF63" i="4"/>
  <c r="EF62" i="4"/>
  <c r="EF61" i="4"/>
  <c r="BX40" i="4"/>
  <c r="EU40" i="4"/>
  <c r="BX36" i="4"/>
  <c r="EU36" i="4"/>
  <c r="BX144" i="4"/>
  <c r="EU144" i="4"/>
  <c r="EY144" i="4"/>
  <c r="GC144" i="4"/>
  <c r="FP144" i="4"/>
  <c r="FS144" i="4"/>
  <c r="FY144" i="4"/>
  <c r="FW144" i="4"/>
  <c r="GA11" i="4"/>
  <c r="EB55" i="4"/>
  <c r="EB53" i="4"/>
  <c r="EF50" i="4"/>
  <c r="EF49" i="4"/>
  <c r="BX49" i="4"/>
  <c r="EW49" i="4"/>
  <c r="GC49" i="4"/>
  <c r="GD48" i="4"/>
  <c r="FY48" i="4"/>
  <c r="FT48" i="4"/>
  <c r="EX48" i="4"/>
  <c r="EY48" i="4"/>
  <c r="ED48" i="4"/>
  <c r="EF46" i="4"/>
  <c r="EF45" i="4"/>
  <c r="BX45" i="4"/>
  <c r="EW45" i="4"/>
  <c r="GC45" i="4"/>
  <c r="GD44" i="4"/>
  <c r="FY44" i="4"/>
  <c r="FT44" i="4"/>
  <c r="EX44" i="4"/>
  <c r="EY44" i="4"/>
  <c r="ED44" i="4"/>
  <c r="EF42" i="4"/>
  <c r="EF41" i="4"/>
  <c r="BX41" i="4"/>
  <c r="EW41" i="4"/>
  <c r="GC41" i="4"/>
  <c r="GD40" i="4"/>
  <c r="FY40" i="4"/>
  <c r="FT40" i="4"/>
  <c r="EX40" i="4"/>
  <c r="EY40" i="4"/>
  <c r="ED40" i="4"/>
  <c r="EF38" i="4"/>
  <c r="EF37" i="4"/>
  <c r="BX37" i="4"/>
  <c r="EW37" i="4"/>
  <c r="GC37" i="4"/>
  <c r="GD36" i="4"/>
  <c r="EX36" i="4"/>
  <c r="EY36" i="4"/>
  <c r="ED36" i="4"/>
  <c r="EF33" i="4"/>
  <c r="EY33" i="4"/>
  <c r="BW33" i="4"/>
  <c r="ED33" i="4"/>
  <c r="EF32" i="4"/>
  <c r="BW32" i="4"/>
  <c r="EZ32" i="4" s="1"/>
  <c r="ED32" i="4"/>
  <c r="EC30" i="4"/>
  <c r="EF30" i="4" s="1"/>
  <c r="EC29" i="4"/>
  <c r="EF29" i="4" s="1"/>
  <c r="EC26" i="4"/>
  <c r="EF26" i="4" s="1"/>
  <c r="EC25" i="4"/>
  <c r="EF25" i="4" s="1"/>
  <c r="EC22" i="4"/>
  <c r="EF22" i="4" s="1"/>
  <c r="EC21" i="4"/>
  <c r="EF21" i="4" s="1"/>
  <c r="EC18" i="4"/>
  <c r="EF18" i="4" s="1"/>
  <c r="EC17" i="4"/>
  <c r="EF17" i="4" s="1"/>
  <c r="EC14" i="4"/>
  <c r="EF14" i="4" s="1"/>
  <c r="EC13" i="4"/>
  <c r="EF13" i="4" s="1"/>
  <c r="BX162" i="4"/>
  <c r="EU162" i="4"/>
  <c r="EY162" i="4"/>
  <c r="GC162" i="4"/>
  <c r="FP162" i="4"/>
  <c r="FS162" i="4"/>
  <c r="FY162" i="4"/>
  <c r="FW162" i="4"/>
  <c r="EC160" i="4"/>
  <c r="EF160" i="4" s="1"/>
  <c r="BX154" i="4"/>
  <c r="EU154" i="4"/>
  <c r="EY154" i="4"/>
  <c r="GC154" i="4"/>
  <c r="FP154" i="4"/>
  <c r="FS154" i="4"/>
  <c r="FY154" i="4"/>
  <c r="FW154" i="4"/>
  <c r="EC152" i="4"/>
  <c r="EF152" i="4" s="1"/>
  <c r="BX146" i="4"/>
  <c r="EU146" i="4"/>
  <c r="EY146" i="4"/>
  <c r="GC146" i="4"/>
  <c r="FP146" i="4"/>
  <c r="FS146" i="4"/>
  <c r="FY146" i="4"/>
  <c r="FW146" i="4"/>
  <c r="EC144" i="4"/>
  <c r="EF144" i="4" s="1"/>
  <c r="BX142" i="4"/>
  <c r="EU142" i="4"/>
  <c r="GB142" i="4"/>
  <c r="EY142" i="4"/>
  <c r="GD142" i="4"/>
  <c r="FP142" i="4"/>
  <c r="FS142" i="4"/>
  <c r="FX142" i="4"/>
  <c r="FZ142" i="4"/>
  <c r="FW142" i="4"/>
  <c r="EC139" i="4"/>
  <c r="BX137" i="4"/>
  <c r="EW137" i="4"/>
  <c r="EU137" i="4"/>
  <c r="BW136" i="4"/>
  <c r="BY136" i="4"/>
  <c r="EF136" i="4"/>
  <c r="EC133" i="4"/>
  <c r="EF133" i="4" s="1"/>
  <c r="FS127" i="4"/>
  <c r="EC127" i="4"/>
  <c r="EF127" i="4" s="1"/>
  <c r="BX120" i="4"/>
  <c r="EU120" i="4"/>
  <c r="EW120" i="4"/>
  <c r="GC120" i="4"/>
  <c r="EX120" i="4"/>
  <c r="GD120" i="4"/>
  <c r="EV120" i="4"/>
  <c r="GB120" i="4"/>
  <c r="BX112" i="4"/>
  <c r="EU112" i="4"/>
  <c r="EW112" i="4"/>
  <c r="GC112" i="4"/>
  <c r="EX112" i="4"/>
  <c r="GD112" i="4"/>
  <c r="EV112" i="4"/>
  <c r="GB112" i="4"/>
  <c r="EF165" i="4"/>
  <c r="BX165" i="4"/>
  <c r="EF163" i="4"/>
  <c r="BX163" i="4"/>
  <c r="EF161" i="4"/>
  <c r="BX161" i="4"/>
  <c r="EF159" i="4"/>
  <c r="BX159" i="4"/>
  <c r="EF157" i="4"/>
  <c r="BX157" i="4"/>
  <c r="EF155" i="4"/>
  <c r="BX155" i="4"/>
  <c r="EF153" i="4"/>
  <c r="BX153" i="4"/>
  <c r="EF151" i="4"/>
  <c r="BX151" i="4"/>
  <c r="EF149" i="4"/>
  <c r="BX149" i="4"/>
  <c r="BX147" i="4"/>
  <c r="EF145" i="4"/>
  <c r="BX145" i="4"/>
  <c r="EF143" i="4"/>
  <c r="BX143" i="4"/>
  <c r="BX141" i="4"/>
  <c r="BW130" i="4"/>
  <c r="EB130" i="4"/>
  <c r="BW128" i="4"/>
  <c r="EB128" i="4"/>
  <c r="EC125" i="4"/>
  <c r="EF125" i="4" s="1"/>
  <c r="BW123" i="4"/>
  <c r="EY123" i="4" s="1"/>
  <c r="EY122" i="4"/>
  <c r="ED122" i="4"/>
  <c r="GD121" i="4"/>
  <c r="EV121" i="4"/>
  <c r="EN121" i="4"/>
  <c r="EB121" i="4"/>
  <c r="BY120" i="4"/>
  <c r="BX119" i="4"/>
  <c r="EW119" i="4"/>
  <c r="GC119" i="4"/>
  <c r="ED118" i="4"/>
  <c r="GD117" i="4"/>
  <c r="EV117" i="4"/>
  <c r="EN117" i="4"/>
  <c r="EB117" i="4"/>
  <c r="BY116" i="4"/>
  <c r="BX115" i="4"/>
  <c r="EW115" i="4"/>
  <c r="GC115" i="4"/>
  <c r="EY114" i="4"/>
  <c r="ED114" i="4"/>
  <c r="GD113" i="4"/>
  <c r="EV113" i="4"/>
  <c r="EN113" i="4"/>
  <c r="EB113" i="4"/>
  <c r="BY112" i="4"/>
  <c r="EF111" i="4"/>
  <c r="BX111" i="4"/>
  <c r="EW111" i="4"/>
  <c r="GC111" i="4"/>
  <c r="ED110" i="4"/>
  <c r="EX105" i="4"/>
  <c r="EN105" i="4"/>
  <c r="BX100" i="4"/>
  <c r="GD100" i="4"/>
  <c r="EU100" i="4"/>
  <c r="EZ100" i="4"/>
  <c r="GC100" i="4"/>
  <c r="EW100" i="4"/>
  <c r="EY100" i="4"/>
  <c r="GB100" i="4"/>
  <c r="EC100" i="4"/>
  <c r="EF100" i="4" s="1"/>
  <c r="ED100" i="4"/>
  <c r="EB100" i="4"/>
  <c r="FZ100" i="4"/>
  <c r="FP100" i="4"/>
  <c r="FT100" i="4"/>
  <c r="FX100" i="4"/>
  <c r="FS100" i="4"/>
  <c r="FW100" i="4"/>
  <c r="BX92" i="4"/>
  <c r="EN92" i="4"/>
  <c r="EV92" i="4"/>
  <c r="EZ92" i="4"/>
  <c r="GD92" i="4"/>
  <c r="EY92" i="4"/>
  <c r="GC92" i="4"/>
  <c r="EU92" i="4"/>
  <c r="EW92" i="4"/>
  <c r="GB92" i="4"/>
  <c r="EC92" i="4"/>
  <c r="EF92" i="4" s="1"/>
  <c r="ED92" i="4"/>
  <c r="EB92" i="4"/>
  <c r="FZ92" i="4"/>
  <c r="FP92" i="4"/>
  <c r="FT92" i="4"/>
  <c r="FX92" i="4"/>
  <c r="FS92" i="4"/>
  <c r="FW92" i="4"/>
  <c r="BW168" i="4"/>
  <c r="GC168" i="4" s="1"/>
  <c r="BY168" i="4"/>
  <c r="BX215" i="4"/>
  <c r="EN215" i="4"/>
  <c r="EV215" i="4"/>
  <c r="EZ215" i="4"/>
  <c r="GB215" i="4"/>
  <c r="GD215" i="4"/>
  <c r="EY215" i="4"/>
  <c r="GC215" i="4"/>
  <c r="EU215" i="4"/>
  <c r="EW215" i="4"/>
  <c r="EC215" i="4"/>
  <c r="EF215" i="4" s="1"/>
  <c r="ED215" i="4"/>
  <c r="EB215" i="4"/>
  <c r="FP215" i="4"/>
  <c r="FT215" i="4"/>
  <c r="FX215" i="4"/>
  <c r="FZ215" i="4"/>
  <c r="FS215" i="4"/>
  <c r="FY215" i="4"/>
  <c r="BX207" i="4"/>
  <c r="EN207" i="4"/>
  <c r="EV207" i="4"/>
  <c r="EZ207" i="4"/>
  <c r="GB207" i="4"/>
  <c r="GD207" i="4"/>
  <c r="EY207" i="4"/>
  <c r="GC207" i="4"/>
  <c r="EU207" i="4"/>
  <c r="EW207" i="4"/>
  <c r="EC207" i="4"/>
  <c r="EF207" i="4" s="1"/>
  <c r="ED207" i="4"/>
  <c r="EB207" i="4"/>
  <c r="FP207" i="4"/>
  <c r="FT207" i="4"/>
  <c r="FX207" i="4"/>
  <c r="FZ207" i="4"/>
  <c r="FS207" i="4"/>
  <c r="FY207" i="4"/>
  <c r="EB192" i="4"/>
  <c r="EC192" i="4"/>
  <c r="EF192" i="4" s="1"/>
  <c r="ED192" i="4"/>
  <c r="FS192" i="4"/>
  <c r="FW192" i="4"/>
  <c r="FP192" i="4"/>
  <c r="FT192" i="4"/>
  <c r="FX192" i="4"/>
  <c r="FY192" i="4"/>
  <c r="FZ192" i="4"/>
  <c r="FW36" i="4"/>
  <c r="FW34" i="4"/>
  <c r="FW32" i="4"/>
  <c r="FX30" i="4"/>
  <c r="FT30" i="4"/>
  <c r="CG30" i="4"/>
  <c r="FX28" i="4"/>
  <c r="FT28" i="4"/>
  <c r="CG28" i="4"/>
  <c r="FX26" i="4"/>
  <c r="FT26" i="4"/>
  <c r="CG26" i="4"/>
  <c r="FX24" i="4"/>
  <c r="FT24" i="4"/>
  <c r="CG24" i="4"/>
  <c r="FX22" i="4"/>
  <c r="FT22" i="4"/>
  <c r="CG22" i="4"/>
  <c r="FX20" i="4"/>
  <c r="FT20" i="4"/>
  <c r="CG20" i="4"/>
  <c r="FX18" i="4"/>
  <c r="FT18" i="4"/>
  <c r="CG18" i="4"/>
  <c r="FX16" i="4"/>
  <c r="FT16" i="4"/>
  <c r="CG16" i="4"/>
  <c r="FX14" i="4"/>
  <c r="FT14" i="4"/>
  <c r="CG14" i="4"/>
  <c r="CG12" i="4"/>
  <c r="EC91" i="4"/>
  <c r="EF91" i="4" s="1"/>
  <c r="EB91" i="4"/>
  <c r="CG91" i="4"/>
  <c r="FY165" i="4"/>
  <c r="FS165" i="4"/>
  <c r="EU165" i="4"/>
  <c r="FY163" i="4"/>
  <c r="FS163" i="4"/>
  <c r="EU163" i="4"/>
  <c r="FY161" i="4"/>
  <c r="FS161" i="4"/>
  <c r="EU161" i="4"/>
  <c r="FY159" i="4"/>
  <c r="FS159" i="4"/>
  <c r="EU159" i="4"/>
  <c r="FY157" i="4"/>
  <c r="FS157" i="4"/>
  <c r="EU157" i="4"/>
  <c r="FY155" i="4"/>
  <c r="FS155" i="4"/>
  <c r="EU155" i="4"/>
  <c r="FY153" i="4"/>
  <c r="FS153" i="4"/>
  <c r="EU153" i="4"/>
  <c r="FY151" i="4"/>
  <c r="FS151" i="4"/>
  <c r="EU151" i="4"/>
  <c r="FY149" i="4"/>
  <c r="FS149" i="4"/>
  <c r="EU149" i="4"/>
  <c r="FY147" i="4"/>
  <c r="FS147" i="4"/>
  <c r="EU147" i="4"/>
  <c r="FY145" i="4"/>
  <c r="FS145" i="4"/>
  <c r="EU145" i="4"/>
  <c r="FY143" i="4"/>
  <c r="FS143" i="4"/>
  <c r="EU143" i="4"/>
  <c r="GB141" i="4"/>
  <c r="EZ141" i="4"/>
  <c r="EV141" i="4"/>
  <c r="EN141" i="4"/>
  <c r="EB138" i="4"/>
  <c r="EB136" i="4"/>
  <c r="EB134" i="4"/>
  <c r="EB132" i="4"/>
  <c r="EF126" i="4"/>
  <c r="EY125" i="4"/>
  <c r="BW124" i="4"/>
  <c r="EY124" i="4" s="1"/>
  <c r="GA123" i="4"/>
  <c r="GB121" i="4"/>
  <c r="EZ121" i="4"/>
  <c r="BY121" i="4"/>
  <c r="EZ120" i="4"/>
  <c r="FS120" i="4"/>
  <c r="FW120" i="4"/>
  <c r="GB117" i="4"/>
  <c r="EZ117" i="4"/>
  <c r="BY117" i="4"/>
  <c r="EZ116" i="4"/>
  <c r="FS116" i="4"/>
  <c r="FW116" i="4"/>
  <c r="GB113" i="4"/>
  <c r="EZ113" i="4"/>
  <c r="BY113" i="4"/>
  <c r="EZ112" i="4"/>
  <c r="FS112" i="4"/>
  <c r="FW112" i="4"/>
  <c r="BW108" i="4"/>
  <c r="EY108" i="4"/>
  <c r="ED108" i="4"/>
  <c r="EY105" i="4"/>
  <c r="BW105" i="4"/>
  <c r="ED105" i="4"/>
  <c r="BX96" i="4"/>
  <c r="GD96" i="4"/>
  <c r="EU96" i="4"/>
  <c r="EZ96" i="4"/>
  <c r="GC96" i="4"/>
  <c r="EW96" i="4"/>
  <c r="EY96" i="4"/>
  <c r="GB96" i="4"/>
  <c r="EC96" i="4"/>
  <c r="EF96" i="4" s="1"/>
  <c r="ED96" i="4"/>
  <c r="EB96" i="4"/>
  <c r="FZ96" i="4"/>
  <c r="FP96" i="4"/>
  <c r="FT96" i="4"/>
  <c r="FX96" i="4"/>
  <c r="FS96" i="4"/>
  <c r="FW96" i="4"/>
  <c r="BX93" i="4"/>
  <c r="EN93" i="4"/>
  <c r="EV93" i="4"/>
  <c r="EZ93" i="4"/>
  <c r="GB93" i="4"/>
  <c r="EY93" i="4"/>
  <c r="EW93" i="4"/>
  <c r="GD93" i="4"/>
  <c r="EX93" i="4"/>
  <c r="EC93" i="4"/>
  <c r="EF93" i="4" s="1"/>
  <c r="ED93" i="4"/>
  <c r="FP93" i="4"/>
  <c r="FT93" i="4"/>
  <c r="FX93" i="4"/>
  <c r="FS93" i="4"/>
  <c r="FY93" i="4"/>
  <c r="FZ93" i="4"/>
  <c r="BX216" i="4"/>
  <c r="EX216" i="4"/>
  <c r="GD216" i="4"/>
  <c r="EN216" i="4"/>
  <c r="EV216" i="4"/>
  <c r="EZ216" i="4"/>
  <c r="GB216" i="4"/>
  <c r="EW216" i="4"/>
  <c r="EU216" i="4"/>
  <c r="EC216" i="4"/>
  <c r="EF216" i="4" s="1"/>
  <c r="EB216" i="4"/>
  <c r="FZ216" i="4"/>
  <c r="FP216" i="4"/>
  <c r="FT216" i="4"/>
  <c r="FX216" i="4"/>
  <c r="FW216" i="4"/>
  <c r="FS216" i="4"/>
  <c r="FY216" i="4"/>
  <c r="BX208" i="4"/>
  <c r="EX208" i="4"/>
  <c r="GD208" i="4"/>
  <c r="EN208" i="4"/>
  <c r="EV208" i="4"/>
  <c r="EZ208" i="4"/>
  <c r="GB208" i="4"/>
  <c r="EW208" i="4"/>
  <c r="EU208" i="4"/>
  <c r="EC208" i="4"/>
  <c r="EF208" i="4" s="1"/>
  <c r="EB208" i="4"/>
  <c r="FZ208" i="4"/>
  <c r="FP208" i="4"/>
  <c r="FT208" i="4"/>
  <c r="FX208" i="4"/>
  <c r="FW208" i="4"/>
  <c r="FS208" i="4"/>
  <c r="FY208" i="4"/>
  <c r="BX198" i="4"/>
  <c r="GD198" i="4"/>
  <c r="EN198" i="4"/>
  <c r="EV198" i="4"/>
  <c r="EZ198" i="4"/>
  <c r="GB198" i="4"/>
  <c r="EY198" i="4"/>
  <c r="GC198" i="4"/>
  <c r="EU198" i="4"/>
  <c r="EW198" i="4"/>
  <c r="EC198" i="4"/>
  <c r="EF198" i="4" s="1"/>
  <c r="ED198" i="4"/>
  <c r="EB198" i="4"/>
  <c r="FZ198" i="4"/>
  <c r="FP198" i="4"/>
  <c r="FT198" i="4"/>
  <c r="FX198" i="4"/>
  <c r="FS198" i="4"/>
  <c r="FY198" i="4"/>
  <c r="BW125" i="4"/>
  <c r="EZ125" i="4"/>
  <c r="EC123" i="4"/>
  <c r="EF123" i="4" s="1"/>
  <c r="BX121" i="4"/>
  <c r="EW121" i="4"/>
  <c r="GC121" i="4"/>
  <c r="EY120" i="4"/>
  <c r="ED120" i="4"/>
  <c r="BX117" i="4"/>
  <c r="EW117" i="4"/>
  <c r="GC117" i="4"/>
  <c r="EY116" i="4"/>
  <c r="ED116" i="4"/>
  <c r="BX113" i="4"/>
  <c r="EW113" i="4"/>
  <c r="GC113" i="4"/>
  <c r="EY112" i="4"/>
  <c r="ED112" i="4"/>
  <c r="EB111" i="4"/>
  <c r="BY110" i="4"/>
  <c r="BX109" i="4"/>
  <c r="EW109" i="4"/>
  <c r="GC109" i="4"/>
  <c r="EX108" i="4"/>
  <c r="BX101" i="4"/>
  <c r="EN101" i="4"/>
  <c r="EV101" i="4"/>
  <c r="EZ101" i="4"/>
  <c r="GB101" i="4"/>
  <c r="EY101" i="4"/>
  <c r="EW101" i="4"/>
  <c r="GD101" i="4"/>
  <c r="EX101" i="4"/>
  <c r="EC101" i="4"/>
  <c r="EF101" i="4" s="1"/>
  <c r="ED101" i="4"/>
  <c r="FP101" i="4"/>
  <c r="FT101" i="4"/>
  <c r="FX101" i="4"/>
  <c r="FS101" i="4"/>
  <c r="FY101" i="4"/>
  <c r="FZ101" i="4"/>
  <c r="EN100" i="4"/>
  <c r="GC93" i="4"/>
  <c r="EB93" i="4"/>
  <c r="FY92" i="4"/>
  <c r="ED216" i="4"/>
  <c r="FW215" i="4"/>
  <c r="ED208" i="4"/>
  <c r="FW207" i="4"/>
  <c r="BX199" i="4"/>
  <c r="EN199" i="4"/>
  <c r="EV199" i="4"/>
  <c r="EZ199" i="4"/>
  <c r="GB199" i="4"/>
  <c r="EX199" i="4"/>
  <c r="GD199" i="4"/>
  <c r="EW199" i="4"/>
  <c r="EU199" i="4"/>
  <c r="EC199" i="4"/>
  <c r="EF199" i="4" s="1"/>
  <c r="EB199" i="4"/>
  <c r="FP199" i="4"/>
  <c r="FT199" i="4"/>
  <c r="FX199" i="4"/>
  <c r="FZ199" i="4"/>
  <c r="FW199" i="4"/>
  <c r="FS199" i="4"/>
  <c r="FY199" i="4"/>
  <c r="CG31" i="4"/>
  <c r="CG29" i="4"/>
  <c r="CG27" i="4"/>
  <c r="CG25" i="4"/>
  <c r="CG23" i="4"/>
  <c r="CG21" i="4"/>
  <c r="CG19" i="4"/>
  <c r="CG17" i="4"/>
  <c r="CG15" i="4"/>
  <c r="CG13" i="4"/>
  <c r="ED91" i="4"/>
  <c r="GC165" i="4"/>
  <c r="EY165" i="4"/>
  <c r="GC163" i="4"/>
  <c r="EY163" i="4"/>
  <c r="GC161" i="4"/>
  <c r="EY161" i="4"/>
  <c r="GC159" i="4"/>
  <c r="EY159" i="4"/>
  <c r="GC157" i="4"/>
  <c r="EY157" i="4"/>
  <c r="GC155" i="4"/>
  <c r="EY155" i="4"/>
  <c r="GC153" i="4"/>
  <c r="EY153" i="4"/>
  <c r="GC151" i="4"/>
  <c r="EY151" i="4"/>
  <c r="GC149" i="4"/>
  <c r="EY149" i="4"/>
  <c r="GC147" i="4"/>
  <c r="EY147" i="4"/>
  <c r="GC145" i="4"/>
  <c r="EY145" i="4"/>
  <c r="GC143" i="4"/>
  <c r="EY143" i="4"/>
  <c r="GD141" i="4"/>
  <c r="EX141" i="4"/>
  <c r="FW138" i="4"/>
  <c r="EB137" i="4"/>
  <c r="FW136" i="4"/>
  <c r="EB135" i="4"/>
  <c r="FW134" i="4"/>
  <c r="EB133" i="4"/>
  <c r="FW132" i="4"/>
  <c r="EB131" i="4"/>
  <c r="FZ130" i="4"/>
  <c r="FX128" i="4"/>
  <c r="FT128" i="4"/>
  <c r="FP128" i="4"/>
  <c r="EY128" i="4"/>
  <c r="EZ126" i="4"/>
  <c r="BW126" i="4"/>
  <c r="EB126" i="4"/>
  <c r="EE126" i="4"/>
  <c r="EZ124" i="4"/>
  <c r="EC124" i="4"/>
  <c r="EF124" i="4" s="1"/>
  <c r="EX123" i="4"/>
  <c r="BY123" i="4"/>
  <c r="EZ122" i="4"/>
  <c r="BW122" i="4"/>
  <c r="FS122" i="4"/>
  <c r="FW122" i="4"/>
  <c r="EX121" i="4"/>
  <c r="FX120" i="4"/>
  <c r="EN120" i="4"/>
  <c r="GB119" i="4"/>
  <c r="EZ119" i="4"/>
  <c r="EU119" i="4"/>
  <c r="BY119" i="4"/>
  <c r="BW118" i="4"/>
  <c r="FS118" i="4"/>
  <c r="FW118" i="4"/>
  <c r="EX117" i="4"/>
  <c r="FX116" i="4"/>
  <c r="EN116" i="4"/>
  <c r="GB115" i="4"/>
  <c r="EZ115" i="4"/>
  <c r="EU115" i="4"/>
  <c r="BY115" i="4"/>
  <c r="EZ114" i="4"/>
  <c r="BW114" i="4"/>
  <c r="FS114" i="4"/>
  <c r="FW114" i="4"/>
  <c r="EX113" i="4"/>
  <c r="FX112" i="4"/>
  <c r="EN112" i="4"/>
  <c r="GB111" i="4"/>
  <c r="EZ111" i="4"/>
  <c r="EU111" i="4"/>
  <c r="BY111" i="4"/>
  <c r="BW110" i="4"/>
  <c r="FS110" i="4"/>
  <c r="FW110" i="4"/>
  <c r="EX109" i="4"/>
  <c r="EN108" i="4"/>
  <c r="BW107" i="4"/>
  <c r="ED107" i="4"/>
  <c r="BW106" i="4"/>
  <c r="ED106" i="4"/>
  <c r="EZ105" i="4"/>
  <c r="EB105" i="4"/>
  <c r="BX104" i="4"/>
  <c r="EU104" i="4"/>
  <c r="EZ104" i="4"/>
  <c r="GC104" i="4"/>
  <c r="EW104" i="4"/>
  <c r="EY104" i="4"/>
  <c r="GB104" i="4"/>
  <c r="EC104" i="4"/>
  <c r="EF104" i="4" s="1"/>
  <c r="ED104" i="4"/>
  <c r="EB104" i="4"/>
  <c r="FZ104" i="4"/>
  <c r="FP104" i="4"/>
  <c r="FT104" i="4"/>
  <c r="FX104" i="4"/>
  <c r="FS104" i="4"/>
  <c r="FW104" i="4"/>
  <c r="EB101" i="4"/>
  <c r="FY100" i="4"/>
  <c r="EV100" i="4"/>
  <c r="BX97" i="4"/>
  <c r="EN97" i="4"/>
  <c r="EV97" i="4"/>
  <c r="EZ97" i="4"/>
  <c r="GB97" i="4"/>
  <c r="EY97" i="4"/>
  <c r="EW97" i="4"/>
  <c r="GD97" i="4"/>
  <c r="EX97" i="4"/>
  <c r="EC97" i="4"/>
  <c r="EF97" i="4" s="1"/>
  <c r="ED97" i="4"/>
  <c r="FP97" i="4"/>
  <c r="FT97" i="4"/>
  <c r="FX97" i="4"/>
  <c r="FS97" i="4"/>
  <c r="FY97" i="4"/>
  <c r="FZ97" i="4"/>
  <c r="EN96" i="4"/>
  <c r="GC216" i="4"/>
  <c r="GC208" i="4"/>
  <c r="ED199" i="4"/>
  <c r="FW198" i="4"/>
  <c r="BX103" i="4"/>
  <c r="EN103" i="4"/>
  <c r="EV103" i="4"/>
  <c r="EZ103" i="4"/>
  <c r="GB103" i="4"/>
  <c r="EE103" i="4"/>
  <c r="EF103" i="4" s="1"/>
  <c r="FP103" i="4"/>
  <c r="FT103" i="4"/>
  <c r="FX103" i="4"/>
  <c r="BX102" i="4"/>
  <c r="GD102" i="4"/>
  <c r="EF102" i="4"/>
  <c r="BX99" i="4"/>
  <c r="EN99" i="4"/>
  <c r="EV99" i="4"/>
  <c r="EZ99" i="4"/>
  <c r="GB99" i="4"/>
  <c r="EE99" i="4"/>
  <c r="EF99" i="4" s="1"/>
  <c r="FP99" i="4"/>
  <c r="FT99" i="4"/>
  <c r="FX99" i="4"/>
  <c r="BX98" i="4"/>
  <c r="GD98" i="4"/>
  <c r="EF98" i="4"/>
  <c r="CG96" i="4"/>
  <c r="BX95" i="4"/>
  <c r="EN95" i="4"/>
  <c r="EV95" i="4"/>
  <c r="EZ95" i="4"/>
  <c r="GB95" i="4"/>
  <c r="EE95" i="4"/>
  <c r="EF95" i="4" s="1"/>
  <c r="FP95" i="4"/>
  <c r="FT95" i="4"/>
  <c r="FX95" i="4"/>
  <c r="BX94" i="4"/>
  <c r="GD94" i="4"/>
  <c r="EF94" i="4"/>
  <c r="CG92" i="4"/>
  <c r="EC168" i="4"/>
  <c r="EF168" i="4" s="1"/>
  <c r="EB168" i="4"/>
  <c r="BX220" i="4"/>
  <c r="EW220" i="4"/>
  <c r="GC220" i="4"/>
  <c r="EU220" i="4"/>
  <c r="EY220" i="4"/>
  <c r="EE220" i="4"/>
  <c r="EF220" i="4" s="1"/>
  <c r="FY220" i="4"/>
  <c r="FS220" i="4"/>
  <c r="FW220" i="4"/>
  <c r="BX219" i="4"/>
  <c r="EN219" i="4"/>
  <c r="EV219" i="4"/>
  <c r="EZ219" i="4"/>
  <c r="GB219" i="4"/>
  <c r="GD219" i="4"/>
  <c r="EF219" i="4"/>
  <c r="EE219" i="4"/>
  <c r="FP219" i="4"/>
  <c r="FT219" i="4"/>
  <c r="FX219" i="4"/>
  <c r="FZ219" i="4"/>
  <c r="BX212" i="4"/>
  <c r="EX212" i="4"/>
  <c r="GD212" i="4"/>
  <c r="EN212" i="4"/>
  <c r="EV212" i="4"/>
  <c r="EZ212" i="4"/>
  <c r="GB212" i="4"/>
  <c r="EE212" i="4"/>
  <c r="EF212" i="4" s="1"/>
  <c r="FZ212" i="4"/>
  <c r="FP212" i="4"/>
  <c r="FT212" i="4"/>
  <c r="FX212" i="4"/>
  <c r="BX211" i="4"/>
  <c r="EN211" i="4"/>
  <c r="EV211" i="4"/>
  <c r="EZ211" i="4"/>
  <c r="GB211" i="4"/>
  <c r="GD211" i="4"/>
  <c r="EE211" i="4"/>
  <c r="EF211" i="4" s="1"/>
  <c r="FP211" i="4"/>
  <c r="FT211" i="4"/>
  <c r="FX211" i="4"/>
  <c r="FZ211" i="4"/>
  <c r="BX203" i="4"/>
  <c r="EN203" i="4"/>
  <c r="EV203" i="4"/>
  <c r="EZ203" i="4"/>
  <c r="GB203" i="4"/>
  <c r="EX203" i="4"/>
  <c r="GD203" i="4"/>
  <c r="EF203" i="4"/>
  <c r="EE203" i="4"/>
  <c r="FP203" i="4"/>
  <c r="FT203" i="4"/>
  <c r="FX203" i="4"/>
  <c r="FZ203" i="4"/>
  <c r="BX202" i="4"/>
  <c r="GD202" i="4"/>
  <c r="EN202" i="4"/>
  <c r="EV202" i="4"/>
  <c r="EZ202" i="4"/>
  <c r="GB202" i="4"/>
  <c r="EF202" i="4"/>
  <c r="EE202" i="4"/>
  <c r="FZ202" i="4"/>
  <c r="FP202" i="4"/>
  <c r="FT202" i="4"/>
  <c r="FX202" i="4"/>
  <c r="EB196" i="4"/>
  <c r="ED196" i="4"/>
  <c r="FS196" i="4"/>
  <c r="FW196" i="4"/>
  <c r="FY196" i="4"/>
  <c r="EB188" i="4"/>
  <c r="EC188" i="4"/>
  <c r="EF188" i="4" s="1"/>
  <c r="ED188" i="4"/>
  <c r="FS188" i="4"/>
  <c r="FW188" i="4"/>
  <c r="FP188" i="4"/>
  <c r="FT188" i="4"/>
  <c r="FX188" i="4"/>
  <c r="FY188" i="4"/>
  <c r="EF174" i="4"/>
  <c r="EB125" i="4"/>
  <c r="EB124" i="4"/>
  <c r="EB123" i="4"/>
  <c r="FW108" i="4"/>
  <c r="FW106" i="4"/>
  <c r="EY103" i="4"/>
  <c r="GC102" i="4"/>
  <c r="FX102" i="4"/>
  <c r="FT102" i="4"/>
  <c r="FP102" i="4"/>
  <c r="EZ102" i="4"/>
  <c r="EU102" i="4"/>
  <c r="ED102" i="4"/>
  <c r="BY102" i="4"/>
  <c r="EX102" i="4"/>
  <c r="EY99" i="4"/>
  <c r="GC98" i="4"/>
  <c r="FX98" i="4"/>
  <c r="FT98" i="4"/>
  <c r="FP98" i="4"/>
  <c r="EZ98" i="4"/>
  <c r="EU98" i="4"/>
  <c r="ED98" i="4"/>
  <c r="BY98" i="4"/>
  <c r="EX98" i="4"/>
  <c r="EY95" i="4"/>
  <c r="GC94" i="4"/>
  <c r="FX94" i="4"/>
  <c r="FT94" i="4"/>
  <c r="FP94" i="4"/>
  <c r="EZ94" i="4"/>
  <c r="EU94" i="4"/>
  <c r="ED94" i="4"/>
  <c r="BY94" i="4"/>
  <c r="EX94" i="4"/>
  <c r="EC224" i="4"/>
  <c r="EF224" i="4" s="1"/>
  <c r="EC223" i="4"/>
  <c r="EF223" i="4" s="1"/>
  <c r="GD220" i="4"/>
  <c r="EB220" i="4"/>
  <c r="GC219" i="4"/>
  <c r="EY219" i="4"/>
  <c r="ED219" i="4"/>
  <c r="BX218" i="4"/>
  <c r="EX218" i="4"/>
  <c r="GD218" i="4"/>
  <c r="EN218" i="4"/>
  <c r="EV218" i="4"/>
  <c r="EZ218" i="4"/>
  <c r="GB218" i="4"/>
  <c r="EF218" i="4"/>
  <c r="EE218" i="4"/>
  <c r="FZ218" i="4"/>
  <c r="FP218" i="4"/>
  <c r="FT218" i="4"/>
  <c r="FX218" i="4"/>
  <c r="BX217" i="4"/>
  <c r="EN217" i="4"/>
  <c r="EV217" i="4"/>
  <c r="EZ217" i="4"/>
  <c r="GB217" i="4"/>
  <c r="GD217" i="4"/>
  <c r="EF217" i="4"/>
  <c r="EE217" i="4"/>
  <c r="FP217" i="4"/>
  <c r="FT217" i="4"/>
  <c r="FX217" i="4"/>
  <c r="FZ217" i="4"/>
  <c r="FY214" i="4"/>
  <c r="EB213" i="4"/>
  <c r="CG213" i="4"/>
  <c r="EW212" i="4"/>
  <c r="EB212" i="4"/>
  <c r="GC211" i="4"/>
  <c r="EY211" i="4"/>
  <c r="ED211" i="4"/>
  <c r="BX210" i="4"/>
  <c r="EX210" i="4"/>
  <c r="GD210" i="4"/>
  <c r="EN210" i="4"/>
  <c r="EV210" i="4"/>
  <c r="EZ210" i="4"/>
  <c r="GB210" i="4"/>
  <c r="EE210" i="4"/>
  <c r="EF210" i="4" s="1"/>
  <c r="FZ210" i="4"/>
  <c r="FP210" i="4"/>
  <c r="FT210" i="4"/>
  <c r="FX210" i="4"/>
  <c r="BX209" i="4"/>
  <c r="EN209" i="4"/>
  <c r="EV209" i="4"/>
  <c r="EZ209" i="4"/>
  <c r="GB209" i="4"/>
  <c r="GD209" i="4"/>
  <c r="EE209" i="4"/>
  <c r="EF209" i="4" s="1"/>
  <c r="FP209" i="4"/>
  <c r="FT209" i="4"/>
  <c r="FX209" i="4"/>
  <c r="FZ209" i="4"/>
  <c r="FY206" i="4"/>
  <c r="EB205" i="4"/>
  <c r="CG205" i="4"/>
  <c r="EB204" i="4"/>
  <c r="CG204" i="4"/>
  <c r="EW203" i="4"/>
  <c r="EB203" i="4"/>
  <c r="GC202" i="4"/>
  <c r="EY202" i="4"/>
  <c r="ED202" i="4"/>
  <c r="BX201" i="4"/>
  <c r="EN201" i="4"/>
  <c r="EV201" i="4"/>
  <c r="EZ201" i="4"/>
  <c r="GB201" i="4"/>
  <c r="EX201" i="4"/>
  <c r="GD201" i="4"/>
  <c r="EF201" i="4"/>
  <c r="EE201" i="4"/>
  <c r="FP201" i="4"/>
  <c r="FT201" i="4"/>
  <c r="FX201" i="4"/>
  <c r="FZ201" i="4"/>
  <c r="BX200" i="4"/>
  <c r="GD200" i="4"/>
  <c r="EN200" i="4"/>
  <c r="EV200" i="4"/>
  <c r="EZ200" i="4"/>
  <c r="GB200" i="4"/>
  <c r="EF200" i="4"/>
  <c r="EE200" i="4"/>
  <c r="FZ200" i="4"/>
  <c r="FP200" i="4"/>
  <c r="FT200" i="4"/>
  <c r="FX200" i="4"/>
  <c r="FY197" i="4"/>
  <c r="FS197" i="4"/>
  <c r="FW197" i="4"/>
  <c r="FP196" i="4"/>
  <c r="EF195" i="4"/>
  <c r="EB194" i="4"/>
  <c r="EC194" i="4"/>
  <c r="EF194" i="4" s="1"/>
  <c r="ED194" i="4"/>
  <c r="FS194" i="4"/>
  <c r="FW194" i="4"/>
  <c r="FP194" i="4"/>
  <c r="FT194" i="4"/>
  <c r="FX194" i="4"/>
  <c r="FY194" i="4"/>
  <c r="EF187" i="4"/>
  <c r="BX181" i="4"/>
  <c r="GD181" i="4"/>
  <c r="GB181" i="4"/>
  <c r="EU181" i="4"/>
  <c r="EZ181" i="4"/>
  <c r="GC181" i="4"/>
  <c r="EV181" i="4"/>
  <c r="EW181" i="4"/>
  <c r="BY104" i="4"/>
  <c r="EX104" i="4"/>
  <c r="GD103" i="4"/>
  <c r="FY103" i="4"/>
  <c r="FS103" i="4"/>
  <c r="EW103" i="4"/>
  <c r="EW102" i="4"/>
  <c r="BY100" i="4"/>
  <c r="EX100" i="4"/>
  <c r="GD99" i="4"/>
  <c r="FY99" i="4"/>
  <c r="FS99" i="4"/>
  <c r="EW99" i="4"/>
  <c r="EW98" i="4"/>
  <c r="BY96" i="4"/>
  <c r="EX96" i="4"/>
  <c r="EC222" i="4"/>
  <c r="EF222" i="4" s="1"/>
  <c r="EC221" i="4"/>
  <c r="EF221" i="4" s="1"/>
  <c r="FZ220" i="4"/>
  <c r="FT220" i="4"/>
  <c r="EX220" i="4"/>
  <c r="EN220" i="4"/>
  <c r="FY219" i="4"/>
  <c r="FS219" i="4"/>
  <c r="EU219" i="4"/>
  <c r="CG217" i="4"/>
  <c r="BX214" i="4"/>
  <c r="EX214" i="4"/>
  <c r="GD214" i="4"/>
  <c r="EN214" i="4"/>
  <c r="EV214" i="4"/>
  <c r="EZ214" i="4"/>
  <c r="GB214" i="4"/>
  <c r="FZ214" i="4"/>
  <c r="FP214" i="4"/>
  <c r="FT214" i="4"/>
  <c r="FX214" i="4"/>
  <c r="BX213" i="4"/>
  <c r="EN213" i="4"/>
  <c r="EV213" i="4"/>
  <c r="EZ213" i="4"/>
  <c r="GB213" i="4"/>
  <c r="GD213" i="4"/>
  <c r="FP213" i="4"/>
  <c r="FT213" i="4"/>
  <c r="FX213" i="4"/>
  <c r="FZ213" i="4"/>
  <c r="FW212" i="4"/>
  <c r="FY211" i="4"/>
  <c r="FS211" i="4"/>
  <c r="EU211" i="4"/>
  <c r="CG209" i="4"/>
  <c r="BX206" i="4"/>
  <c r="EX206" i="4"/>
  <c r="GD206" i="4"/>
  <c r="EN206" i="4"/>
  <c r="EV206" i="4"/>
  <c r="EZ206" i="4"/>
  <c r="GB206" i="4"/>
  <c r="FZ206" i="4"/>
  <c r="FP206" i="4"/>
  <c r="FT206" i="4"/>
  <c r="FX206" i="4"/>
  <c r="BX205" i="4"/>
  <c r="EN205" i="4"/>
  <c r="EV205" i="4"/>
  <c r="EZ205" i="4"/>
  <c r="GB205" i="4"/>
  <c r="EX205" i="4"/>
  <c r="GD205" i="4"/>
  <c r="FP205" i="4"/>
  <c r="FT205" i="4"/>
  <c r="FX205" i="4"/>
  <c r="FZ205" i="4"/>
  <c r="BX204" i="4"/>
  <c r="EX204" i="4"/>
  <c r="GD204" i="4"/>
  <c r="EN204" i="4"/>
  <c r="EV204" i="4"/>
  <c r="EZ204" i="4"/>
  <c r="GB204" i="4"/>
  <c r="FZ204" i="4"/>
  <c r="FP204" i="4"/>
  <c r="FT204" i="4"/>
  <c r="FX204" i="4"/>
  <c r="FW203" i="4"/>
  <c r="FY202" i="4"/>
  <c r="FS202" i="4"/>
  <c r="EU202" i="4"/>
  <c r="CG200" i="4"/>
  <c r="FX196" i="4"/>
  <c r="EC196" i="4"/>
  <c r="EF196" i="4" s="1"/>
  <c r="EF191" i="4"/>
  <c r="EB190" i="4"/>
  <c r="EC190" i="4"/>
  <c r="EF190" i="4" s="1"/>
  <c r="ED190" i="4"/>
  <c r="FS190" i="4"/>
  <c r="FW190" i="4"/>
  <c r="FP190" i="4"/>
  <c r="FT190" i="4"/>
  <c r="FX190" i="4"/>
  <c r="FY190" i="4"/>
  <c r="EX186" i="4"/>
  <c r="BY183" i="4"/>
  <c r="EX183" i="4"/>
  <c r="BX180" i="4"/>
  <c r="EN180" i="4"/>
  <c r="EV180" i="4"/>
  <c r="EZ180" i="4"/>
  <c r="GB180" i="4"/>
  <c r="FP180" i="4"/>
  <c r="FT180" i="4"/>
  <c r="FX180" i="4"/>
  <c r="BX179" i="4"/>
  <c r="GD179" i="4"/>
  <c r="EF179" i="4"/>
  <c r="BX171" i="4"/>
  <c r="GD171" i="4"/>
  <c r="EU171" i="4"/>
  <c r="EF171" i="4"/>
  <c r="FZ171" i="4"/>
  <c r="FS171" i="4"/>
  <c r="FW171" i="4"/>
  <c r="EX92" i="4"/>
  <c r="GA168" i="4"/>
  <c r="FX224" i="4"/>
  <c r="FT224" i="4"/>
  <c r="CG224" i="4"/>
  <c r="FX222" i="4"/>
  <c r="FT222" i="4"/>
  <c r="CG222" i="4"/>
  <c r="EX219" i="4"/>
  <c r="EX217" i="4"/>
  <c r="EX215" i="4"/>
  <c r="EX213" i="4"/>
  <c r="EX211" i="4"/>
  <c r="EX209" i="4"/>
  <c r="EX207" i="4"/>
  <c r="FW195" i="4"/>
  <c r="FS195" i="4"/>
  <c r="FW193" i="4"/>
  <c r="FS193" i="4"/>
  <c r="FW191" i="4"/>
  <c r="FS191" i="4"/>
  <c r="FW189" i="4"/>
  <c r="FS189" i="4"/>
  <c r="FW187" i="4"/>
  <c r="FS187" i="4"/>
  <c r="EZ186" i="4"/>
  <c r="EN186" i="4"/>
  <c r="BW186" i="4"/>
  <c r="BW185" i="4"/>
  <c r="CG183" i="4"/>
  <c r="EB182" i="4"/>
  <c r="BX182" i="4"/>
  <c r="EN182" i="4"/>
  <c r="EV182" i="4"/>
  <c r="EZ182" i="4"/>
  <c r="GB182" i="4"/>
  <c r="FP182" i="4"/>
  <c r="FT182" i="4"/>
  <c r="FX182" i="4"/>
  <c r="EN181" i="4"/>
  <c r="EC181" i="4"/>
  <c r="EF181" i="4" s="1"/>
  <c r="FZ180" i="4"/>
  <c r="EX180" i="4"/>
  <c r="GC179" i="4"/>
  <c r="FX179" i="4"/>
  <c r="FT179" i="4"/>
  <c r="FP179" i="4"/>
  <c r="EZ179" i="4"/>
  <c r="EU179" i="4"/>
  <c r="ED179" i="4"/>
  <c r="BY179" i="4"/>
  <c r="EX179" i="4"/>
  <c r="EF178" i="4"/>
  <c r="BX173" i="4"/>
  <c r="GD173" i="4"/>
  <c r="EU173" i="4"/>
  <c r="EF173" i="4"/>
  <c r="FZ173" i="4"/>
  <c r="FS173" i="4"/>
  <c r="FW173" i="4"/>
  <c r="FY171" i="4"/>
  <c r="FT171" i="4"/>
  <c r="EW171" i="4"/>
  <c r="EN171" i="4"/>
  <c r="BY171" i="4"/>
  <c r="EX171" i="4"/>
  <c r="EY171" i="4"/>
  <c r="ED171" i="4"/>
  <c r="BY181" i="4"/>
  <c r="EX181" i="4"/>
  <c r="GD180" i="4"/>
  <c r="FY180" i="4"/>
  <c r="FS180" i="4"/>
  <c r="EW180" i="4"/>
  <c r="GB179" i="4"/>
  <c r="FW179" i="4"/>
  <c r="FS179" i="4"/>
  <c r="EY179" i="4"/>
  <c r="EB179" i="4"/>
  <c r="BX178" i="4"/>
  <c r="EN178" i="4"/>
  <c r="EV178" i="4"/>
  <c r="EZ178" i="4"/>
  <c r="GB178" i="4"/>
  <c r="EE178" i="4"/>
  <c r="FP178" i="4"/>
  <c r="FT178" i="4"/>
  <c r="FX178" i="4"/>
  <c r="BX177" i="4"/>
  <c r="GD177" i="4"/>
  <c r="EF177" i="4"/>
  <c r="BX175" i="4"/>
  <c r="GD175" i="4"/>
  <c r="EU175" i="4"/>
  <c r="EF175" i="4"/>
  <c r="FZ175" i="4"/>
  <c r="FS175" i="4"/>
  <c r="FW175" i="4"/>
  <c r="FT173" i="4"/>
  <c r="EW173" i="4"/>
  <c r="EN173" i="4"/>
  <c r="BY173" i="4"/>
  <c r="EX173" i="4"/>
  <c r="EY173" i="4"/>
  <c r="ED173" i="4"/>
  <c r="EF172" i="4"/>
  <c r="EE172" i="4"/>
  <c r="FX171" i="4"/>
  <c r="EV171" i="4"/>
  <c r="EB171" i="4"/>
  <c r="CG171" i="4"/>
  <c r="BW170" i="4"/>
  <c r="BY170" i="4"/>
  <c r="ED170" i="4"/>
  <c r="CG223" i="4"/>
  <c r="CG221" i="4"/>
  <c r="EX202" i="4"/>
  <c r="EX200" i="4"/>
  <c r="EX198" i="4"/>
  <c r="CG185" i="4"/>
  <c r="BX184" i="4"/>
  <c r="EN184" i="4"/>
  <c r="EV184" i="4"/>
  <c r="EZ184" i="4"/>
  <c r="GB184" i="4"/>
  <c r="EE184" i="4"/>
  <c r="EF184" i="4" s="1"/>
  <c r="FP184" i="4"/>
  <c r="FT184" i="4"/>
  <c r="FX184" i="4"/>
  <c r="EN183" i="4"/>
  <c r="BW183" i="4"/>
  <c r="EC183" i="4"/>
  <c r="EF183" i="4" s="1"/>
  <c r="FZ182" i="4"/>
  <c r="EX182" i="4"/>
  <c r="FW181" i="4"/>
  <c r="FS181" i="4"/>
  <c r="EY181" i="4"/>
  <c r="EB181" i="4"/>
  <c r="CG181" i="4"/>
  <c r="GC180" i="4"/>
  <c r="FW180" i="4"/>
  <c r="EU180" i="4"/>
  <c r="EW179" i="4"/>
  <c r="EY178" i="4"/>
  <c r="GC177" i="4"/>
  <c r="FX177" i="4"/>
  <c r="FT177" i="4"/>
  <c r="FP177" i="4"/>
  <c r="EZ177" i="4"/>
  <c r="EU177" i="4"/>
  <c r="ED177" i="4"/>
  <c r="BY177" i="4"/>
  <c r="EX177" i="4"/>
  <c r="EF176" i="4"/>
  <c r="FY175" i="4"/>
  <c r="FT175" i="4"/>
  <c r="EW175" i="4"/>
  <c r="EN175" i="4"/>
  <c r="BY175" i="4"/>
  <c r="EX175" i="4"/>
  <c r="EY175" i="4"/>
  <c r="ED175" i="4"/>
  <c r="EE174" i="4"/>
  <c r="FX173" i="4"/>
  <c r="EV173" i="4"/>
  <c r="EB173" i="4"/>
  <c r="CG173" i="4"/>
  <c r="GC171" i="4"/>
  <c r="GC169" i="4"/>
  <c r="EW169" i="4"/>
  <c r="BY169" i="4"/>
  <c r="GC343" i="4"/>
  <c r="FX343" i="4"/>
  <c r="FT343" i="4"/>
  <c r="FP343" i="4"/>
  <c r="EZ343" i="4"/>
  <c r="EU343" i="4"/>
  <c r="ED343" i="4"/>
  <c r="BY343" i="4"/>
  <c r="EX343" i="4"/>
  <c r="GD342" i="4"/>
  <c r="FY342" i="4"/>
  <c r="EY340" i="4"/>
  <c r="GC339" i="4"/>
  <c r="FX339" i="4"/>
  <c r="FT339" i="4"/>
  <c r="FP339" i="4"/>
  <c r="EZ339" i="4"/>
  <c r="EU339" i="4"/>
  <c r="ED339" i="4"/>
  <c r="BY339" i="4"/>
  <c r="EX339" i="4"/>
  <c r="GD338" i="4"/>
  <c r="FY338" i="4"/>
  <c r="EW337" i="4"/>
  <c r="ED337" i="4"/>
  <c r="BX336" i="4"/>
  <c r="EX336" i="4"/>
  <c r="GD336" i="4"/>
  <c r="EN336" i="4"/>
  <c r="EV336" i="4"/>
  <c r="EZ336" i="4"/>
  <c r="GB336" i="4"/>
  <c r="FZ336" i="4"/>
  <c r="FP336" i="4"/>
  <c r="FT336" i="4"/>
  <c r="FX336" i="4"/>
  <c r="BX335" i="4"/>
  <c r="EN335" i="4"/>
  <c r="EV335" i="4"/>
  <c r="EZ335" i="4"/>
  <c r="GB335" i="4"/>
  <c r="GD335" i="4"/>
  <c r="FP335" i="4"/>
  <c r="FT335" i="4"/>
  <c r="FX335" i="4"/>
  <c r="FZ335" i="4"/>
  <c r="FY333" i="4"/>
  <c r="CG331" i="4"/>
  <c r="EW330" i="4"/>
  <c r="EB330" i="4"/>
  <c r="GC329" i="4"/>
  <c r="EY329" i="4"/>
  <c r="ED329" i="4"/>
  <c r="BX328" i="4"/>
  <c r="EX328" i="4"/>
  <c r="GD328" i="4"/>
  <c r="EN328" i="4"/>
  <c r="EV328" i="4"/>
  <c r="EZ328" i="4"/>
  <c r="GB328" i="4"/>
  <c r="FZ328" i="4"/>
  <c r="FP328" i="4"/>
  <c r="FT328" i="4"/>
  <c r="FX328" i="4"/>
  <c r="BX326" i="4"/>
  <c r="EX326" i="4"/>
  <c r="GD326" i="4"/>
  <c r="EU326" i="4"/>
  <c r="EY326" i="4"/>
  <c r="EN326" i="4"/>
  <c r="EV326" i="4"/>
  <c r="EZ326" i="4"/>
  <c r="GB326" i="4"/>
  <c r="EC326" i="4"/>
  <c r="EF326" i="4" s="1"/>
  <c r="ED326" i="4"/>
  <c r="FZ326" i="4"/>
  <c r="FS326" i="4"/>
  <c r="FW326" i="4"/>
  <c r="FP326" i="4"/>
  <c r="FT326" i="4"/>
  <c r="FX326" i="4"/>
  <c r="BX324" i="4"/>
  <c r="EX324" i="4"/>
  <c r="GD324" i="4"/>
  <c r="EU324" i="4"/>
  <c r="EY324" i="4"/>
  <c r="EN324" i="4"/>
  <c r="EV324" i="4"/>
  <c r="EZ324" i="4"/>
  <c r="GB324" i="4"/>
  <c r="EC324" i="4"/>
  <c r="EF324" i="4" s="1"/>
  <c r="ED324" i="4"/>
  <c r="FZ324" i="4"/>
  <c r="FS324" i="4"/>
  <c r="FW324" i="4"/>
  <c r="FP324" i="4"/>
  <c r="FT324" i="4"/>
  <c r="FX324" i="4"/>
  <c r="BX322" i="4"/>
  <c r="EX322" i="4"/>
  <c r="GD322" i="4"/>
  <c r="EU322" i="4"/>
  <c r="EY322" i="4"/>
  <c r="EN322" i="4"/>
  <c r="EV322" i="4"/>
  <c r="EZ322" i="4"/>
  <c r="GB322" i="4"/>
  <c r="EC322" i="4"/>
  <c r="EF322" i="4" s="1"/>
  <c r="ED322" i="4"/>
  <c r="FZ322" i="4"/>
  <c r="FS322" i="4"/>
  <c r="FW322" i="4"/>
  <c r="FP322" i="4"/>
  <c r="FT322" i="4"/>
  <c r="FX322" i="4"/>
  <c r="BX320" i="4"/>
  <c r="EX320" i="4"/>
  <c r="GD320" i="4"/>
  <c r="EU320" i="4"/>
  <c r="EY320" i="4"/>
  <c r="EN320" i="4"/>
  <c r="EV320" i="4"/>
  <c r="EZ320" i="4"/>
  <c r="GB320" i="4"/>
  <c r="EC320" i="4"/>
  <c r="EF320" i="4" s="1"/>
  <c r="ED320" i="4"/>
  <c r="FZ320" i="4"/>
  <c r="FS320" i="4"/>
  <c r="FW320" i="4"/>
  <c r="FP320" i="4"/>
  <c r="FT320" i="4"/>
  <c r="FX320" i="4"/>
  <c r="BX318" i="4"/>
  <c r="EX318" i="4"/>
  <c r="GD318" i="4"/>
  <c r="EU318" i="4"/>
  <c r="EY318" i="4"/>
  <c r="EN318" i="4"/>
  <c r="EV318" i="4"/>
  <c r="EZ318" i="4"/>
  <c r="GB318" i="4"/>
  <c r="EC318" i="4"/>
  <c r="EF318" i="4" s="1"/>
  <c r="ED318" i="4"/>
  <c r="FZ318" i="4"/>
  <c r="FS318" i="4"/>
  <c r="FW318" i="4"/>
  <c r="FP318" i="4"/>
  <c r="FT318" i="4"/>
  <c r="FX318" i="4"/>
  <c r="ED295" i="4"/>
  <c r="ED279" i="4"/>
  <c r="BY264" i="4"/>
  <c r="EY264" i="4"/>
  <c r="BW264" i="4"/>
  <c r="BX176" i="4"/>
  <c r="BX174" i="4"/>
  <c r="BX172" i="4"/>
  <c r="EE226" i="4"/>
  <c r="GB343" i="4"/>
  <c r="FW343" i="4"/>
  <c r="FS343" i="4"/>
  <c r="EY343" i="4"/>
  <c r="EB343" i="4"/>
  <c r="BX342" i="4"/>
  <c r="EN342" i="4"/>
  <c r="EV342" i="4"/>
  <c r="EZ342" i="4"/>
  <c r="GB342" i="4"/>
  <c r="EE342" i="4"/>
  <c r="EF342" i="4" s="1"/>
  <c r="FP342" i="4"/>
  <c r="FT342" i="4"/>
  <c r="FX342" i="4"/>
  <c r="BX341" i="4"/>
  <c r="GD341" i="4"/>
  <c r="EF341" i="4"/>
  <c r="FZ340" i="4"/>
  <c r="EX340" i="4"/>
  <c r="ED340" i="4"/>
  <c r="GB339" i="4"/>
  <c r="FW339" i="4"/>
  <c r="FS339" i="4"/>
  <c r="EY339" i="4"/>
  <c r="EB339" i="4"/>
  <c r="BX338" i="4"/>
  <c r="EN338" i="4"/>
  <c r="EV338" i="4"/>
  <c r="EZ338" i="4"/>
  <c r="GB338" i="4"/>
  <c r="EE338" i="4"/>
  <c r="EF338" i="4" s="1"/>
  <c r="FP338" i="4"/>
  <c r="FT338" i="4"/>
  <c r="FX338" i="4"/>
  <c r="FY337" i="4"/>
  <c r="EV337" i="4"/>
  <c r="EB337" i="4"/>
  <c r="BX334" i="4"/>
  <c r="EX334" i="4"/>
  <c r="GD334" i="4"/>
  <c r="EN334" i="4"/>
  <c r="EV334" i="4"/>
  <c r="EZ334" i="4"/>
  <c r="GB334" i="4"/>
  <c r="EF334" i="4"/>
  <c r="EE334" i="4"/>
  <c r="FZ334" i="4"/>
  <c r="FP334" i="4"/>
  <c r="FT334" i="4"/>
  <c r="FX334" i="4"/>
  <c r="BX333" i="4"/>
  <c r="EN333" i="4"/>
  <c r="EV333" i="4"/>
  <c r="EZ333" i="4"/>
  <c r="GB333" i="4"/>
  <c r="GD333" i="4"/>
  <c r="EF333" i="4"/>
  <c r="EE333" i="4"/>
  <c r="FP333" i="4"/>
  <c r="FT333" i="4"/>
  <c r="FX333" i="4"/>
  <c r="FZ333" i="4"/>
  <c r="FY330" i="4"/>
  <c r="FS330" i="4"/>
  <c r="EW329" i="4"/>
  <c r="EB329" i="4"/>
  <c r="CG329" i="4"/>
  <c r="EW328" i="4"/>
  <c r="EB328" i="4"/>
  <c r="GC326" i="4"/>
  <c r="EB326" i="4"/>
  <c r="GC324" i="4"/>
  <c r="EB324" i="4"/>
  <c r="GC322" i="4"/>
  <c r="EB322" i="4"/>
  <c r="GC320" i="4"/>
  <c r="EB320" i="4"/>
  <c r="GC318" i="4"/>
  <c r="EB318" i="4"/>
  <c r="EC310" i="4"/>
  <c r="EF310" i="4" s="1"/>
  <c r="ED307" i="4"/>
  <c r="ED303" i="4"/>
  <c r="ED291" i="4"/>
  <c r="GB176" i="4"/>
  <c r="FX176" i="4"/>
  <c r="FT176" i="4"/>
  <c r="EZ176" i="4"/>
  <c r="EV176" i="4"/>
  <c r="EN176" i="4"/>
  <c r="GB174" i="4"/>
  <c r="FX174" i="4"/>
  <c r="FT174" i="4"/>
  <c r="EZ174" i="4"/>
  <c r="EV174" i="4"/>
  <c r="EN174" i="4"/>
  <c r="GB172" i="4"/>
  <c r="FX172" i="4"/>
  <c r="FT172" i="4"/>
  <c r="EZ172" i="4"/>
  <c r="EV172" i="4"/>
  <c r="EN172" i="4"/>
  <c r="EY169" i="4"/>
  <c r="EU169" i="4"/>
  <c r="EC226" i="4"/>
  <c r="EF226" i="4" s="1"/>
  <c r="EB226" i="4"/>
  <c r="EY342" i="4"/>
  <c r="GC341" i="4"/>
  <c r="FX341" i="4"/>
  <c r="FT341" i="4"/>
  <c r="FP341" i="4"/>
  <c r="EZ341" i="4"/>
  <c r="EU341" i="4"/>
  <c r="ED341" i="4"/>
  <c r="BY341" i="4"/>
  <c r="EX341" i="4"/>
  <c r="GD340" i="4"/>
  <c r="FY340" i="4"/>
  <c r="EY338" i="4"/>
  <c r="GC337" i="4"/>
  <c r="FX337" i="4"/>
  <c r="FT337" i="4"/>
  <c r="FP337" i="4"/>
  <c r="EZ337" i="4"/>
  <c r="FY336" i="4"/>
  <c r="FS336" i="4"/>
  <c r="EU336" i="4"/>
  <c r="EW335" i="4"/>
  <c r="EB335" i="4"/>
  <c r="CG335" i="4"/>
  <c r="EW334" i="4"/>
  <c r="EB334" i="4"/>
  <c r="GC333" i="4"/>
  <c r="EY333" i="4"/>
  <c r="ED333" i="4"/>
  <c r="BX332" i="4"/>
  <c r="EX332" i="4"/>
  <c r="GD332" i="4"/>
  <c r="EN332" i="4"/>
  <c r="EV332" i="4"/>
  <c r="EZ332" i="4"/>
  <c r="GB332" i="4"/>
  <c r="EF332" i="4"/>
  <c r="EE332" i="4"/>
  <c r="FZ332" i="4"/>
  <c r="FP332" i="4"/>
  <c r="FT332" i="4"/>
  <c r="FX332" i="4"/>
  <c r="BX331" i="4"/>
  <c r="EN331" i="4"/>
  <c r="EV331" i="4"/>
  <c r="EZ331" i="4"/>
  <c r="GB331" i="4"/>
  <c r="GD331" i="4"/>
  <c r="EF331" i="4"/>
  <c r="EE331" i="4"/>
  <c r="FP331" i="4"/>
  <c r="FT331" i="4"/>
  <c r="FX331" i="4"/>
  <c r="FZ331" i="4"/>
  <c r="FY329" i="4"/>
  <c r="FY328" i="4"/>
  <c r="FS328" i="4"/>
  <c r="EU328" i="4"/>
  <c r="ED316" i="4"/>
  <c r="ED314" i="4"/>
  <c r="EN305" i="4"/>
  <c r="ED287" i="4"/>
  <c r="EC272" i="4"/>
  <c r="EF272" i="4" s="1"/>
  <c r="BX343" i="4"/>
  <c r="GD343" i="4"/>
  <c r="EF343" i="4"/>
  <c r="BX340" i="4"/>
  <c r="EN340" i="4"/>
  <c r="EV340" i="4"/>
  <c r="EZ340" i="4"/>
  <c r="GB340" i="4"/>
  <c r="FP340" i="4"/>
  <c r="FT340" i="4"/>
  <c r="FX340" i="4"/>
  <c r="BX339" i="4"/>
  <c r="GD339" i="4"/>
  <c r="EF339" i="4"/>
  <c r="BX337" i="4"/>
  <c r="EN337" i="4"/>
  <c r="GD337" i="4"/>
  <c r="BX330" i="4"/>
  <c r="EX330" i="4"/>
  <c r="GD330" i="4"/>
  <c r="EN330" i="4"/>
  <c r="EV330" i="4"/>
  <c r="EZ330" i="4"/>
  <c r="GB330" i="4"/>
  <c r="FZ330" i="4"/>
  <c r="FP330" i="4"/>
  <c r="FT330" i="4"/>
  <c r="FX330" i="4"/>
  <c r="BX329" i="4"/>
  <c r="EN329" i="4"/>
  <c r="EV329" i="4"/>
  <c r="EZ329" i="4"/>
  <c r="GB329" i="4"/>
  <c r="GD329" i="4"/>
  <c r="FP329" i="4"/>
  <c r="FT329" i="4"/>
  <c r="FX329" i="4"/>
  <c r="FZ329" i="4"/>
  <c r="EB316" i="4"/>
  <c r="EC316" i="4"/>
  <c r="EF316" i="4" s="1"/>
  <c r="FS316" i="4"/>
  <c r="FW316" i="4"/>
  <c r="FP316" i="4"/>
  <c r="FT316" i="4"/>
  <c r="FX316" i="4"/>
  <c r="FY316" i="4"/>
  <c r="EC315" i="4"/>
  <c r="EF315" i="4" s="1"/>
  <c r="ED310" i="4"/>
  <c r="EC309" i="4"/>
  <c r="EF309" i="4" s="1"/>
  <c r="ED308" i="4"/>
  <c r="EC306" i="4"/>
  <c r="EF306" i="4" s="1"/>
  <c r="ED283" i="4"/>
  <c r="ED226" i="4"/>
  <c r="EY226" i="4"/>
  <c r="CG226" i="4"/>
  <c r="EX337" i="4"/>
  <c r="EX335" i="4"/>
  <c r="EX333" i="4"/>
  <c r="EX331" i="4"/>
  <c r="EX329" i="4"/>
  <c r="FZ327" i="4"/>
  <c r="EX327" i="4"/>
  <c r="FZ325" i="4"/>
  <c r="EX325" i="4"/>
  <c r="FZ323" i="4"/>
  <c r="EX323" i="4"/>
  <c r="FZ321" i="4"/>
  <c r="EX321" i="4"/>
  <c r="FZ319" i="4"/>
  <c r="EX319" i="4"/>
  <c r="FZ317" i="4"/>
  <c r="EX317" i="4"/>
  <c r="EC312" i="4"/>
  <c r="EF312" i="4" s="1"/>
  <c r="CG311" i="4"/>
  <c r="FP310" i="4"/>
  <c r="FT310" i="4"/>
  <c r="FX310" i="4"/>
  <c r="EZ305" i="4"/>
  <c r="EC305" i="4"/>
  <c r="EF305" i="4" s="1"/>
  <c r="EC304" i="4"/>
  <c r="EF304" i="4" s="1"/>
  <c r="EC302" i="4"/>
  <c r="EF302" i="4" s="1"/>
  <c r="EC299" i="4"/>
  <c r="EF299" i="4" s="1"/>
  <c r="EC296" i="4"/>
  <c r="EF296" i="4" s="1"/>
  <c r="EC292" i="4"/>
  <c r="EF292" i="4" s="1"/>
  <c r="EC288" i="4"/>
  <c r="EF288" i="4" s="1"/>
  <c r="EC284" i="4"/>
  <c r="EF284" i="4" s="1"/>
  <c r="EC280" i="4"/>
  <c r="EF280" i="4" s="1"/>
  <c r="EC277" i="4"/>
  <c r="EF277" i="4" s="1"/>
  <c r="EC276" i="4"/>
  <c r="EF276" i="4" s="1"/>
  <c r="EC273" i="4"/>
  <c r="EF273" i="4" s="1"/>
  <c r="EE269" i="4"/>
  <c r="EF269" i="4" s="1"/>
  <c r="BY266" i="4"/>
  <c r="BW266" i="4"/>
  <c r="EW266" i="4" s="1"/>
  <c r="BX327" i="4"/>
  <c r="BX325" i="4"/>
  <c r="BX323" i="4"/>
  <c r="BX321" i="4"/>
  <c r="BX319" i="4"/>
  <c r="BX317" i="4"/>
  <c r="EC314" i="4"/>
  <c r="EF314" i="4" s="1"/>
  <c r="FP312" i="4"/>
  <c r="FT312" i="4"/>
  <c r="FX312" i="4"/>
  <c r="EC308" i="4"/>
  <c r="EF308" i="4" s="1"/>
  <c r="EC307" i="4"/>
  <c r="EF307" i="4" s="1"/>
  <c r="EX305" i="4"/>
  <c r="EC303" i="4"/>
  <c r="EF303" i="4" s="1"/>
  <c r="EC295" i="4"/>
  <c r="EF295" i="4" s="1"/>
  <c r="EC291" i="4"/>
  <c r="EF291" i="4" s="1"/>
  <c r="EC287" i="4"/>
  <c r="EF287" i="4" s="1"/>
  <c r="EC283" i="4"/>
  <c r="EF283" i="4" s="1"/>
  <c r="EC279" i="4"/>
  <c r="EF279" i="4" s="1"/>
  <c r="EC274" i="4"/>
  <c r="EF274" i="4" s="1"/>
  <c r="EC270" i="4"/>
  <c r="EF270" i="4" s="1"/>
  <c r="GB327" i="4"/>
  <c r="FX327" i="4"/>
  <c r="FT327" i="4"/>
  <c r="EZ327" i="4"/>
  <c r="EV327" i="4"/>
  <c r="EN327" i="4"/>
  <c r="GB325" i="4"/>
  <c r="FX325" i="4"/>
  <c r="FT325" i="4"/>
  <c r="EZ325" i="4"/>
  <c r="EV325" i="4"/>
  <c r="EN325" i="4"/>
  <c r="GB323" i="4"/>
  <c r="FX323" i="4"/>
  <c r="FT323" i="4"/>
  <c r="EZ323" i="4"/>
  <c r="EV323" i="4"/>
  <c r="EN323" i="4"/>
  <c r="GB321" i="4"/>
  <c r="FX321" i="4"/>
  <c r="FT321" i="4"/>
  <c r="EZ321" i="4"/>
  <c r="EV321" i="4"/>
  <c r="EN321" i="4"/>
  <c r="GB319" i="4"/>
  <c r="FX319" i="4"/>
  <c r="FT319" i="4"/>
  <c r="EZ319" i="4"/>
  <c r="EV319" i="4"/>
  <c r="EN319" i="4"/>
  <c r="GB317" i="4"/>
  <c r="FX317" i="4"/>
  <c r="FT317" i="4"/>
  <c r="EZ317" i="4"/>
  <c r="EV317" i="4"/>
  <c r="EN317" i="4"/>
  <c r="CG315" i="4"/>
  <c r="FP314" i="4"/>
  <c r="FT314" i="4"/>
  <c r="FX314" i="4"/>
  <c r="FY312" i="4"/>
  <c r="FS312" i="4"/>
  <c r="BW305" i="4"/>
  <c r="EY305" i="4"/>
  <c r="EC300" i="4"/>
  <c r="EF300" i="4" s="1"/>
  <c r="EC298" i="4"/>
  <c r="EF298" i="4" s="1"/>
  <c r="EC294" i="4"/>
  <c r="EF294" i="4" s="1"/>
  <c r="EC290" i="4"/>
  <c r="EF290" i="4" s="1"/>
  <c r="EC286" i="4"/>
  <c r="EF286" i="4" s="1"/>
  <c r="EC282" i="4"/>
  <c r="EF282" i="4" s="1"/>
  <c r="EC278" i="4"/>
  <c r="EF278" i="4" s="1"/>
  <c r="BY268" i="4"/>
  <c r="BW268" i="4"/>
  <c r="EC264" i="4"/>
  <c r="EF264" i="4" s="1"/>
  <c r="BX260" i="4"/>
  <c r="EU260" i="4"/>
  <c r="GC260" i="4"/>
  <c r="FP260" i="4"/>
  <c r="FS260" i="4"/>
  <c r="FY260" i="4"/>
  <c r="BX257" i="4"/>
  <c r="EY257" i="4"/>
  <c r="GC257" i="4"/>
  <c r="EU257" i="4"/>
  <c r="FP257" i="4"/>
  <c r="FS257" i="4"/>
  <c r="FY257" i="4"/>
  <c r="EF256" i="4"/>
  <c r="BX242" i="4"/>
  <c r="EU242" i="4"/>
  <c r="EW242" i="4"/>
  <c r="GC242" i="4"/>
  <c r="EX242" i="4"/>
  <c r="GD242" i="4"/>
  <c r="BW240" i="4"/>
  <c r="EY240" i="4" s="1"/>
  <c r="BY240" i="4"/>
  <c r="ED240" i="4"/>
  <c r="ED229" i="4"/>
  <c r="CG314" i="4"/>
  <c r="CG312" i="4"/>
  <c r="CG310" i="4"/>
  <c r="FX308" i="4"/>
  <c r="FT308" i="4"/>
  <c r="CG308" i="4"/>
  <c r="FX306" i="4"/>
  <c r="FT306" i="4"/>
  <c r="CG306" i="4"/>
  <c r="CG305" i="4"/>
  <c r="CG303" i="4"/>
  <c r="CG301" i="4"/>
  <c r="CG299" i="4"/>
  <c r="CG297" i="4"/>
  <c r="CG295" i="4"/>
  <c r="CG293" i="4"/>
  <c r="CG291" i="4"/>
  <c r="CG289" i="4"/>
  <c r="CG287" i="4"/>
  <c r="CG285" i="4"/>
  <c r="CG283" i="4"/>
  <c r="CG281" i="4"/>
  <c r="CG279" i="4"/>
  <c r="CG277" i="4"/>
  <c r="CG275" i="4"/>
  <c r="FX273" i="4"/>
  <c r="FT273" i="4"/>
  <c r="CG273" i="4"/>
  <c r="FX271" i="4"/>
  <c r="FT271" i="4"/>
  <c r="CG271" i="4"/>
  <c r="FX269" i="4"/>
  <c r="FT269" i="4"/>
  <c r="FP269" i="4"/>
  <c r="ED269" i="4"/>
  <c r="CG268" i="4"/>
  <c r="BW267" i="4"/>
  <c r="EW267" i="4" s="1"/>
  <c r="EE267" i="4"/>
  <c r="CG266" i="4"/>
  <c r="FW264" i="4"/>
  <c r="CG264" i="4"/>
  <c r="FW262" i="4"/>
  <c r="EC262" i="4"/>
  <c r="EF262" i="4" s="1"/>
  <c r="CG262" i="4"/>
  <c r="BX258" i="4"/>
  <c r="EU258" i="4"/>
  <c r="GC258" i="4"/>
  <c r="EE258" i="4"/>
  <c r="EF258" i="4" s="1"/>
  <c r="FP258" i="4"/>
  <c r="FS258" i="4"/>
  <c r="FY258" i="4"/>
  <c r="EC257" i="4"/>
  <c r="EF257" i="4" s="1"/>
  <c r="FY255" i="4"/>
  <c r="EV242" i="4"/>
  <c r="BW241" i="4"/>
  <c r="BY241" i="4"/>
  <c r="EZ241" i="4"/>
  <c r="EX241" i="4"/>
  <c r="ED241" i="4"/>
  <c r="EX240" i="4"/>
  <c r="EF237" i="4"/>
  <c r="EC230" i="4"/>
  <c r="EF230" i="4" s="1"/>
  <c r="EF265" i="4"/>
  <c r="BX265" i="4"/>
  <c r="EU265" i="4"/>
  <c r="FP265" i="4"/>
  <c r="FS265" i="4"/>
  <c r="FY265" i="4"/>
  <c r="EF263" i="4"/>
  <c r="BX263" i="4"/>
  <c r="EU263" i="4"/>
  <c r="FP263" i="4"/>
  <c r="FS263" i="4"/>
  <c r="FY263" i="4"/>
  <c r="BX261" i="4"/>
  <c r="EY261" i="4"/>
  <c r="GC261" i="4"/>
  <c r="EU261" i="4"/>
  <c r="EE261" i="4"/>
  <c r="EF261" i="4" s="1"/>
  <c r="FP261" i="4"/>
  <c r="FS261" i="4"/>
  <c r="FY261" i="4"/>
  <c r="EC260" i="4"/>
  <c r="EF260" i="4" s="1"/>
  <c r="BX256" i="4"/>
  <c r="EU256" i="4"/>
  <c r="GC256" i="4"/>
  <c r="EE256" i="4"/>
  <c r="FP256" i="4"/>
  <c r="FS256" i="4"/>
  <c r="FY256" i="4"/>
  <c r="EF246" i="4"/>
  <c r="BX245" i="4"/>
  <c r="EX245" i="4"/>
  <c r="GD245" i="4"/>
  <c r="EU245" i="4"/>
  <c r="EY245" i="4"/>
  <c r="EN245" i="4"/>
  <c r="EV245" i="4"/>
  <c r="EZ245" i="4"/>
  <c r="GB245" i="4"/>
  <c r="EC245" i="4"/>
  <c r="EF245" i="4" s="1"/>
  <c r="ED245" i="4"/>
  <c r="FZ245" i="4"/>
  <c r="FS245" i="4"/>
  <c r="FW245" i="4"/>
  <c r="FP245" i="4"/>
  <c r="FT245" i="4"/>
  <c r="FX245" i="4"/>
  <c r="EE244" i="4"/>
  <c r="EF244" i="4" s="1"/>
  <c r="EC243" i="4"/>
  <c r="EF243" i="4" s="1"/>
  <c r="EB240" i="4"/>
  <c r="EB228" i="4"/>
  <c r="ED228" i="4"/>
  <c r="FP228" i="4"/>
  <c r="FT228" i="4"/>
  <c r="FX228" i="4"/>
  <c r="FY228" i="4"/>
  <c r="FZ228" i="4"/>
  <c r="FW228" i="4"/>
  <c r="EC227" i="4"/>
  <c r="EF227" i="4" s="1"/>
  <c r="CG309" i="4"/>
  <c r="CG307" i="4"/>
  <c r="CG304" i="4"/>
  <c r="CG302" i="4"/>
  <c r="CG300" i="4"/>
  <c r="FT298" i="4"/>
  <c r="CG298" i="4"/>
  <c r="FX296" i="4"/>
  <c r="FT296" i="4"/>
  <c r="CG296" i="4"/>
  <c r="FX294" i="4"/>
  <c r="FT294" i="4"/>
  <c r="CG294" i="4"/>
  <c r="FX292" i="4"/>
  <c r="FT292" i="4"/>
  <c r="CG292" i="4"/>
  <c r="FX290" i="4"/>
  <c r="FT290" i="4"/>
  <c r="CG290" i="4"/>
  <c r="FX288" i="4"/>
  <c r="FT288" i="4"/>
  <c r="CG288" i="4"/>
  <c r="FX286" i="4"/>
  <c r="FT286" i="4"/>
  <c r="CG286" i="4"/>
  <c r="FX284" i="4"/>
  <c r="FT284" i="4"/>
  <c r="CG284" i="4"/>
  <c r="FX282" i="4"/>
  <c r="FT282" i="4"/>
  <c r="CG282" i="4"/>
  <c r="FX280" i="4"/>
  <c r="FT280" i="4"/>
  <c r="CG280" i="4"/>
  <c r="FX278" i="4"/>
  <c r="FT278" i="4"/>
  <c r="CG278" i="4"/>
  <c r="CG276" i="4"/>
  <c r="CG274" i="4"/>
  <c r="CG272" i="4"/>
  <c r="CG270" i="4"/>
  <c r="CG267" i="4"/>
  <c r="EW265" i="4"/>
  <c r="EB264" i="4"/>
  <c r="BX262" i="4"/>
  <c r="GC262" i="4"/>
  <c r="BX259" i="4"/>
  <c r="EY259" i="4"/>
  <c r="GC259" i="4"/>
  <c r="EU259" i="4"/>
  <c r="FP259" i="4"/>
  <c r="FS259" i="4"/>
  <c r="FY259" i="4"/>
  <c r="CG258" i="4"/>
  <c r="FW257" i="4"/>
  <c r="EW257" i="4"/>
  <c r="BX255" i="4"/>
  <c r="EX255" i="4"/>
  <c r="GD255" i="4"/>
  <c r="EN255" i="4"/>
  <c r="EV255" i="4"/>
  <c r="EZ255" i="4"/>
  <c r="GB255" i="4"/>
  <c r="FZ255" i="4"/>
  <c r="FP255" i="4"/>
  <c r="FT255" i="4"/>
  <c r="FX255" i="4"/>
  <c r="BX253" i="4"/>
  <c r="EX253" i="4"/>
  <c r="GD253" i="4"/>
  <c r="EU253" i="4"/>
  <c r="EY253" i="4"/>
  <c r="EN253" i="4"/>
  <c r="EV253" i="4"/>
  <c r="EZ253" i="4"/>
  <c r="GB253" i="4"/>
  <c r="EC253" i="4"/>
  <c r="EF253" i="4" s="1"/>
  <c r="ED253" i="4"/>
  <c r="FZ253" i="4"/>
  <c r="FS253" i="4"/>
  <c r="FW253" i="4"/>
  <c r="FP253" i="4"/>
  <c r="FT253" i="4"/>
  <c r="FX253" i="4"/>
  <c r="BX251" i="4"/>
  <c r="EX251" i="4"/>
  <c r="GD251" i="4"/>
  <c r="EU251" i="4"/>
  <c r="EY251" i="4"/>
  <c r="EN251" i="4"/>
  <c r="EV251" i="4"/>
  <c r="EZ251" i="4"/>
  <c r="GB251" i="4"/>
  <c r="EC251" i="4"/>
  <c r="EF251" i="4" s="1"/>
  <c r="ED251" i="4"/>
  <c r="FZ251" i="4"/>
  <c r="FS251" i="4"/>
  <c r="FW251" i="4"/>
  <c r="FP251" i="4"/>
  <c r="FT251" i="4"/>
  <c r="FX251" i="4"/>
  <c r="BX249" i="4"/>
  <c r="EX249" i="4"/>
  <c r="GD249" i="4"/>
  <c r="EU249" i="4"/>
  <c r="EY249" i="4"/>
  <c r="EN249" i="4"/>
  <c r="EV249" i="4"/>
  <c r="EZ249" i="4"/>
  <c r="GB249" i="4"/>
  <c r="EC249" i="4"/>
  <c r="EF249" i="4" s="1"/>
  <c r="ED249" i="4"/>
  <c r="FZ249" i="4"/>
  <c r="FS249" i="4"/>
  <c r="FW249" i="4"/>
  <c r="FP249" i="4"/>
  <c r="FT249" i="4"/>
  <c r="FX249" i="4"/>
  <c r="BX247" i="4"/>
  <c r="EX247" i="4"/>
  <c r="GD247" i="4"/>
  <c r="EU247" i="4"/>
  <c r="EY247" i="4"/>
  <c r="EN247" i="4"/>
  <c r="EV247" i="4"/>
  <c r="EZ247" i="4"/>
  <c r="GB247" i="4"/>
  <c r="EC247" i="4"/>
  <c r="EF247" i="4" s="1"/>
  <c r="ED247" i="4"/>
  <c r="FZ247" i="4"/>
  <c r="FS247" i="4"/>
  <c r="FW247" i="4"/>
  <c r="FP247" i="4"/>
  <c r="FT247" i="4"/>
  <c r="FX247" i="4"/>
  <c r="GC245" i="4"/>
  <c r="EB245" i="4"/>
  <c r="BW233" i="4"/>
  <c r="BY233" i="4"/>
  <c r="EX233" i="4"/>
  <c r="EN233" i="4"/>
  <c r="EZ233" i="4"/>
  <c r="ED233" i="4"/>
  <c r="FS228" i="4"/>
  <c r="EY262" i="4"/>
  <c r="EY260" i="4"/>
  <c r="EY258" i="4"/>
  <c r="EY256" i="4"/>
  <c r="FZ254" i="4"/>
  <c r="EX254" i="4"/>
  <c r="FZ252" i="4"/>
  <c r="EX252" i="4"/>
  <c r="FZ250" i="4"/>
  <c r="EX250" i="4"/>
  <c r="FZ248" i="4"/>
  <c r="EX248" i="4"/>
  <c r="EX246" i="4"/>
  <c r="EX244" i="4"/>
  <c r="GB243" i="4"/>
  <c r="EZ243" i="4"/>
  <c r="BY243" i="4"/>
  <c r="EZ242" i="4"/>
  <c r="FS242" i="4"/>
  <c r="FW242" i="4"/>
  <c r="EB239" i="4"/>
  <c r="EB238" i="4"/>
  <c r="BW237" i="4"/>
  <c r="EY237" i="4"/>
  <c r="ED237" i="4"/>
  <c r="EY236" i="4"/>
  <c r="BW236" i="4"/>
  <c r="ED236" i="4"/>
  <c r="EZ235" i="4"/>
  <c r="EB235" i="4"/>
  <c r="BX254" i="4"/>
  <c r="BX252" i="4"/>
  <c r="BX250" i="4"/>
  <c r="BX248" i="4"/>
  <c r="BX246" i="4"/>
  <c r="BX244" i="4"/>
  <c r="BX243" i="4"/>
  <c r="EW243" i="4"/>
  <c r="EY242" i="4"/>
  <c r="ED242" i="4"/>
  <c r="EB241" i="4"/>
  <c r="EX235" i="4"/>
  <c r="EB233" i="4"/>
  <c r="EC229" i="4"/>
  <c r="EF229" i="4" s="1"/>
  <c r="BX358" i="4"/>
  <c r="GD358" i="4"/>
  <c r="EW358" i="4"/>
  <c r="EY358" i="4"/>
  <c r="GB358" i="4"/>
  <c r="EU358" i="4"/>
  <c r="EZ358" i="4"/>
  <c r="GC358" i="4"/>
  <c r="EC358" i="4"/>
  <c r="EF358" i="4" s="1"/>
  <c r="EB358" i="4"/>
  <c r="ED358" i="4"/>
  <c r="FZ358" i="4"/>
  <c r="FS358" i="4"/>
  <c r="FW358" i="4"/>
  <c r="FP358" i="4"/>
  <c r="FT358" i="4"/>
  <c r="FX358" i="4"/>
  <c r="GB254" i="4"/>
  <c r="FX254" i="4"/>
  <c r="FT254" i="4"/>
  <c r="EZ254" i="4"/>
  <c r="EV254" i="4"/>
  <c r="EN254" i="4"/>
  <c r="GB252" i="4"/>
  <c r="FX252" i="4"/>
  <c r="FT252" i="4"/>
  <c r="EZ252" i="4"/>
  <c r="EV252" i="4"/>
  <c r="EN252" i="4"/>
  <c r="GB250" i="4"/>
  <c r="FX250" i="4"/>
  <c r="FT250" i="4"/>
  <c r="EZ250" i="4"/>
  <c r="EV250" i="4"/>
  <c r="EN250" i="4"/>
  <c r="GB248" i="4"/>
  <c r="FX248" i="4"/>
  <c r="FT248" i="4"/>
  <c r="EZ248" i="4"/>
  <c r="EV248" i="4"/>
  <c r="EN248" i="4"/>
  <c r="EZ244" i="4"/>
  <c r="EV244" i="4"/>
  <c r="EN244" i="4"/>
  <c r="GD243" i="4"/>
  <c r="EX243" i="4"/>
  <c r="EN242" i="4"/>
  <c r="FS240" i="4"/>
  <c r="FW240" i="4"/>
  <c r="EF239" i="4"/>
  <c r="BW239" i="4"/>
  <c r="EY239" i="4"/>
  <c r="ED239" i="4"/>
  <c r="EF238" i="4"/>
  <c r="BW238" i="4"/>
  <c r="ED238" i="4"/>
  <c r="BW235" i="4"/>
  <c r="EY235" i="4"/>
  <c r="ED235" i="4"/>
  <c r="EY234" i="4"/>
  <c r="BW234" i="4"/>
  <c r="BW232" i="4"/>
  <c r="CG231" i="4"/>
  <c r="CG229" i="4"/>
  <c r="BY358" i="4"/>
  <c r="EX358" i="4"/>
  <c r="GD357" i="4"/>
  <c r="FY357" i="4"/>
  <c r="EE345" i="4"/>
  <c r="BX357" i="4"/>
  <c r="EN357" i="4"/>
  <c r="EV357" i="4"/>
  <c r="EZ357" i="4"/>
  <c r="GB357" i="4"/>
  <c r="EE357" i="4"/>
  <c r="EF357" i="4" s="1"/>
  <c r="FP357" i="4"/>
  <c r="FT357" i="4"/>
  <c r="FX357" i="4"/>
  <c r="BX356" i="4"/>
  <c r="GD356" i="4"/>
  <c r="EF356" i="4"/>
  <c r="BX354" i="4"/>
  <c r="EN354" i="4"/>
  <c r="EV354" i="4"/>
  <c r="EZ354" i="4"/>
  <c r="GB354" i="4"/>
  <c r="GD354" i="4"/>
  <c r="EU354" i="4"/>
  <c r="EY354" i="4"/>
  <c r="EC354" i="4"/>
  <c r="EF354" i="4" s="1"/>
  <c r="ED354" i="4"/>
  <c r="FP354" i="4"/>
  <c r="FT354" i="4"/>
  <c r="FX354" i="4"/>
  <c r="FZ354" i="4"/>
  <c r="FS354" i="4"/>
  <c r="FW354" i="4"/>
  <c r="BX352" i="4"/>
  <c r="EN352" i="4"/>
  <c r="EV352" i="4"/>
  <c r="EZ352" i="4"/>
  <c r="GB352" i="4"/>
  <c r="GD352" i="4"/>
  <c r="EU352" i="4"/>
  <c r="EY352" i="4"/>
  <c r="EC352" i="4"/>
  <c r="EF352" i="4" s="1"/>
  <c r="ED352" i="4"/>
  <c r="FP352" i="4"/>
  <c r="FT352" i="4"/>
  <c r="FX352" i="4"/>
  <c r="FZ352" i="4"/>
  <c r="FS352" i="4"/>
  <c r="FW352" i="4"/>
  <c r="BX350" i="4"/>
  <c r="EN350" i="4"/>
  <c r="EV350" i="4"/>
  <c r="EZ350" i="4"/>
  <c r="GB350" i="4"/>
  <c r="GD350" i="4"/>
  <c r="EU350" i="4"/>
  <c r="EY350" i="4"/>
  <c r="EC350" i="4"/>
  <c r="EF350" i="4" s="1"/>
  <c r="ED350" i="4"/>
  <c r="FP350" i="4"/>
  <c r="FT350" i="4"/>
  <c r="FX350" i="4"/>
  <c r="FZ350" i="4"/>
  <c r="FS350" i="4"/>
  <c r="FW350" i="4"/>
  <c r="BX348" i="4"/>
  <c r="EN348" i="4"/>
  <c r="EV348" i="4"/>
  <c r="EZ348" i="4"/>
  <c r="GB348" i="4"/>
  <c r="GD348" i="4"/>
  <c r="EU348" i="4"/>
  <c r="EY348" i="4"/>
  <c r="EC348" i="4"/>
  <c r="EF348" i="4" s="1"/>
  <c r="ED348" i="4"/>
  <c r="FP348" i="4"/>
  <c r="FT348" i="4"/>
  <c r="FX348" i="4"/>
  <c r="FZ348" i="4"/>
  <c r="FS348" i="4"/>
  <c r="FW348" i="4"/>
  <c r="EC346" i="4"/>
  <c r="EF346" i="4" s="1"/>
  <c r="FW238" i="4"/>
  <c r="FW236" i="4"/>
  <c r="FW234" i="4"/>
  <c r="FW232" i="4"/>
  <c r="FX230" i="4"/>
  <c r="FT230" i="4"/>
  <c r="CG230" i="4"/>
  <c r="EC228" i="4"/>
  <c r="EF228" i="4" s="1"/>
  <c r="CG227" i="4"/>
  <c r="EC345" i="4"/>
  <c r="EF345" i="4" s="1"/>
  <c r="EB345" i="4"/>
  <c r="EY357" i="4"/>
  <c r="GC356" i="4"/>
  <c r="FX356" i="4"/>
  <c r="FT356" i="4"/>
  <c r="FP356" i="4"/>
  <c r="EZ356" i="4"/>
  <c r="EU356" i="4"/>
  <c r="ED356" i="4"/>
  <c r="BY356" i="4"/>
  <c r="EX356" i="4"/>
  <c r="BX355" i="4"/>
  <c r="BX353" i="4"/>
  <c r="BX351" i="4"/>
  <c r="BX349" i="4"/>
  <c r="BX347" i="4"/>
  <c r="CG228" i="4"/>
  <c r="ED345" i="4"/>
  <c r="EY345" i="4"/>
  <c r="CG345" i="4"/>
  <c r="GB355" i="4"/>
  <c r="FX355" i="4"/>
  <c r="FT355" i="4"/>
  <c r="EZ355" i="4"/>
  <c r="EV355" i="4"/>
  <c r="EN355" i="4"/>
  <c r="EX354" i="4"/>
  <c r="GB353" i="4"/>
  <c r="FX353" i="4"/>
  <c r="FT353" i="4"/>
  <c r="EZ353" i="4"/>
  <c r="EV353" i="4"/>
  <c r="EN353" i="4"/>
  <c r="EX352" i="4"/>
  <c r="GB351" i="4"/>
  <c r="FX351" i="4"/>
  <c r="FT351" i="4"/>
  <c r="EZ351" i="4"/>
  <c r="EV351" i="4"/>
  <c r="EN351" i="4"/>
  <c r="EX350" i="4"/>
  <c r="GB349" i="4"/>
  <c r="FX349" i="4"/>
  <c r="FT349" i="4"/>
  <c r="EZ349" i="4"/>
  <c r="EV349" i="4"/>
  <c r="EN349" i="4"/>
  <c r="EX348" i="4"/>
  <c r="EF353" i="4"/>
  <c r="EF351" i="4"/>
  <c r="EF349" i="4"/>
  <c r="EF347" i="4"/>
  <c r="BX346" i="4"/>
  <c r="EN346" i="4"/>
  <c r="EV346" i="4"/>
  <c r="EX346" i="4"/>
  <c r="EZ346" i="4"/>
  <c r="GB346" i="4"/>
  <c r="GD346" i="4"/>
  <c r="EU346" i="4"/>
  <c r="EW346" i="4"/>
  <c r="EY346" i="4"/>
  <c r="GC346" i="4"/>
  <c r="BX345" i="4"/>
  <c r="EN345" i="4"/>
  <c r="EV345" i="4"/>
  <c r="EX345" i="4"/>
  <c r="EZ345" i="4"/>
  <c r="FP345" i="4"/>
  <c r="FT345" i="4"/>
  <c r="FX345" i="4"/>
  <c r="FZ345" i="4"/>
  <c r="GB345" i="4"/>
  <c r="GD345" i="4"/>
  <c r="EU345" i="4"/>
  <c r="EW345" i="4"/>
  <c r="FS345" i="4"/>
  <c r="FW345" i="4"/>
  <c r="BX316" i="4"/>
  <c r="EN316" i="4"/>
  <c r="EV316" i="4"/>
  <c r="EX316" i="4"/>
  <c r="EZ316" i="4"/>
  <c r="GB316" i="4"/>
  <c r="GD316" i="4"/>
  <c r="EU316" i="4"/>
  <c r="EW316" i="4"/>
  <c r="EY316" i="4"/>
  <c r="GC316" i="4"/>
  <c r="BX315" i="4"/>
  <c r="EN315" i="4"/>
  <c r="EV315" i="4"/>
  <c r="EX315" i="4"/>
  <c r="EZ315" i="4"/>
  <c r="GB315" i="4"/>
  <c r="GD315" i="4"/>
  <c r="EU315" i="4"/>
  <c r="EW315" i="4"/>
  <c r="EY315" i="4"/>
  <c r="GC315" i="4"/>
  <c r="BX314" i="4"/>
  <c r="EN314" i="4"/>
  <c r="EV314" i="4"/>
  <c r="EX314" i="4"/>
  <c r="EZ314" i="4"/>
  <c r="GB314" i="4"/>
  <c r="GD314" i="4"/>
  <c r="EU314" i="4"/>
  <c r="EW314" i="4"/>
  <c r="EY314" i="4"/>
  <c r="GC314" i="4"/>
  <c r="BX313" i="4"/>
  <c r="EN313" i="4"/>
  <c r="EV313" i="4"/>
  <c r="EX313" i="4"/>
  <c r="EZ313" i="4"/>
  <c r="GB313" i="4"/>
  <c r="GD313" i="4"/>
  <c r="EU313" i="4"/>
  <c r="EW313" i="4"/>
  <c r="EY313" i="4"/>
  <c r="GC313" i="4"/>
  <c r="BX312" i="4"/>
  <c r="EN312" i="4"/>
  <c r="EV312" i="4"/>
  <c r="EX312" i="4"/>
  <c r="EZ312" i="4"/>
  <c r="GB312" i="4"/>
  <c r="GD312" i="4"/>
  <c r="EU312" i="4"/>
  <c r="EW312" i="4"/>
  <c r="EY312" i="4"/>
  <c r="GC312" i="4"/>
  <c r="BX311" i="4"/>
  <c r="EN311" i="4"/>
  <c r="EV311" i="4"/>
  <c r="EX311" i="4"/>
  <c r="EZ311" i="4"/>
  <c r="GB311" i="4"/>
  <c r="GD311" i="4"/>
  <c r="EU311" i="4"/>
  <c r="EW311" i="4"/>
  <c r="EY311" i="4"/>
  <c r="GC311" i="4"/>
  <c r="BX310" i="4"/>
  <c r="EN310" i="4"/>
  <c r="EV310" i="4"/>
  <c r="EX310" i="4"/>
  <c r="EZ310" i="4"/>
  <c r="GB310" i="4"/>
  <c r="GD310" i="4"/>
  <c r="EU310" i="4"/>
  <c r="EW310" i="4"/>
  <c r="EY310" i="4"/>
  <c r="GC310" i="4"/>
  <c r="BX309" i="4"/>
  <c r="EN309" i="4"/>
  <c r="EV309" i="4"/>
  <c r="EX309" i="4"/>
  <c r="EZ309" i="4"/>
  <c r="GB309" i="4"/>
  <c r="GD309" i="4"/>
  <c r="EU309" i="4"/>
  <c r="EW309" i="4"/>
  <c r="EY309" i="4"/>
  <c r="GC309" i="4"/>
  <c r="BX308" i="4"/>
  <c r="EN308" i="4"/>
  <c r="EV308" i="4"/>
  <c r="EX308" i="4"/>
  <c r="EZ308" i="4"/>
  <c r="GB308" i="4"/>
  <c r="GD308" i="4"/>
  <c r="EU308" i="4"/>
  <c r="EW308" i="4"/>
  <c r="EY308" i="4"/>
  <c r="GC308" i="4"/>
  <c r="BX307" i="4"/>
  <c r="EN307" i="4"/>
  <c r="EV307" i="4"/>
  <c r="EX307" i="4"/>
  <c r="EZ307" i="4"/>
  <c r="GB307" i="4"/>
  <c r="GD307" i="4"/>
  <c r="EU307" i="4"/>
  <c r="EW307" i="4"/>
  <c r="EY307" i="4"/>
  <c r="GC307" i="4"/>
  <c r="BX306" i="4"/>
  <c r="EN306" i="4"/>
  <c r="EV306" i="4"/>
  <c r="EX306" i="4"/>
  <c r="EZ306" i="4"/>
  <c r="GB306" i="4"/>
  <c r="GD306" i="4"/>
  <c r="EU306" i="4"/>
  <c r="EW306" i="4"/>
  <c r="EY306" i="4"/>
  <c r="GC306" i="4"/>
  <c r="BY316" i="4"/>
  <c r="BY315" i="4"/>
  <c r="BY314" i="4"/>
  <c r="BY313" i="4"/>
  <c r="BY312" i="4"/>
  <c r="BY311" i="4"/>
  <c r="BY310" i="4"/>
  <c r="BY309" i="4"/>
  <c r="BY308" i="4"/>
  <c r="BY307" i="4"/>
  <c r="BY306" i="4"/>
  <c r="EU304" i="4"/>
  <c r="EW304" i="4"/>
  <c r="EY304" i="4"/>
  <c r="GC304" i="4"/>
  <c r="BX304" i="4"/>
  <c r="EN304" i="4"/>
  <c r="EV304" i="4"/>
  <c r="EX304" i="4"/>
  <c r="EZ304" i="4"/>
  <c r="GB304" i="4"/>
  <c r="GD304" i="4"/>
  <c r="EU303" i="4"/>
  <c r="EW303" i="4"/>
  <c r="EY303" i="4"/>
  <c r="GC303" i="4"/>
  <c r="BX303" i="4"/>
  <c r="EN303" i="4"/>
  <c r="EV303" i="4"/>
  <c r="EX303" i="4"/>
  <c r="EZ303" i="4"/>
  <c r="GB303" i="4"/>
  <c r="GD303" i="4"/>
  <c r="EU302" i="4"/>
  <c r="EW302" i="4"/>
  <c r="EY302" i="4"/>
  <c r="GC302" i="4"/>
  <c r="BX302" i="4"/>
  <c r="EN302" i="4"/>
  <c r="EV302" i="4"/>
  <c r="EX302" i="4"/>
  <c r="EZ302" i="4"/>
  <c r="GB302" i="4"/>
  <c r="GD302" i="4"/>
  <c r="EU301" i="4"/>
  <c r="EW301" i="4"/>
  <c r="EY301" i="4"/>
  <c r="GC301" i="4"/>
  <c r="BX301" i="4"/>
  <c r="EN301" i="4"/>
  <c r="EV301" i="4"/>
  <c r="EX301" i="4"/>
  <c r="EZ301" i="4"/>
  <c r="GB301" i="4"/>
  <c r="GD301" i="4"/>
  <c r="EU300" i="4"/>
  <c r="EW300" i="4"/>
  <c r="EY300" i="4"/>
  <c r="GC300" i="4"/>
  <c r="BX300" i="4"/>
  <c r="EN300" i="4"/>
  <c r="EV300" i="4"/>
  <c r="EX300" i="4"/>
  <c r="EZ300" i="4"/>
  <c r="GB300" i="4"/>
  <c r="GD300" i="4"/>
  <c r="EU299" i="4"/>
  <c r="EW299" i="4"/>
  <c r="EY299" i="4"/>
  <c r="GC299" i="4"/>
  <c r="BX299" i="4"/>
  <c r="EN299" i="4"/>
  <c r="EV299" i="4"/>
  <c r="EX299" i="4"/>
  <c r="EZ299" i="4"/>
  <c r="GB299" i="4"/>
  <c r="GD299" i="4"/>
  <c r="EU298" i="4"/>
  <c r="EW298" i="4"/>
  <c r="EY298" i="4"/>
  <c r="GC298" i="4"/>
  <c r="BX298" i="4"/>
  <c r="EN298" i="4"/>
  <c r="EV298" i="4"/>
  <c r="EX298" i="4"/>
  <c r="EZ298" i="4"/>
  <c r="GB298" i="4"/>
  <c r="GD298" i="4"/>
  <c r="EU297" i="4"/>
  <c r="EW297" i="4"/>
  <c r="EY297" i="4"/>
  <c r="GC297" i="4"/>
  <c r="BX297" i="4"/>
  <c r="EN297" i="4"/>
  <c r="EV297" i="4"/>
  <c r="EX297" i="4"/>
  <c r="EZ297" i="4"/>
  <c r="GB297" i="4"/>
  <c r="GD297" i="4"/>
  <c r="EU296" i="4"/>
  <c r="EW296" i="4"/>
  <c r="EY296" i="4"/>
  <c r="GC296" i="4"/>
  <c r="BX296" i="4"/>
  <c r="EN296" i="4"/>
  <c r="EV296" i="4"/>
  <c r="EX296" i="4"/>
  <c r="EZ296" i="4"/>
  <c r="GB296" i="4"/>
  <c r="GD296" i="4"/>
  <c r="EU295" i="4"/>
  <c r="EW295" i="4"/>
  <c r="EY295" i="4"/>
  <c r="GC295" i="4"/>
  <c r="BX295" i="4"/>
  <c r="EN295" i="4"/>
  <c r="EV295" i="4"/>
  <c r="EX295" i="4"/>
  <c r="EZ295" i="4"/>
  <c r="GB295" i="4"/>
  <c r="GD295" i="4"/>
  <c r="EU294" i="4"/>
  <c r="EW294" i="4"/>
  <c r="EY294" i="4"/>
  <c r="GC294" i="4"/>
  <c r="BX294" i="4"/>
  <c r="EN294" i="4"/>
  <c r="EV294" i="4"/>
  <c r="EX294" i="4"/>
  <c r="EZ294" i="4"/>
  <c r="GB294" i="4"/>
  <c r="GD294" i="4"/>
  <c r="EU293" i="4"/>
  <c r="EW293" i="4"/>
  <c r="EY293" i="4"/>
  <c r="GC293" i="4"/>
  <c r="BX293" i="4"/>
  <c r="EN293" i="4"/>
  <c r="EV293" i="4"/>
  <c r="EX293" i="4"/>
  <c r="EZ293" i="4"/>
  <c r="GB293" i="4"/>
  <c r="GD293" i="4"/>
  <c r="EU292" i="4"/>
  <c r="EW292" i="4"/>
  <c r="EY292" i="4"/>
  <c r="GC292" i="4"/>
  <c r="BX292" i="4"/>
  <c r="EN292" i="4"/>
  <c r="EV292" i="4"/>
  <c r="EX292" i="4"/>
  <c r="EZ292" i="4"/>
  <c r="GB292" i="4"/>
  <c r="GD292" i="4"/>
  <c r="EU291" i="4"/>
  <c r="EW291" i="4"/>
  <c r="EY291" i="4"/>
  <c r="GC291" i="4"/>
  <c r="BX291" i="4"/>
  <c r="EN291" i="4"/>
  <c r="EV291" i="4"/>
  <c r="EX291" i="4"/>
  <c r="EZ291" i="4"/>
  <c r="GB291" i="4"/>
  <c r="GD291" i="4"/>
  <c r="EU290" i="4"/>
  <c r="EW290" i="4"/>
  <c r="EY290" i="4"/>
  <c r="GC290" i="4"/>
  <c r="BX290" i="4"/>
  <c r="EN290" i="4"/>
  <c r="EV290" i="4"/>
  <c r="EX290" i="4"/>
  <c r="EZ290" i="4"/>
  <c r="GB290" i="4"/>
  <c r="GD290" i="4"/>
  <c r="EU289" i="4"/>
  <c r="EW289" i="4"/>
  <c r="EY289" i="4"/>
  <c r="GC289" i="4"/>
  <c r="BX289" i="4"/>
  <c r="EN289" i="4"/>
  <c r="EV289" i="4"/>
  <c r="EX289" i="4"/>
  <c r="EZ289" i="4"/>
  <c r="GB289" i="4"/>
  <c r="GD289" i="4"/>
  <c r="EU288" i="4"/>
  <c r="EW288" i="4"/>
  <c r="EY288" i="4"/>
  <c r="GC288" i="4"/>
  <c r="BX288" i="4"/>
  <c r="EN288" i="4"/>
  <c r="EV288" i="4"/>
  <c r="EX288" i="4"/>
  <c r="EZ288" i="4"/>
  <c r="GB288" i="4"/>
  <c r="GD288" i="4"/>
  <c r="EU287" i="4"/>
  <c r="EW287" i="4"/>
  <c r="EY287" i="4"/>
  <c r="GC287" i="4"/>
  <c r="BX287" i="4"/>
  <c r="EN287" i="4"/>
  <c r="EV287" i="4"/>
  <c r="EX287" i="4"/>
  <c r="EZ287" i="4"/>
  <c r="GB287" i="4"/>
  <c r="GD287" i="4"/>
  <c r="EU286" i="4"/>
  <c r="EW286" i="4"/>
  <c r="EY286" i="4"/>
  <c r="GC286" i="4"/>
  <c r="BX286" i="4"/>
  <c r="EN286" i="4"/>
  <c r="EV286" i="4"/>
  <c r="EX286" i="4"/>
  <c r="EZ286" i="4"/>
  <c r="GB286" i="4"/>
  <c r="GD286" i="4"/>
  <c r="EU285" i="4"/>
  <c r="EW285" i="4"/>
  <c r="EY285" i="4"/>
  <c r="GC285" i="4"/>
  <c r="BX285" i="4"/>
  <c r="EN285" i="4"/>
  <c r="EV285" i="4"/>
  <c r="EX285" i="4"/>
  <c r="EZ285" i="4"/>
  <c r="GB285" i="4"/>
  <c r="GD285" i="4"/>
  <c r="EU284" i="4"/>
  <c r="EW284" i="4"/>
  <c r="EY284" i="4"/>
  <c r="GC284" i="4"/>
  <c r="BX284" i="4"/>
  <c r="EN284" i="4"/>
  <c r="EV284" i="4"/>
  <c r="EX284" i="4"/>
  <c r="EZ284" i="4"/>
  <c r="GB284" i="4"/>
  <c r="GD284" i="4"/>
  <c r="EU283" i="4"/>
  <c r="EW283" i="4"/>
  <c r="EY283" i="4"/>
  <c r="GC283" i="4"/>
  <c r="BX283" i="4"/>
  <c r="EN283" i="4"/>
  <c r="EV283" i="4"/>
  <c r="EX283" i="4"/>
  <c r="EZ283" i="4"/>
  <c r="GB283" i="4"/>
  <c r="GD283" i="4"/>
  <c r="EU282" i="4"/>
  <c r="EW282" i="4"/>
  <c r="EY282" i="4"/>
  <c r="GC282" i="4"/>
  <c r="BX282" i="4"/>
  <c r="EN282" i="4"/>
  <c r="EV282" i="4"/>
  <c r="EX282" i="4"/>
  <c r="EZ282" i="4"/>
  <c r="GB282" i="4"/>
  <c r="GD282" i="4"/>
  <c r="EU281" i="4"/>
  <c r="EW281" i="4"/>
  <c r="EY281" i="4"/>
  <c r="GC281" i="4"/>
  <c r="BX281" i="4"/>
  <c r="EN281" i="4"/>
  <c r="EV281" i="4"/>
  <c r="EX281" i="4"/>
  <c r="EZ281" i="4"/>
  <c r="GB281" i="4"/>
  <c r="GD281" i="4"/>
  <c r="EU280" i="4"/>
  <c r="EW280" i="4"/>
  <c r="EY280" i="4"/>
  <c r="GC280" i="4"/>
  <c r="BX280" i="4"/>
  <c r="EN280" i="4"/>
  <c r="EV280" i="4"/>
  <c r="EX280" i="4"/>
  <c r="EZ280" i="4"/>
  <c r="GB280" i="4"/>
  <c r="GD280" i="4"/>
  <c r="EU279" i="4"/>
  <c r="EW279" i="4"/>
  <c r="EY279" i="4"/>
  <c r="GC279" i="4"/>
  <c r="BX279" i="4"/>
  <c r="EN279" i="4"/>
  <c r="EV279" i="4"/>
  <c r="EX279" i="4"/>
  <c r="EZ279" i="4"/>
  <c r="GB279" i="4"/>
  <c r="GD279" i="4"/>
  <c r="EU278" i="4"/>
  <c r="EW278" i="4"/>
  <c r="EY278" i="4"/>
  <c r="GC278" i="4"/>
  <c r="BX278" i="4"/>
  <c r="EN278" i="4"/>
  <c r="EV278" i="4"/>
  <c r="EX278" i="4"/>
  <c r="EZ278" i="4"/>
  <c r="GB278" i="4"/>
  <c r="GD278" i="4"/>
  <c r="EU277" i="4"/>
  <c r="EW277" i="4"/>
  <c r="EY277" i="4"/>
  <c r="GC277" i="4"/>
  <c r="BX277" i="4"/>
  <c r="EN277" i="4"/>
  <c r="EV277" i="4"/>
  <c r="EX277" i="4"/>
  <c r="EZ277" i="4"/>
  <c r="GB277" i="4"/>
  <c r="GD277" i="4"/>
  <c r="EU276" i="4"/>
  <c r="EW276" i="4"/>
  <c r="EY276" i="4"/>
  <c r="GC276" i="4"/>
  <c r="BX276" i="4"/>
  <c r="EN276" i="4"/>
  <c r="EV276" i="4"/>
  <c r="EX276" i="4"/>
  <c r="EZ276" i="4"/>
  <c r="GB276" i="4"/>
  <c r="GD276" i="4"/>
  <c r="EU275" i="4"/>
  <c r="EW275" i="4"/>
  <c r="EY275" i="4"/>
  <c r="GC275" i="4"/>
  <c r="BX275" i="4"/>
  <c r="EN275" i="4"/>
  <c r="EV275" i="4"/>
  <c r="EX275" i="4"/>
  <c r="EZ275" i="4"/>
  <c r="GB275" i="4"/>
  <c r="GD275" i="4"/>
  <c r="EU274" i="4"/>
  <c r="EW274" i="4"/>
  <c r="EY274" i="4"/>
  <c r="GC274" i="4"/>
  <c r="BX274" i="4"/>
  <c r="EN274" i="4"/>
  <c r="EV274" i="4"/>
  <c r="EX274" i="4"/>
  <c r="EZ274" i="4"/>
  <c r="GB274" i="4"/>
  <c r="GD274" i="4"/>
  <c r="EU273" i="4"/>
  <c r="EW273" i="4"/>
  <c r="EY273" i="4"/>
  <c r="GC273" i="4"/>
  <c r="BX273" i="4"/>
  <c r="EN273" i="4"/>
  <c r="EV273" i="4"/>
  <c r="EX273" i="4"/>
  <c r="EZ273" i="4"/>
  <c r="GB273" i="4"/>
  <c r="GD273" i="4"/>
  <c r="EU272" i="4"/>
  <c r="EW272" i="4"/>
  <c r="EY272" i="4"/>
  <c r="GC272" i="4"/>
  <c r="BX272" i="4"/>
  <c r="EN272" i="4"/>
  <c r="EV272" i="4"/>
  <c r="EX272" i="4"/>
  <c r="EZ272" i="4"/>
  <c r="GB272" i="4"/>
  <c r="GD272" i="4"/>
  <c r="EU271" i="4"/>
  <c r="EW271" i="4"/>
  <c r="EY271" i="4"/>
  <c r="GC271" i="4"/>
  <c r="BX271" i="4"/>
  <c r="EN271" i="4"/>
  <c r="EV271" i="4"/>
  <c r="EX271" i="4"/>
  <c r="EZ271" i="4"/>
  <c r="GB271" i="4"/>
  <c r="GD271" i="4"/>
  <c r="EU270" i="4"/>
  <c r="EW270" i="4"/>
  <c r="EY270" i="4"/>
  <c r="GC270" i="4"/>
  <c r="BX270" i="4"/>
  <c r="EN270" i="4"/>
  <c r="EV270" i="4"/>
  <c r="EX270" i="4"/>
  <c r="EZ270" i="4"/>
  <c r="GB270" i="4"/>
  <c r="GD270" i="4"/>
  <c r="EU269" i="4"/>
  <c r="EW269" i="4"/>
  <c r="EY269" i="4"/>
  <c r="GC269" i="4"/>
  <c r="BX269" i="4"/>
  <c r="EN269" i="4"/>
  <c r="EV269" i="4"/>
  <c r="EX269" i="4"/>
  <c r="EZ269" i="4"/>
  <c r="GB269" i="4"/>
  <c r="GD269" i="4"/>
  <c r="BX268" i="4"/>
  <c r="EB268" i="4"/>
  <c r="ED268" i="4"/>
  <c r="BX267" i="4"/>
  <c r="EZ267" i="4"/>
  <c r="EB267" i="4"/>
  <c r="ED267" i="4"/>
  <c r="FP267" i="4"/>
  <c r="FT267" i="4"/>
  <c r="FX267" i="4"/>
  <c r="FZ267" i="4"/>
  <c r="BX266" i="4"/>
  <c r="EN266" i="4"/>
  <c r="EV266" i="4"/>
  <c r="EX266" i="4"/>
  <c r="EZ266" i="4"/>
  <c r="GB266" i="4"/>
  <c r="GD266" i="4"/>
  <c r="EB266" i="4"/>
  <c r="ED266" i="4"/>
  <c r="FP266" i="4"/>
  <c r="FT266" i="4"/>
  <c r="FX266" i="4"/>
  <c r="FZ266" i="4"/>
  <c r="EF268" i="4"/>
  <c r="EF267" i="4"/>
  <c r="EF266" i="4"/>
  <c r="BX231" i="4"/>
  <c r="EN231" i="4"/>
  <c r="EV231" i="4"/>
  <c r="EX231" i="4"/>
  <c r="EZ231" i="4"/>
  <c r="GB231" i="4"/>
  <c r="GD231" i="4"/>
  <c r="EU231" i="4"/>
  <c r="EW231" i="4"/>
  <c r="EY231" i="4"/>
  <c r="GC231" i="4"/>
  <c r="BX230" i="4"/>
  <c r="EN230" i="4"/>
  <c r="EV230" i="4"/>
  <c r="EX230" i="4"/>
  <c r="EZ230" i="4"/>
  <c r="GB230" i="4"/>
  <c r="GD230" i="4"/>
  <c r="EU230" i="4"/>
  <c r="EW230" i="4"/>
  <c r="EY230" i="4"/>
  <c r="GC230" i="4"/>
  <c r="BX229" i="4"/>
  <c r="EN229" i="4"/>
  <c r="EV229" i="4"/>
  <c r="EX229" i="4"/>
  <c r="EZ229" i="4"/>
  <c r="GB229" i="4"/>
  <c r="GD229" i="4"/>
  <c r="EU229" i="4"/>
  <c r="EW229" i="4"/>
  <c r="EY229" i="4"/>
  <c r="GC229" i="4"/>
  <c r="BX228" i="4"/>
  <c r="EN228" i="4"/>
  <c r="EV228" i="4"/>
  <c r="EX228" i="4"/>
  <c r="EZ228" i="4"/>
  <c r="GB228" i="4"/>
  <c r="GD228" i="4"/>
  <c r="EU228" i="4"/>
  <c r="EW228" i="4"/>
  <c r="EY228" i="4"/>
  <c r="GC228" i="4"/>
  <c r="BX227" i="4"/>
  <c r="EN227" i="4"/>
  <c r="EV227" i="4"/>
  <c r="EX227" i="4"/>
  <c r="EZ227" i="4"/>
  <c r="GB227" i="4"/>
  <c r="GD227" i="4"/>
  <c r="EU227" i="4"/>
  <c r="EW227" i="4"/>
  <c r="EY227" i="4"/>
  <c r="GC227" i="4"/>
  <c r="BY305" i="4"/>
  <c r="BY304" i="4"/>
  <c r="BY303" i="4"/>
  <c r="BY302" i="4"/>
  <c r="BY301" i="4"/>
  <c r="BY300" i="4"/>
  <c r="BY299" i="4"/>
  <c r="BY298" i="4"/>
  <c r="BY297" i="4"/>
  <c r="BY296" i="4"/>
  <c r="BY295" i="4"/>
  <c r="BY294" i="4"/>
  <c r="BY293" i="4"/>
  <c r="BY292" i="4"/>
  <c r="BY291" i="4"/>
  <c r="BY290" i="4"/>
  <c r="BY289" i="4"/>
  <c r="BY288" i="4"/>
  <c r="BY287" i="4"/>
  <c r="BY286" i="4"/>
  <c r="BY285" i="4"/>
  <c r="BY284" i="4"/>
  <c r="BY283" i="4"/>
  <c r="BY282" i="4"/>
  <c r="BY281" i="4"/>
  <c r="BY280" i="4"/>
  <c r="BY279" i="4"/>
  <c r="BY278" i="4"/>
  <c r="BY277" i="4"/>
  <c r="BY276" i="4"/>
  <c r="BY275" i="4"/>
  <c r="BY274" i="4"/>
  <c r="BY273" i="4"/>
  <c r="BY272" i="4"/>
  <c r="BY271" i="4"/>
  <c r="BY270" i="4"/>
  <c r="BY269" i="4"/>
  <c r="FY267" i="4"/>
  <c r="FS267" i="4"/>
  <c r="EY267" i="4"/>
  <c r="GC266" i="4"/>
  <c r="FY266" i="4"/>
  <c r="FS266" i="4"/>
  <c r="EY266" i="4"/>
  <c r="EU266" i="4"/>
  <c r="BY231" i="4"/>
  <c r="BY230" i="4"/>
  <c r="BY229" i="4"/>
  <c r="BY228" i="4"/>
  <c r="BY227" i="4"/>
  <c r="GD265" i="4"/>
  <c r="GB265" i="4"/>
  <c r="FZ265" i="4"/>
  <c r="FX265" i="4"/>
  <c r="FT265" i="4"/>
  <c r="EZ265" i="4"/>
  <c r="EX265" i="4"/>
  <c r="EV265" i="4"/>
  <c r="EN265" i="4"/>
  <c r="ED265" i="4"/>
  <c r="GD264" i="4"/>
  <c r="GB264" i="4"/>
  <c r="FZ264" i="4"/>
  <c r="FX264" i="4"/>
  <c r="FT264" i="4"/>
  <c r="EZ264" i="4"/>
  <c r="EX264" i="4"/>
  <c r="EV264" i="4"/>
  <c r="EN264" i="4"/>
  <c r="ED264" i="4"/>
  <c r="GD263" i="4"/>
  <c r="GB263" i="4"/>
  <c r="FZ263" i="4"/>
  <c r="FX263" i="4"/>
  <c r="FT263" i="4"/>
  <c r="EZ263" i="4"/>
  <c r="EX263" i="4"/>
  <c r="EV263" i="4"/>
  <c r="EN263" i="4"/>
  <c r="ED263" i="4"/>
  <c r="GD262" i="4"/>
  <c r="GB262" i="4"/>
  <c r="FZ262" i="4"/>
  <c r="FX262" i="4"/>
  <c r="FT262" i="4"/>
  <c r="EZ262" i="4"/>
  <c r="EX262" i="4"/>
  <c r="EV262" i="4"/>
  <c r="EN262" i="4"/>
  <c r="ED262" i="4"/>
  <c r="GD261" i="4"/>
  <c r="GB261" i="4"/>
  <c r="FZ261" i="4"/>
  <c r="FX261" i="4"/>
  <c r="FT261" i="4"/>
  <c r="EZ261" i="4"/>
  <c r="EX261" i="4"/>
  <c r="EV261" i="4"/>
  <c r="EN261" i="4"/>
  <c r="ED261" i="4"/>
  <c r="GD260" i="4"/>
  <c r="GB260" i="4"/>
  <c r="FZ260" i="4"/>
  <c r="FX260" i="4"/>
  <c r="FT260" i="4"/>
  <c r="EZ260" i="4"/>
  <c r="EX260" i="4"/>
  <c r="EV260" i="4"/>
  <c r="EN260" i="4"/>
  <c r="ED260" i="4"/>
  <c r="GD259" i="4"/>
  <c r="GB259" i="4"/>
  <c r="FZ259" i="4"/>
  <c r="FX259" i="4"/>
  <c r="FT259" i="4"/>
  <c r="EZ259" i="4"/>
  <c r="EX259" i="4"/>
  <c r="EV259" i="4"/>
  <c r="EN259" i="4"/>
  <c r="ED259" i="4"/>
  <c r="GD258" i="4"/>
  <c r="GB258" i="4"/>
  <c r="FZ258" i="4"/>
  <c r="FX258" i="4"/>
  <c r="FT258" i="4"/>
  <c r="EZ258" i="4"/>
  <c r="EX258" i="4"/>
  <c r="EV258" i="4"/>
  <c r="EN258" i="4"/>
  <c r="ED258" i="4"/>
  <c r="GD257" i="4"/>
  <c r="GB257" i="4"/>
  <c r="FZ257" i="4"/>
  <c r="FX257" i="4"/>
  <c r="FT257" i="4"/>
  <c r="EZ257" i="4"/>
  <c r="EX257" i="4"/>
  <c r="EV257" i="4"/>
  <c r="EN257" i="4"/>
  <c r="ED257" i="4"/>
  <c r="GD256" i="4"/>
  <c r="GB256" i="4"/>
  <c r="FZ256" i="4"/>
  <c r="FX256" i="4"/>
  <c r="FT256" i="4"/>
  <c r="EZ256" i="4"/>
  <c r="EX256" i="4"/>
  <c r="EV256" i="4"/>
  <c r="EN256" i="4"/>
  <c r="ED256" i="4"/>
  <c r="BX226" i="4"/>
  <c r="EN226" i="4"/>
  <c r="EV226" i="4"/>
  <c r="EX226" i="4"/>
  <c r="EZ226" i="4"/>
  <c r="FP226" i="4"/>
  <c r="FT226" i="4"/>
  <c r="FX226" i="4"/>
  <c r="FZ226" i="4"/>
  <c r="GB226" i="4"/>
  <c r="GD226" i="4"/>
  <c r="EU226" i="4"/>
  <c r="EW226" i="4"/>
  <c r="FS226" i="4"/>
  <c r="FW226" i="4"/>
  <c r="BX197" i="4"/>
  <c r="EN197" i="4"/>
  <c r="EV197" i="4"/>
  <c r="EX197" i="4"/>
  <c r="EZ197" i="4"/>
  <c r="GB197" i="4"/>
  <c r="GD197" i="4"/>
  <c r="EU197" i="4"/>
  <c r="EW197" i="4"/>
  <c r="EY197" i="4"/>
  <c r="GC197" i="4"/>
  <c r="BX196" i="4"/>
  <c r="EN196" i="4"/>
  <c r="EV196" i="4"/>
  <c r="EX196" i="4"/>
  <c r="EZ196" i="4"/>
  <c r="GB196" i="4"/>
  <c r="GD196" i="4"/>
  <c r="EU196" i="4"/>
  <c r="EW196" i="4"/>
  <c r="EY196" i="4"/>
  <c r="GC196" i="4"/>
  <c r="BX195" i="4"/>
  <c r="EN195" i="4"/>
  <c r="EV195" i="4"/>
  <c r="EX195" i="4"/>
  <c r="EZ195" i="4"/>
  <c r="GB195" i="4"/>
  <c r="GD195" i="4"/>
  <c r="EU195" i="4"/>
  <c r="EW195" i="4"/>
  <c r="EY195" i="4"/>
  <c r="GC195" i="4"/>
  <c r="BX194" i="4"/>
  <c r="EN194" i="4"/>
  <c r="EV194" i="4"/>
  <c r="EX194" i="4"/>
  <c r="EZ194" i="4"/>
  <c r="GB194" i="4"/>
  <c r="GD194" i="4"/>
  <c r="EU194" i="4"/>
  <c r="EW194" i="4"/>
  <c r="EY194" i="4"/>
  <c r="GC194" i="4"/>
  <c r="BX193" i="4"/>
  <c r="EN193" i="4"/>
  <c r="EV193" i="4"/>
  <c r="EX193" i="4"/>
  <c r="EZ193" i="4"/>
  <c r="GB193" i="4"/>
  <c r="GD193" i="4"/>
  <c r="EU193" i="4"/>
  <c r="EW193" i="4"/>
  <c r="EY193" i="4"/>
  <c r="GC193" i="4"/>
  <c r="BX192" i="4"/>
  <c r="EN192" i="4"/>
  <c r="EV192" i="4"/>
  <c r="EX192" i="4"/>
  <c r="EZ192" i="4"/>
  <c r="GB192" i="4"/>
  <c r="GD192" i="4"/>
  <c r="EU192" i="4"/>
  <c r="EW192" i="4"/>
  <c r="EY192" i="4"/>
  <c r="GC192" i="4"/>
  <c r="BX191" i="4"/>
  <c r="EN191" i="4"/>
  <c r="EV191" i="4"/>
  <c r="EX191" i="4"/>
  <c r="EZ191" i="4"/>
  <c r="GB191" i="4"/>
  <c r="GD191" i="4"/>
  <c r="EU191" i="4"/>
  <c r="EW191" i="4"/>
  <c r="EY191" i="4"/>
  <c r="GC191" i="4"/>
  <c r="BX190" i="4"/>
  <c r="EN190" i="4"/>
  <c r="EV190" i="4"/>
  <c r="EX190" i="4"/>
  <c r="EZ190" i="4"/>
  <c r="GB190" i="4"/>
  <c r="GD190" i="4"/>
  <c r="EU190" i="4"/>
  <c r="EW190" i="4"/>
  <c r="EY190" i="4"/>
  <c r="GC190" i="4"/>
  <c r="BX189" i="4"/>
  <c r="EN189" i="4"/>
  <c r="EV189" i="4"/>
  <c r="EX189" i="4"/>
  <c r="EZ189" i="4"/>
  <c r="GB189" i="4"/>
  <c r="GD189" i="4"/>
  <c r="EU189" i="4"/>
  <c r="EW189" i="4"/>
  <c r="EY189" i="4"/>
  <c r="GC189" i="4"/>
  <c r="BX188" i="4"/>
  <c r="EN188" i="4"/>
  <c r="EV188" i="4"/>
  <c r="EX188" i="4"/>
  <c r="EZ188" i="4"/>
  <c r="GB188" i="4"/>
  <c r="GD188" i="4"/>
  <c r="EU188" i="4"/>
  <c r="EW188" i="4"/>
  <c r="EY188" i="4"/>
  <c r="GC188" i="4"/>
  <c r="BX187" i="4"/>
  <c r="EN187" i="4"/>
  <c r="EV187" i="4"/>
  <c r="EX187" i="4"/>
  <c r="EZ187" i="4"/>
  <c r="GB187" i="4"/>
  <c r="GD187" i="4"/>
  <c r="EU187" i="4"/>
  <c r="EW187" i="4"/>
  <c r="EY187" i="4"/>
  <c r="GC187" i="4"/>
  <c r="BX170" i="4"/>
  <c r="EN170" i="4"/>
  <c r="EV170" i="4"/>
  <c r="EX170" i="4"/>
  <c r="EZ170" i="4"/>
  <c r="GB170" i="4"/>
  <c r="GD170" i="4"/>
  <c r="EU170" i="4"/>
  <c r="EW170" i="4"/>
  <c r="EY170" i="4"/>
  <c r="GC170" i="4"/>
  <c r="BX224" i="4"/>
  <c r="EN224" i="4"/>
  <c r="EV224" i="4"/>
  <c r="EX224" i="4"/>
  <c r="EZ224" i="4"/>
  <c r="GB224" i="4"/>
  <c r="GD224" i="4"/>
  <c r="EU224" i="4"/>
  <c r="EW224" i="4"/>
  <c r="EY224" i="4"/>
  <c r="GC224" i="4"/>
  <c r="BX223" i="4"/>
  <c r="EN223" i="4"/>
  <c r="EV223" i="4"/>
  <c r="EX223" i="4"/>
  <c r="EZ223" i="4"/>
  <c r="GB223" i="4"/>
  <c r="GD223" i="4"/>
  <c r="EU223" i="4"/>
  <c r="EW223" i="4"/>
  <c r="EY223" i="4"/>
  <c r="GC223" i="4"/>
  <c r="BX222" i="4"/>
  <c r="EN222" i="4"/>
  <c r="EV222" i="4"/>
  <c r="EX222" i="4"/>
  <c r="EZ222" i="4"/>
  <c r="GB222" i="4"/>
  <c r="GD222" i="4"/>
  <c r="EU222" i="4"/>
  <c r="EW222" i="4"/>
  <c r="EY222" i="4"/>
  <c r="GC222" i="4"/>
  <c r="BX221" i="4"/>
  <c r="EN221" i="4"/>
  <c r="EV221" i="4"/>
  <c r="EX221" i="4"/>
  <c r="EZ221" i="4"/>
  <c r="GB221" i="4"/>
  <c r="GD221" i="4"/>
  <c r="EU221" i="4"/>
  <c r="EW221" i="4"/>
  <c r="EY221" i="4"/>
  <c r="GC221" i="4"/>
  <c r="BY224" i="4"/>
  <c r="BY223" i="4"/>
  <c r="BY222" i="4"/>
  <c r="BY221" i="4"/>
  <c r="BY197" i="4"/>
  <c r="BY196" i="4"/>
  <c r="BY195" i="4"/>
  <c r="BY194" i="4"/>
  <c r="BY193" i="4"/>
  <c r="BY192" i="4"/>
  <c r="BY191" i="4"/>
  <c r="BY190" i="4"/>
  <c r="BY189" i="4"/>
  <c r="BY188" i="4"/>
  <c r="BY187" i="4"/>
  <c r="BX168" i="4"/>
  <c r="EN168" i="4"/>
  <c r="EV168" i="4"/>
  <c r="EX168" i="4"/>
  <c r="EZ168" i="4"/>
  <c r="FP168" i="4"/>
  <c r="FT168" i="4"/>
  <c r="FX168" i="4"/>
  <c r="FZ168" i="4"/>
  <c r="GB168" i="4"/>
  <c r="GD168" i="4"/>
  <c r="EU168" i="4"/>
  <c r="EW168" i="4"/>
  <c r="FS168" i="4"/>
  <c r="FW168" i="4"/>
  <c r="BX140" i="4"/>
  <c r="EN140" i="4"/>
  <c r="EV140" i="4"/>
  <c r="EX140" i="4"/>
  <c r="EZ140" i="4"/>
  <c r="GB140" i="4"/>
  <c r="GD140" i="4"/>
  <c r="EB140" i="4"/>
  <c r="ED140" i="4"/>
  <c r="FP140" i="4"/>
  <c r="FT140" i="4"/>
  <c r="FX140" i="4"/>
  <c r="FZ140" i="4"/>
  <c r="BX139" i="4"/>
  <c r="EN139" i="4"/>
  <c r="EV139" i="4"/>
  <c r="EX139" i="4"/>
  <c r="EZ139" i="4"/>
  <c r="GB139" i="4"/>
  <c r="GD139" i="4"/>
  <c r="EB139" i="4"/>
  <c r="ED139" i="4"/>
  <c r="FP139" i="4"/>
  <c r="FT139" i="4"/>
  <c r="FX139" i="4"/>
  <c r="FZ139" i="4"/>
  <c r="GD166" i="4"/>
  <c r="GB166" i="4"/>
  <c r="FZ166" i="4"/>
  <c r="FX166" i="4"/>
  <c r="FT166" i="4"/>
  <c r="EZ166" i="4"/>
  <c r="EX166" i="4"/>
  <c r="EV166" i="4"/>
  <c r="EN166" i="4"/>
  <c r="ED166" i="4"/>
  <c r="GD165" i="4"/>
  <c r="GB165" i="4"/>
  <c r="FZ165" i="4"/>
  <c r="FX165" i="4"/>
  <c r="FT165" i="4"/>
  <c r="EZ165" i="4"/>
  <c r="EX165" i="4"/>
  <c r="EV165" i="4"/>
  <c r="EN165" i="4"/>
  <c r="ED165" i="4"/>
  <c r="GD164" i="4"/>
  <c r="GB164" i="4"/>
  <c r="FZ164" i="4"/>
  <c r="FX164" i="4"/>
  <c r="FT164" i="4"/>
  <c r="EZ164" i="4"/>
  <c r="EX164" i="4"/>
  <c r="EV164" i="4"/>
  <c r="EN164" i="4"/>
  <c r="ED164" i="4"/>
  <c r="GD163" i="4"/>
  <c r="GB163" i="4"/>
  <c r="FZ163" i="4"/>
  <c r="FX163" i="4"/>
  <c r="FT163" i="4"/>
  <c r="EZ163" i="4"/>
  <c r="EX163" i="4"/>
  <c r="EV163" i="4"/>
  <c r="EN163" i="4"/>
  <c r="ED163" i="4"/>
  <c r="GD162" i="4"/>
  <c r="GB162" i="4"/>
  <c r="FZ162" i="4"/>
  <c r="FX162" i="4"/>
  <c r="FT162" i="4"/>
  <c r="EZ162" i="4"/>
  <c r="EX162" i="4"/>
  <c r="EV162" i="4"/>
  <c r="EN162" i="4"/>
  <c r="ED162" i="4"/>
  <c r="GD161" i="4"/>
  <c r="GB161" i="4"/>
  <c r="FZ161" i="4"/>
  <c r="FX161" i="4"/>
  <c r="FT161" i="4"/>
  <c r="EZ161" i="4"/>
  <c r="EX161" i="4"/>
  <c r="EV161" i="4"/>
  <c r="EN161" i="4"/>
  <c r="ED161" i="4"/>
  <c r="GD160" i="4"/>
  <c r="GB160" i="4"/>
  <c r="FZ160" i="4"/>
  <c r="FX160" i="4"/>
  <c r="FT160" i="4"/>
  <c r="EZ160" i="4"/>
  <c r="EX160" i="4"/>
  <c r="EV160" i="4"/>
  <c r="EN160" i="4"/>
  <c r="ED160" i="4"/>
  <c r="GD159" i="4"/>
  <c r="GB159" i="4"/>
  <c r="FZ159" i="4"/>
  <c r="FX159" i="4"/>
  <c r="FT159" i="4"/>
  <c r="EZ159" i="4"/>
  <c r="EX159" i="4"/>
  <c r="EV159" i="4"/>
  <c r="EN159" i="4"/>
  <c r="ED159" i="4"/>
  <c r="GD158" i="4"/>
  <c r="GB158" i="4"/>
  <c r="FZ158" i="4"/>
  <c r="FX158" i="4"/>
  <c r="FT158" i="4"/>
  <c r="EZ158" i="4"/>
  <c r="EX158" i="4"/>
  <c r="EV158" i="4"/>
  <c r="EN158" i="4"/>
  <c r="ED158" i="4"/>
  <c r="GD157" i="4"/>
  <c r="GB157" i="4"/>
  <c r="FZ157" i="4"/>
  <c r="FX157" i="4"/>
  <c r="FT157" i="4"/>
  <c r="EZ157" i="4"/>
  <c r="EX157" i="4"/>
  <c r="EV157" i="4"/>
  <c r="EN157" i="4"/>
  <c r="ED157" i="4"/>
  <c r="GD156" i="4"/>
  <c r="GB156" i="4"/>
  <c r="FZ156" i="4"/>
  <c r="FX156" i="4"/>
  <c r="FT156" i="4"/>
  <c r="EZ156" i="4"/>
  <c r="EX156" i="4"/>
  <c r="EV156" i="4"/>
  <c r="EN156" i="4"/>
  <c r="ED156" i="4"/>
  <c r="GD155" i="4"/>
  <c r="GB155" i="4"/>
  <c r="FZ155" i="4"/>
  <c r="FX155" i="4"/>
  <c r="FT155" i="4"/>
  <c r="EZ155" i="4"/>
  <c r="EX155" i="4"/>
  <c r="EV155" i="4"/>
  <c r="EN155" i="4"/>
  <c r="ED155" i="4"/>
  <c r="GD154" i="4"/>
  <c r="GB154" i="4"/>
  <c r="FZ154" i="4"/>
  <c r="FX154" i="4"/>
  <c r="FT154" i="4"/>
  <c r="EZ154" i="4"/>
  <c r="EX154" i="4"/>
  <c r="EV154" i="4"/>
  <c r="EN154" i="4"/>
  <c r="ED154" i="4"/>
  <c r="GD153" i="4"/>
  <c r="GB153" i="4"/>
  <c r="FZ153" i="4"/>
  <c r="FX153" i="4"/>
  <c r="FT153" i="4"/>
  <c r="EZ153" i="4"/>
  <c r="EX153" i="4"/>
  <c r="EV153" i="4"/>
  <c r="EN153" i="4"/>
  <c r="ED153" i="4"/>
  <c r="GD152" i="4"/>
  <c r="GB152" i="4"/>
  <c r="FZ152" i="4"/>
  <c r="FX152" i="4"/>
  <c r="FT152" i="4"/>
  <c r="EZ152" i="4"/>
  <c r="EX152" i="4"/>
  <c r="EV152" i="4"/>
  <c r="EN152" i="4"/>
  <c r="ED152" i="4"/>
  <c r="GD151" i="4"/>
  <c r="GB151" i="4"/>
  <c r="FZ151" i="4"/>
  <c r="FX151" i="4"/>
  <c r="FT151" i="4"/>
  <c r="EZ151" i="4"/>
  <c r="EX151" i="4"/>
  <c r="EV151" i="4"/>
  <c r="EN151" i="4"/>
  <c r="ED151" i="4"/>
  <c r="GD150" i="4"/>
  <c r="GB150" i="4"/>
  <c r="FZ150" i="4"/>
  <c r="FX150" i="4"/>
  <c r="FT150" i="4"/>
  <c r="EZ150" i="4"/>
  <c r="EX150" i="4"/>
  <c r="EV150" i="4"/>
  <c r="EN150" i="4"/>
  <c r="ED150" i="4"/>
  <c r="GD149" i="4"/>
  <c r="GB149" i="4"/>
  <c r="FZ149" i="4"/>
  <c r="FX149" i="4"/>
  <c r="FT149" i="4"/>
  <c r="EZ149" i="4"/>
  <c r="EX149" i="4"/>
  <c r="EV149" i="4"/>
  <c r="EN149" i="4"/>
  <c r="ED149" i="4"/>
  <c r="GD148" i="4"/>
  <c r="GB148" i="4"/>
  <c r="FZ148" i="4"/>
  <c r="FX148" i="4"/>
  <c r="FT148" i="4"/>
  <c r="EZ148" i="4"/>
  <c r="EX148" i="4"/>
  <c r="EV148" i="4"/>
  <c r="EN148" i="4"/>
  <c r="ED148" i="4"/>
  <c r="GD147" i="4"/>
  <c r="GB147" i="4"/>
  <c r="FZ147" i="4"/>
  <c r="FX147" i="4"/>
  <c r="FT147" i="4"/>
  <c r="EZ147" i="4"/>
  <c r="EX147" i="4"/>
  <c r="EV147" i="4"/>
  <c r="EN147" i="4"/>
  <c r="ED147" i="4"/>
  <c r="GD146" i="4"/>
  <c r="GB146" i="4"/>
  <c r="FZ146" i="4"/>
  <c r="FX146" i="4"/>
  <c r="FT146" i="4"/>
  <c r="EZ146" i="4"/>
  <c r="EX146" i="4"/>
  <c r="EV146" i="4"/>
  <c r="EN146" i="4"/>
  <c r="ED146" i="4"/>
  <c r="GD145" i="4"/>
  <c r="GB145" i="4"/>
  <c r="FZ145" i="4"/>
  <c r="FX145" i="4"/>
  <c r="FT145" i="4"/>
  <c r="EZ145" i="4"/>
  <c r="EX145" i="4"/>
  <c r="EV145" i="4"/>
  <c r="EN145" i="4"/>
  <c r="ED145" i="4"/>
  <c r="GD144" i="4"/>
  <c r="GB144" i="4"/>
  <c r="FZ144" i="4"/>
  <c r="FX144" i="4"/>
  <c r="FT144" i="4"/>
  <c r="EZ144" i="4"/>
  <c r="EX144" i="4"/>
  <c r="EV144" i="4"/>
  <c r="EN144" i="4"/>
  <c r="ED144" i="4"/>
  <c r="GD143" i="4"/>
  <c r="GB143" i="4"/>
  <c r="FZ143" i="4"/>
  <c r="FX143" i="4"/>
  <c r="FT143" i="4"/>
  <c r="EZ143" i="4"/>
  <c r="EX143" i="4"/>
  <c r="EV143" i="4"/>
  <c r="EN143" i="4"/>
  <c r="ED143" i="4"/>
  <c r="FT142" i="4"/>
  <c r="EZ142" i="4"/>
  <c r="EX142" i="4"/>
  <c r="EV142" i="4"/>
  <c r="EN142" i="4"/>
  <c r="ED142" i="4"/>
  <c r="EF140" i="4"/>
  <c r="EF139" i="4"/>
  <c r="EF138" i="4"/>
  <c r="GD138" i="4"/>
  <c r="GB138" i="4"/>
  <c r="FZ138" i="4"/>
  <c r="FX138" i="4"/>
  <c r="FT138" i="4"/>
  <c r="EZ138" i="4"/>
  <c r="EX138" i="4"/>
  <c r="EV138" i="4"/>
  <c r="EN138" i="4"/>
  <c r="ED138" i="4"/>
  <c r="GD137" i="4"/>
  <c r="GB137" i="4"/>
  <c r="FZ137" i="4"/>
  <c r="FX137" i="4"/>
  <c r="FT137" i="4"/>
  <c r="EZ137" i="4"/>
  <c r="EX137" i="4"/>
  <c r="EV137" i="4"/>
  <c r="EN137" i="4"/>
  <c r="ED137" i="4"/>
  <c r="GD136" i="4"/>
  <c r="GB136" i="4"/>
  <c r="FZ136" i="4"/>
  <c r="FX136" i="4"/>
  <c r="FT136" i="4"/>
  <c r="EZ136" i="4"/>
  <c r="EX136" i="4"/>
  <c r="EV136" i="4"/>
  <c r="EN136" i="4"/>
  <c r="ED136" i="4"/>
  <c r="GD135" i="4"/>
  <c r="GB135" i="4"/>
  <c r="FZ135" i="4"/>
  <c r="FX135" i="4"/>
  <c r="FT135" i="4"/>
  <c r="EZ135" i="4"/>
  <c r="EX135" i="4"/>
  <c r="EV135" i="4"/>
  <c r="EN135" i="4"/>
  <c r="ED135" i="4"/>
  <c r="GD134" i="4"/>
  <c r="GB134" i="4"/>
  <c r="FZ134" i="4"/>
  <c r="FX134" i="4"/>
  <c r="FT134" i="4"/>
  <c r="EZ134" i="4"/>
  <c r="EX134" i="4"/>
  <c r="EV134" i="4"/>
  <c r="EN134" i="4"/>
  <c r="ED134" i="4"/>
  <c r="GD133" i="4"/>
  <c r="GB133" i="4"/>
  <c r="FZ133" i="4"/>
  <c r="FX133" i="4"/>
  <c r="FT133" i="4"/>
  <c r="EZ133" i="4"/>
  <c r="EX133" i="4"/>
  <c r="EV133" i="4"/>
  <c r="EN133" i="4"/>
  <c r="ED133" i="4"/>
  <c r="GD132" i="4"/>
  <c r="GB132" i="4"/>
  <c r="FZ132" i="4"/>
  <c r="FX132" i="4"/>
  <c r="FT132" i="4"/>
  <c r="EZ132" i="4"/>
  <c r="EX132" i="4"/>
  <c r="EV132" i="4"/>
  <c r="EN132" i="4"/>
  <c r="ED132" i="4"/>
  <c r="GD131" i="4"/>
  <c r="GB131" i="4"/>
  <c r="FZ131" i="4"/>
  <c r="FX131" i="4"/>
  <c r="FT131" i="4"/>
  <c r="EZ131" i="4"/>
  <c r="EX131" i="4"/>
  <c r="EV131" i="4"/>
  <c r="EN131" i="4"/>
  <c r="ED131" i="4"/>
  <c r="GB130" i="4"/>
  <c r="FT130" i="4"/>
  <c r="EZ130" i="4"/>
  <c r="EX130" i="4"/>
  <c r="EV130" i="4"/>
  <c r="EN130" i="4"/>
  <c r="ED130" i="4"/>
  <c r="EZ129" i="4"/>
  <c r="EX129" i="4"/>
  <c r="EV129" i="4"/>
  <c r="EN129" i="4"/>
  <c r="ED129" i="4"/>
  <c r="EZ128" i="4"/>
  <c r="EX128" i="4"/>
  <c r="EV128" i="4"/>
  <c r="EN128" i="4"/>
  <c r="ED128" i="4"/>
  <c r="EZ127" i="4"/>
  <c r="EX127" i="4"/>
  <c r="EV127" i="4"/>
  <c r="EN127" i="4"/>
  <c r="ED127" i="4"/>
  <c r="EN126" i="4"/>
  <c r="ED126" i="4"/>
  <c r="EN125" i="4"/>
  <c r="ED125" i="4"/>
  <c r="ED124" i="4"/>
  <c r="ED123" i="4"/>
  <c r="FP91" i="4"/>
  <c r="FT91" i="4"/>
  <c r="FX91" i="4"/>
  <c r="FZ91" i="4"/>
  <c r="BW91" i="4"/>
  <c r="EY91" i="4" s="1"/>
  <c r="BY91" i="4"/>
  <c r="FS91" i="4"/>
  <c r="FW91" i="4"/>
  <c r="BX88" i="4"/>
  <c r="EN88" i="4"/>
  <c r="EV88" i="4"/>
  <c r="EX88" i="4"/>
  <c r="EZ88" i="4"/>
  <c r="GB88" i="4"/>
  <c r="GD88" i="4"/>
  <c r="EU88" i="4"/>
  <c r="EW88" i="4"/>
  <c r="EY88" i="4"/>
  <c r="GC88" i="4"/>
  <c r="BX87" i="4"/>
  <c r="EN87" i="4"/>
  <c r="EV87" i="4"/>
  <c r="EX87" i="4"/>
  <c r="EZ87" i="4"/>
  <c r="GB87" i="4"/>
  <c r="GD87" i="4"/>
  <c r="EU87" i="4"/>
  <c r="EW87" i="4"/>
  <c r="EY87" i="4"/>
  <c r="GC87" i="4"/>
  <c r="BX89" i="4"/>
  <c r="EN89" i="4"/>
  <c r="EV89" i="4"/>
  <c r="EX89" i="4"/>
  <c r="EZ89" i="4"/>
  <c r="GB89" i="4"/>
  <c r="GD89" i="4"/>
  <c r="EU89" i="4"/>
  <c r="EW89" i="4"/>
  <c r="EY89" i="4"/>
  <c r="GC89" i="4"/>
  <c r="BX86" i="4"/>
  <c r="EN86" i="4"/>
  <c r="EV86" i="4"/>
  <c r="EX86" i="4"/>
  <c r="EZ86" i="4"/>
  <c r="GB86" i="4"/>
  <c r="GD86" i="4"/>
  <c r="EU86" i="4"/>
  <c r="EW86" i="4"/>
  <c r="EY86" i="4"/>
  <c r="GC86" i="4"/>
  <c r="BX85" i="4"/>
  <c r="EN85" i="4"/>
  <c r="EV85" i="4"/>
  <c r="EX85" i="4"/>
  <c r="EZ85" i="4"/>
  <c r="GB85" i="4"/>
  <c r="GD85" i="4"/>
  <c r="EU85" i="4"/>
  <c r="EW85" i="4"/>
  <c r="EY85" i="4"/>
  <c r="GC85" i="4"/>
  <c r="BX84" i="4"/>
  <c r="EN84" i="4"/>
  <c r="EV84" i="4"/>
  <c r="EX84" i="4"/>
  <c r="EZ84" i="4"/>
  <c r="GB84" i="4"/>
  <c r="GD84" i="4"/>
  <c r="EU84" i="4"/>
  <c r="EW84" i="4"/>
  <c r="EY84" i="4"/>
  <c r="GC84" i="4"/>
  <c r="BX83" i="4"/>
  <c r="EN83" i="4"/>
  <c r="EV83" i="4"/>
  <c r="EX83" i="4"/>
  <c r="EZ83" i="4"/>
  <c r="GB83" i="4"/>
  <c r="GD83" i="4"/>
  <c r="EU83" i="4"/>
  <c r="EW83" i="4"/>
  <c r="EY83" i="4"/>
  <c r="GC83" i="4"/>
  <c r="BX82" i="4"/>
  <c r="EN82" i="4"/>
  <c r="EV82" i="4"/>
  <c r="EX82" i="4"/>
  <c r="EZ82" i="4"/>
  <c r="GB82" i="4"/>
  <c r="GD82" i="4"/>
  <c r="EU82" i="4"/>
  <c r="EW82" i="4"/>
  <c r="EY82" i="4"/>
  <c r="GC82" i="4"/>
  <c r="BX81" i="4"/>
  <c r="EN81" i="4"/>
  <c r="EV81" i="4"/>
  <c r="EX81" i="4"/>
  <c r="EZ81" i="4"/>
  <c r="GB81" i="4"/>
  <c r="GD81" i="4"/>
  <c r="EU81" i="4"/>
  <c r="EW81" i="4"/>
  <c r="EY81" i="4"/>
  <c r="GC81" i="4"/>
  <c r="BX80" i="4"/>
  <c r="EN80" i="4"/>
  <c r="EV80" i="4"/>
  <c r="EX80" i="4"/>
  <c r="EZ80" i="4"/>
  <c r="GB80" i="4"/>
  <c r="GD80" i="4"/>
  <c r="EU80" i="4"/>
  <c r="EW80" i="4"/>
  <c r="EY80" i="4"/>
  <c r="GC80" i="4"/>
  <c r="BX79" i="4"/>
  <c r="EN79" i="4"/>
  <c r="EV79" i="4"/>
  <c r="EX79" i="4"/>
  <c r="EZ79" i="4"/>
  <c r="GB79" i="4"/>
  <c r="GD79" i="4"/>
  <c r="EU79" i="4"/>
  <c r="EW79" i="4"/>
  <c r="EY79" i="4"/>
  <c r="GC79" i="4"/>
  <c r="BX78" i="4"/>
  <c r="EN78" i="4"/>
  <c r="EV78" i="4"/>
  <c r="EX78" i="4"/>
  <c r="EZ78" i="4"/>
  <c r="GB78" i="4"/>
  <c r="GD78" i="4"/>
  <c r="EU78" i="4"/>
  <c r="EW78" i="4"/>
  <c r="EY78" i="4"/>
  <c r="GC78" i="4"/>
  <c r="BX77" i="4"/>
  <c r="EN77" i="4"/>
  <c r="EV77" i="4"/>
  <c r="EX77" i="4"/>
  <c r="EZ77" i="4"/>
  <c r="GB77" i="4"/>
  <c r="GD77" i="4"/>
  <c r="EU77" i="4"/>
  <c r="EW77" i="4"/>
  <c r="EY77" i="4"/>
  <c r="GC77" i="4"/>
  <c r="BX76" i="4"/>
  <c r="EN76" i="4"/>
  <c r="EV76" i="4"/>
  <c r="EX76" i="4"/>
  <c r="EZ76" i="4"/>
  <c r="GB76" i="4"/>
  <c r="GD76" i="4"/>
  <c r="EU76" i="4"/>
  <c r="EW76" i="4"/>
  <c r="EY76" i="4"/>
  <c r="GC76" i="4"/>
  <c r="BX75" i="4"/>
  <c r="EN75" i="4"/>
  <c r="EV75" i="4"/>
  <c r="EX75" i="4"/>
  <c r="EZ75" i="4"/>
  <c r="GB75" i="4"/>
  <c r="GD75" i="4"/>
  <c r="EU75" i="4"/>
  <c r="EW75" i="4"/>
  <c r="EY75" i="4"/>
  <c r="GC75" i="4"/>
  <c r="BX74" i="4"/>
  <c r="EN74" i="4"/>
  <c r="EV74" i="4"/>
  <c r="EX74" i="4"/>
  <c r="EZ74" i="4"/>
  <c r="GB74" i="4"/>
  <c r="GD74" i="4"/>
  <c r="EU74" i="4"/>
  <c r="EW74" i="4"/>
  <c r="EY74" i="4"/>
  <c r="GC74" i="4"/>
  <c r="BX73" i="4"/>
  <c r="EN73" i="4"/>
  <c r="EV73" i="4"/>
  <c r="EX73" i="4"/>
  <c r="EZ73" i="4"/>
  <c r="GB73" i="4"/>
  <c r="GD73" i="4"/>
  <c r="EU73" i="4"/>
  <c r="EW73" i="4"/>
  <c r="EY73" i="4"/>
  <c r="GC73" i="4"/>
  <c r="BX72" i="4"/>
  <c r="EN72" i="4"/>
  <c r="EV72" i="4"/>
  <c r="EX72" i="4"/>
  <c r="EZ72" i="4"/>
  <c r="GB72" i="4"/>
  <c r="GD72" i="4"/>
  <c r="EU72" i="4"/>
  <c r="EW72" i="4"/>
  <c r="EY72" i="4"/>
  <c r="GC72" i="4"/>
  <c r="BX71" i="4"/>
  <c r="EN71" i="4"/>
  <c r="EV71" i="4"/>
  <c r="EX71" i="4"/>
  <c r="EZ71" i="4"/>
  <c r="GB71" i="4"/>
  <c r="GD71" i="4"/>
  <c r="EU71" i="4"/>
  <c r="EW71" i="4"/>
  <c r="EY71" i="4"/>
  <c r="GC71" i="4"/>
  <c r="BX70" i="4"/>
  <c r="EN70" i="4"/>
  <c r="EV70" i="4"/>
  <c r="EX70" i="4"/>
  <c r="EZ70" i="4"/>
  <c r="GB70" i="4"/>
  <c r="GD70" i="4"/>
  <c r="EU70" i="4"/>
  <c r="EW70" i="4"/>
  <c r="EY70" i="4"/>
  <c r="GC70" i="4"/>
  <c r="BX69" i="4"/>
  <c r="EN69" i="4"/>
  <c r="EV69" i="4"/>
  <c r="EX69" i="4"/>
  <c r="EZ69" i="4"/>
  <c r="GB69" i="4"/>
  <c r="GD69" i="4"/>
  <c r="EU69" i="4"/>
  <c r="EW69" i="4"/>
  <c r="EY69" i="4"/>
  <c r="GC69" i="4"/>
  <c r="BX68" i="4"/>
  <c r="EN68" i="4"/>
  <c r="EV68" i="4"/>
  <c r="EX68" i="4"/>
  <c r="EZ68" i="4"/>
  <c r="GB68" i="4"/>
  <c r="GD68" i="4"/>
  <c r="EU68" i="4"/>
  <c r="EW68" i="4"/>
  <c r="EY68" i="4"/>
  <c r="GC68" i="4"/>
  <c r="BX67" i="4"/>
  <c r="EN67" i="4"/>
  <c r="EV67" i="4"/>
  <c r="EX67" i="4"/>
  <c r="EZ67" i="4"/>
  <c r="GB67" i="4"/>
  <c r="GD67" i="4"/>
  <c r="EU67" i="4"/>
  <c r="EW67" i="4"/>
  <c r="EY67" i="4"/>
  <c r="GC67" i="4"/>
  <c r="BX66" i="4"/>
  <c r="EN66" i="4"/>
  <c r="EV66" i="4"/>
  <c r="EX66" i="4"/>
  <c r="EZ66" i="4"/>
  <c r="GB66" i="4"/>
  <c r="GD66" i="4"/>
  <c r="EU66" i="4"/>
  <c r="EW66" i="4"/>
  <c r="EY66" i="4"/>
  <c r="GC66" i="4"/>
  <c r="BX65" i="4"/>
  <c r="EN65" i="4"/>
  <c r="EV65" i="4"/>
  <c r="EX65" i="4"/>
  <c r="EZ65" i="4"/>
  <c r="GB65" i="4"/>
  <c r="GD65" i="4"/>
  <c r="EU65" i="4"/>
  <c r="EW65" i="4"/>
  <c r="EY65" i="4"/>
  <c r="GC65" i="4"/>
  <c r="BX64" i="4"/>
  <c r="EN64" i="4"/>
  <c r="EV64" i="4"/>
  <c r="EX64" i="4"/>
  <c r="EZ64" i="4"/>
  <c r="GB64" i="4"/>
  <c r="GD64" i="4"/>
  <c r="EU64" i="4"/>
  <c r="EW64" i="4"/>
  <c r="EY64" i="4"/>
  <c r="GC64" i="4"/>
  <c r="BX63" i="4"/>
  <c r="EN63" i="4"/>
  <c r="EV63" i="4"/>
  <c r="EX63" i="4"/>
  <c r="EZ63" i="4"/>
  <c r="GB63" i="4"/>
  <c r="GD63" i="4"/>
  <c r="EU63" i="4"/>
  <c r="EW63" i="4"/>
  <c r="EY63" i="4"/>
  <c r="GC63" i="4"/>
  <c r="BX62" i="4"/>
  <c r="EN62" i="4"/>
  <c r="EV62" i="4"/>
  <c r="EX62" i="4"/>
  <c r="EZ62" i="4"/>
  <c r="GB62" i="4"/>
  <c r="GD62" i="4"/>
  <c r="EU62" i="4"/>
  <c r="EW62" i="4"/>
  <c r="EY62" i="4"/>
  <c r="GC62" i="4"/>
  <c r="BX61" i="4"/>
  <c r="EN61" i="4"/>
  <c r="EV61" i="4"/>
  <c r="EX61" i="4"/>
  <c r="EZ61" i="4"/>
  <c r="GB61" i="4"/>
  <c r="GD61" i="4"/>
  <c r="EU61" i="4"/>
  <c r="EW61" i="4"/>
  <c r="EY61" i="4"/>
  <c r="GC61" i="4"/>
  <c r="BX60" i="4"/>
  <c r="EN60" i="4"/>
  <c r="EV60" i="4"/>
  <c r="EX60" i="4"/>
  <c r="EZ60" i="4"/>
  <c r="GB60" i="4"/>
  <c r="GD60" i="4"/>
  <c r="EU60" i="4"/>
  <c r="EW60" i="4"/>
  <c r="EY60" i="4"/>
  <c r="GC60" i="4"/>
  <c r="BX59" i="4"/>
  <c r="EN59" i="4"/>
  <c r="EV59" i="4"/>
  <c r="EX59" i="4"/>
  <c r="EZ59" i="4"/>
  <c r="GB59" i="4"/>
  <c r="GD59" i="4"/>
  <c r="EU59" i="4"/>
  <c r="EW59" i="4"/>
  <c r="EY59" i="4"/>
  <c r="GC59" i="4"/>
  <c r="BX58" i="4"/>
  <c r="EN58" i="4"/>
  <c r="EV58" i="4"/>
  <c r="EX58" i="4"/>
  <c r="EZ58" i="4"/>
  <c r="GB58" i="4"/>
  <c r="GD58" i="4"/>
  <c r="EU58" i="4"/>
  <c r="EW58" i="4"/>
  <c r="EY58" i="4"/>
  <c r="GC58" i="4"/>
  <c r="BX57" i="4"/>
  <c r="EN57" i="4"/>
  <c r="EV57" i="4"/>
  <c r="EB57" i="4"/>
  <c r="ED57" i="4"/>
  <c r="BX56" i="4"/>
  <c r="EN56" i="4"/>
  <c r="EV56" i="4"/>
  <c r="EX56" i="4"/>
  <c r="EZ56" i="4"/>
  <c r="GB56" i="4"/>
  <c r="GD56" i="4"/>
  <c r="EB56" i="4"/>
  <c r="ED56" i="4"/>
  <c r="FP56" i="4"/>
  <c r="FT56" i="4"/>
  <c r="FX56" i="4"/>
  <c r="FZ56" i="4"/>
  <c r="BY89" i="4"/>
  <c r="BY88" i="4"/>
  <c r="BY87" i="4"/>
  <c r="BY86" i="4"/>
  <c r="BY85" i="4"/>
  <c r="BY84" i="4"/>
  <c r="BY83" i="4"/>
  <c r="BY82" i="4"/>
  <c r="BY81" i="4"/>
  <c r="BY80" i="4"/>
  <c r="BY79" i="4"/>
  <c r="BY78" i="4"/>
  <c r="BY77" i="4"/>
  <c r="BY76" i="4"/>
  <c r="BY75" i="4"/>
  <c r="BY74" i="4"/>
  <c r="BY73" i="4"/>
  <c r="BY72" i="4"/>
  <c r="BY71" i="4"/>
  <c r="BY70" i="4"/>
  <c r="BY69" i="4"/>
  <c r="BY68" i="4"/>
  <c r="BY67" i="4"/>
  <c r="BY66" i="4"/>
  <c r="BY65" i="4"/>
  <c r="BY64" i="4"/>
  <c r="BY63" i="4"/>
  <c r="BY62" i="4"/>
  <c r="BY61" i="4"/>
  <c r="BY60" i="4"/>
  <c r="BY59" i="4"/>
  <c r="BY58" i="4"/>
  <c r="EF57" i="4"/>
  <c r="EF56" i="4"/>
  <c r="BX31" i="4"/>
  <c r="EN31" i="4"/>
  <c r="EV31" i="4"/>
  <c r="EX31" i="4"/>
  <c r="EZ31" i="4"/>
  <c r="GB31" i="4"/>
  <c r="GD31" i="4"/>
  <c r="EU31" i="4"/>
  <c r="EW31" i="4"/>
  <c r="EY31" i="4"/>
  <c r="GC31" i="4"/>
  <c r="BX30" i="4"/>
  <c r="EN30" i="4"/>
  <c r="EV30" i="4"/>
  <c r="EX30" i="4"/>
  <c r="EZ30" i="4"/>
  <c r="GB30" i="4"/>
  <c r="GD30" i="4"/>
  <c r="EU30" i="4"/>
  <c r="EW30" i="4"/>
  <c r="EY30" i="4"/>
  <c r="GC30" i="4"/>
  <c r="BX29" i="4"/>
  <c r="EN29" i="4"/>
  <c r="EV29" i="4"/>
  <c r="EX29" i="4"/>
  <c r="EZ29" i="4"/>
  <c r="GB29" i="4"/>
  <c r="GD29" i="4"/>
  <c r="EU29" i="4"/>
  <c r="EW29" i="4"/>
  <c r="EY29" i="4"/>
  <c r="GC29" i="4"/>
  <c r="BX28" i="4"/>
  <c r="EN28" i="4"/>
  <c r="EV28" i="4"/>
  <c r="EX28" i="4"/>
  <c r="EZ28" i="4"/>
  <c r="GB28" i="4"/>
  <c r="GD28" i="4"/>
  <c r="EU28" i="4"/>
  <c r="EW28" i="4"/>
  <c r="EY28" i="4"/>
  <c r="GC28" i="4"/>
  <c r="BX27" i="4"/>
  <c r="EN27" i="4"/>
  <c r="EV27" i="4"/>
  <c r="EX27" i="4"/>
  <c r="EZ27" i="4"/>
  <c r="GB27" i="4"/>
  <c r="GD27" i="4"/>
  <c r="EU27" i="4"/>
  <c r="EW27" i="4"/>
  <c r="EY27" i="4"/>
  <c r="GC27" i="4"/>
  <c r="BX26" i="4"/>
  <c r="EN26" i="4"/>
  <c r="EV26" i="4"/>
  <c r="EX26" i="4"/>
  <c r="EZ26" i="4"/>
  <c r="GB26" i="4"/>
  <c r="GD26" i="4"/>
  <c r="EU26" i="4"/>
  <c r="EW26" i="4"/>
  <c r="EY26" i="4"/>
  <c r="GC26" i="4"/>
  <c r="BX25" i="4"/>
  <c r="EN25" i="4"/>
  <c r="EV25" i="4"/>
  <c r="EX25" i="4"/>
  <c r="EZ25" i="4"/>
  <c r="GB25" i="4"/>
  <c r="GD25" i="4"/>
  <c r="EU25" i="4"/>
  <c r="EW25" i="4"/>
  <c r="EY25" i="4"/>
  <c r="GC25" i="4"/>
  <c r="BX24" i="4"/>
  <c r="EN24" i="4"/>
  <c r="EV24" i="4"/>
  <c r="EX24" i="4"/>
  <c r="EZ24" i="4"/>
  <c r="GB24" i="4"/>
  <c r="GD24" i="4"/>
  <c r="EU24" i="4"/>
  <c r="EW24" i="4"/>
  <c r="EY24" i="4"/>
  <c r="GC24" i="4"/>
  <c r="BX23" i="4"/>
  <c r="EN23" i="4"/>
  <c r="EV23" i="4"/>
  <c r="EX23" i="4"/>
  <c r="EZ23" i="4"/>
  <c r="GB23" i="4"/>
  <c r="GD23" i="4"/>
  <c r="EU23" i="4"/>
  <c r="EW23" i="4"/>
  <c r="EY23" i="4"/>
  <c r="GC23" i="4"/>
  <c r="BX22" i="4"/>
  <c r="EN22" i="4"/>
  <c r="EV22" i="4"/>
  <c r="EX22" i="4"/>
  <c r="EZ22" i="4"/>
  <c r="GB22" i="4"/>
  <c r="GD22" i="4"/>
  <c r="EU22" i="4"/>
  <c r="EW22" i="4"/>
  <c r="EY22" i="4"/>
  <c r="GC22" i="4"/>
  <c r="BX21" i="4"/>
  <c r="EN21" i="4"/>
  <c r="EV21" i="4"/>
  <c r="EX21" i="4"/>
  <c r="EZ21" i="4"/>
  <c r="GB21" i="4"/>
  <c r="GD21" i="4"/>
  <c r="EU21" i="4"/>
  <c r="EW21" i="4"/>
  <c r="EY21" i="4"/>
  <c r="GC21" i="4"/>
  <c r="BX20" i="4"/>
  <c r="EN20" i="4"/>
  <c r="EV20" i="4"/>
  <c r="EX20" i="4"/>
  <c r="EZ20" i="4"/>
  <c r="GB20" i="4"/>
  <c r="GD20" i="4"/>
  <c r="EU20" i="4"/>
  <c r="EW20" i="4"/>
  <c r="EY20" i="4"/>
  <c r="GC20" i="4"/>
  <c r="BX19" i="4"/>
  <c r="EN19" i="4"/>
  <c r="EV19" i="4"/>
  <c r="EX19" i="4"/>
  <c r="EZ19" i="4"/>
  <c r="GB19" i="4"/>
  <c r="GD19" i="4"/>
  <c r="EU19" i="4"/>
  <c r="EW19" i="4"/>
  <c r="EY19" i="4"/>
  <c r="GC19" i="4"/>
  <c r="BX18" i="4"/>
  <c r="EN18" i="4"/>
  <c r="EV18" i="4"/>
  <c r="EX18" i="4"/>
  <c r="EZ18" i="4"/>
  <c r="GB18" i="4"/>
  <c r="GD18" i="4"/>
  <c r="EU18" i="4"/>
  <c r="EW18" i="4"/>
  <c r="EY18" i="4"/>
  <c r="GC18" i="4"/>
  <c r="BX17" i="4"/>
  <c r="EN17" i="4"/>
  <c r="EV17" i="4"/>
  <c r="EX17" i="4"/>
  <c r="EZ17" i="4"/>
  <c r="GB17" i="4"/>
  <c r="GD17" i="4"/>
  <c r="EU17" i="4"/>
  <c r="EW17" i="4"/>
  <c r="EY17" i="4"/>
  <c r="GC17" i="4"/>
  <c r="BX16" i="4"/>
  <c r="EN16" i="4"/>
  <c r="EV16" i="4"/>
  <c r="EX16" i="4"/>
  <c r="EZ16" i="4"/>
  <c r="GB16" i="4"/>
  <c r="GD16" i="4"/>
  <c r="EU16" i="4"/>
  <c r="EW16" i="4"/>
  <c r="EY16" i="4"/>
  <c r="GC16" i="4"/>
  <c r="BX15" i="4"/>
  <c r="EN15" i="4"/>
  <c r="EV15" i="4"/>
  <c r="EX15" i="4"/>
  <c r="EZ15" i="4"/>
  <c r="GB15" i="4"/>
  <c r="GD15" i="4"/>
  <c r="EU15" i="4"/>
  <c r="EW15" i="4"/>
  <c r="EY15" i="4"/>
  <c r="GC15" i="4"/>
  <c r="BX14" i="4"/>
  <c r="EN14" i="4"/>
  <c r="EV14" i="4"/>
  <c r="EX14" i="4"/>
  <c r="EZ14" i="4"/>
  <c r="GB14" i="4"/>
  <c r="GD14" i="4"/>
  <c r="EU14" i="4"/>
  <c r="EW14" i="4"/>
  <c r="EY14" i="4"/>
  <c r="GC14" i="4"/>
  <c r="BX13" i="4"/>
  <c r="EN13" i="4"/>
  <c r="EV13" i="4"/>
  <c r="EX13" i="4"/>
  <c r="EZ13" i="4"/>
  <c r="GB13" i="4"/>
  <c r="GD13" i="4"/>
  <c r="EU13" i="4"/>
  <c r="EW13" i="4"/>
  <c r="EY13" i="4"/>
  <c r="GC13" i="4"/>
  <c r="BX12" i="4"/>
  <c r="EN12" i="4"/>
  <c r="EV12" i="4"/>
  <c r="EX12" i="4"/>
  <c r="EZ12" i="4"/>
  <c r="GB12" i="4"/>
  <c r="GD12" i="4"/>
  <c r="EU12" i="4"/>
  <c r="EW12" i="4"/>
  <c r="EY12" i="4"/>
  <c r="GC12" i="4"/>
  <c r="BY31" i="4"/>
  <c r="BY30" i="4"/>
  <c r="BY29" i="4"/>
  <c r="BY28" i="4"/>
  <c r="BY27" i="4"/>
  <c r="BY26" i="4"/>
  <c r="BY25" i="4"/>
  <c r="BY24" i="4"/>
  <c r="BY23" i="4"/>
  <c r="BY22" i="4"/>
  <c r="BY21" i="4"/>
  <c r="BY20" i="4"/>
  <c r="BY19" i="4"/>
  <c r="BY18" i="4"/>
  <c r="BY17" i="4"/>
  <c r="BY16" i="4"/>
  <c r="BY15" i="4"/>
  <c r="BY14" i="4"/>
  <c r="BY13" i="4"/>
  <c r="BY12" i="4"/>
  <c r="GD55" i="4"/>
  <c r="GB55" i="4"/>
  <c r="FZ55" i="4"/>
  <c r="FX55" i="4"/>
  <c r="FT55" i="4"/>
  <c r="EZ55" i="4"/>
  <c r="EX55" i="4"/>
  <c r="EV55" i="4"/>
  <c r="EN55" i="4"/>
  <c r="ED55" i="4"/>
  <c r="GD54" i="4"/>
  <c r="GB54" i="4"/>
  <c r="FZ54" i="4"/>
  <c r="FX54" i="4"/>
  <c r="FT54" i="4"/>
  <c r="EZ54" i="4"/>
  <c r="EX54" i="4"/>
  <c r="EV54" i="4"/>
  <c r="EN54" i="4"/>
  <c r="ED54" i="4"/>
  <c r="GD53" i="4"/>
  <c r="GB53" i="4"/>
  <c r="FZ53" i="4"/>
  <c r="FX53" i="4"/>
  <c r="FT53" i="4"/>
  <c r="EZ53" i="4"/>
  <c r="EX53" i="4"/>
  <c r="EV53" i="4"/>
  <c r="EN53" i="4"/>
  <c r="ED53" i="4"/>
  <c r="GD52" i="4"/>
  <c r="GB52" i="4"/>
  <c r="FZ52" i="4"/>
  <c r="FX52" i="4"/>
  <c r="FT52" i="4"/>
  <c r="EZ52" i="4"/>
  <c r="EX52" i="4"/>
  <c r="EV52" i="4"/>
  <c r="EN52" i="4"/>
  <c r="ED52" i="4"/>
  <c r="EF11" i="4"/>
  <c r="BX11" i="4"/>
  <c r="EN11" i="4"/>
  <c r="EV11" i="4"/>
  <c r="EX11" i="4"/>
  <c r="EZ11" i="4"/>
  <c r="FP11" i="4"/>
  <c r="FT11" i="4"/>
  <c r="FX11" i="4"/>
  <c r="FZ11" i="4"/>
  <c r="GB11" i="4"/>
  <c r="GD11" i="4"/>
  <c r="EU11" i="4"/>
  <c r="EW11" i="4"/>
  <c r="FS11" i="4"/>
  <c r="FW11" i="4"/>
  <c r="EF2" i="4"/>
  <c r="GA2" i="4"/>
  <c r="CG2" i="4"/>
  <c r="BU2" i="4"/>
  <c r="EB2" i="4"/>
  <c r="ED2" i="4"/>
  <c r="FX2" i="4"/>
  <c r="FP2" i="4"/>
  <c r="FW2" i="4"/>
  <c r="CJ2" i="4"/>
  <c r="CB2" i="4"/>
  <c r="EO2" i="4"/>
  <c r="GD2" i="4"/>
  <c r="EV2" i="4"/>
  <c r="BX2" i="4"/>
  <c r="EN2" i="4"/>
  <c r="EY2" i="4"/>
  <c r="EX2" i="4"/>
  <c r="EW2" i="4"/>
  <c r="GC2" i="4"/>
  <c r="EU2" i="4"/>
  <c r="GB2" i="4"/>
  <c r="EZ2" i="4"/>
  <c r="BX106" i="4" l="1"/>
  <c r="EW106" i="4"/>
  <c r="GC106" i="4"/>
  <c r="EU106" i="4"/>
  <c r="EV106" i="4"/>
  <c r="GD106" i="4"/>
  <c r="EN106" i="4"/>
  <c r="EX106" i="4"/>
  <c r="EZ106" i="4"/>
  <c r="GB106" i="4"/>
  <c r="BX110" i="4"/>
  <c r="EU110" i="4"/>
  <c r="EV110" i="4"/>
  <c r="GB110" i="4"/>
  <c r="EN110" i="4"/>
  <c r="EW110" i="4"/>
  <c r="GC110" i="4"/>
  <c r="EX110" i="4"/>
  <c r="GD110" i="4"/>
  <c r="BX130" i="4"/>
  <c r="EU130" i="4"/>
  <c r="GC130" i="4"/>
  <c r="EW130" i="4"/>
  <c r="GD130" i="4"/>
  <c r="BX136" i="4"/>
  <c r="EW136" i="4"/>
  <c r="GC136" i="4"/>
  <c r="EU136" i="4"/>
  <c r="GD268" i="4"/>
  <c r="EU268" i="4"/>
  <c r="GC268" i="4"/>
  <c r="EV268" i="4"/>
  <c r="EW268" i="4"/>
  <c r="GB268" i="4"/>
  <c r="EY268" i="4"/>
  <c r="EX267" i="4"/>
  <c r="BX238" i="4"/>
  <c r="EU238" i="4"/>
  <c r="EW238" i="4"/>
  <c r="GC238" i="4"/>
  <c r="EV238" i="4"/>
  <c r="GD238" i="4"/>
  <c r="EN238" i="4"/>
  <c r="EX238" i="4"/>
  <c r="GB238" i="4"/>
  <c r="EZ238" i="4"/>
  <c r="EN240" i="4"/>
  <c r="EX268" i="4"/>
  <c r="BX264" i="4"/>
  <c r="GC264" i="4"/>
  <c r="EU264" i="4"/>
  <c r="EW264" i="4"/>
  <c r="BX186" i="4"/>
  <c r="GD186" i="4"/>
  <c r="EU186" i="4"/>
  <c r="EY186" i="4"/>
  <c r="EV186" i="4"/>
  <c r="GB186" i="4"/>
  <c r="EW186" i="4"/>
  <c r="GC186" i="4"/>
  <c r="EZ110" i="4"/>
  <c r="BX122" i="4"/>
  <c r="EU122" i="4"/>
  <c r="EV122" i="4"/>
  <c r="GB122" i="4"/>
  <c r="EN122" i="4"/>
  <c r="EW122" i="4"/>
  <c r="GC122" i="4"/>
  <c r="EX122" i="4"/>
  <c r="GD122" i="4"/>
  <c r="BX126" i="4"/>
  <c r="EW126" i="4"/>
  <c r="GC126" i="4"/>
  <c r="EU126" i="4"/>
  <c r="GD126" i="4"/>
  <c r="EX126" i="4"/>
  <c r="EY126" i="4"/>
  <c r="GB126" i="4"/>
  <c r="EV126" i="4"/>
  <c r="BX125" i="4"/>
  <c r="EV125" i="4"/>
  <c r="GB125" i="4"/>
  <c r="EW125" i="4"/>
  <c r="EX125" i="4"/>
  <c r="GC125" i="4"/>
  <c r="EU125" i="4"/>
  <c r="GD125" i="4"/>
  <c r="BX105" i="4"/>
  <c r="EU105" i="4"/>
  <c r="EW105" i="4"/>
  <c r="GC105" i="4"/>
  <c r="GD105" i="4"/>
  <c r="EV105" i="4"/>
  <c r="GB105" i="4"/>
  <c r="BX108" i="4"/>
  <c r="EU108" i="4"/>
  <c r="EW108" i="4"/>
  <c r="GC108" i="4"/>
  <c r="GD108" i="4"/>
  <c r="EZ108" i="4"/>
  <c r="EV108" i="4"/>
  <c r="GB108" i="4"/>
  <c r="EY168" i="4"/>
  <c r="EY110" i="4"/>
  <c r="EY32" i="4"/>
  <c r="BX33" i="4"/>
  <c r="EU33" i="4"/>
  <c r="EW33" i="4"/>
  <c r="GC33" i="4"/>
  <c r="EV33" i="4"/>
  <c r="EN33" i="4"/>
  <c r="EX33" i="4"/>
  <c r="GD33" i="4"/>
  <c r="GB33" i="4"/>
  <c r="BX138" i="4"/>
  <c r="EW138" i="4"/>
  <c r="GC138" i="4"/>
  <c r="EU138" i="4"/>
  <c r="BX132" i="4"/>
  <c r="EW132" i="4"/>
  <c r="GC132" i="4"/>
  <c r="EU132" i="4"/>
  <c r="BX34" i="4"/>
  <c r="EW34" i="4"/>
  <c r="GC34" i="4"/>
  <c r="EU34" i="4"/>
  <c r="EZ34" i="4"/>
  <c r="EV34" i="4"/>
  <c r="GD34" i="4"/>
  <c r="GB34" i="4"/>
  <c r="EN34" i="4"/>
  <c r="EX34" i="4"/>
  <c r="BX134" i="4"/>
  <c r="EW134" i="4"/>
  <c r="GC134" i="4"/>
  <c r="EU134" i="4"/>
  <c r="BX185" i="4"/>
  <c r="EW185" i="4"/>
  <c r="GC185" i="4"/>
  <c r="EX185" i="4"/>
  <c r="GD185" i="4"/>
  <c r="EU185" i="4"/>
  <c r="EY185" i="4"/>
  <c r="EN185" i="4"/>
  <c r="EV185" i="4"/>
  <c r="EZ185" i="4"/>
  <c r="GB185" i="4"/>
  <c r="GD267" i="4"/>
  <c r="EV267" i="4"/>
  <c r="BX232" i="4"/>
  <c r="EU232" i="4"/>
  <c r="EN232" i="4"/>
  <c r="EV232" i="4"/>
  <c r="EZ232" i="4"/>
  <c r="GB232" i="4"/>
  <c r="EW232" i="4"/>
  <c r="GC232" i="4"/>
  <c r="EX232" i="4"/>
  <c r="GD232" i="4"/>
  <c r="EY238" i="4"/>
  <c r="BX239" i="4"/>
  <c r="EW239" i="4"/>
  <c r="GC239" i="4"/>
  <c r="EU239" i="4"/>
  <c r="EV239" i="4"/>
  <c r="EN239" i="4"/>
  <c r="EX239" i="4"/>
  <c r="GB239" i="4"/>
  <c r="GD239" i="4"/>
  <c r="BX233" i="4"/>
  <c r="EW233" i="4"/>
  <c r="GC233" i="4"/>
  <c r="GD233" i="4"/>
  <c r="EU233" i="4"/>
  <c r="EV233" i="4"/>
  <c r="GB233" i="4"/>
  <c r="BX241" i="4"/>
  <c r="EW241" i="4"/>
  <c r="GC241" i="4"/>
  <c r="EU241" i="4"/>
  <c r="GB241" i="4"/>
  <c r="EV241" i="4"/>
  <c r="GD241" i="4"/>
  <c r="EY241" i="4"/>
  <c r="BX107" i="4"/>
  <c r="EU107" i="4"/>
  <c r="EW107" i="4"/>
  <c r="GC107" i="4"/>
  <c r="EV107" i="4"/>
  <c r="EN107" i="4"/>
  <c r="EX107" i="4"/>
  <c r="GB107" i="4"/>
  <c r="EZ107" i="4"/>
  <c r="GD107" i="4"/>
  <c r="BX118" i="4"/>
  <c r="EU118" i="4"/>
  <c r="EV118" i="4"/>
  <c r="GB118" i="4"/>
  <c r="EN118" i="4"/>
  <c r="EW118" i="4"/>
  <c r="GC118" i="4"/>
  <c r="EX118" i="4"/>
  <c r="GD118" i="4"/>
  <c r="BX124" i="4"/>
  <c r="EU124" i="4"/>
  <c r="GC124" i="4"/>
  <c r="EV124" i="4"/>
  <c r="GD124" i="4"/>
  <c r="EN124" i="4"/>
  <c r="EW124" i="4"/>
  <c r="GB124" i="4"/>
  <c r="EY118" i="4"/>
  <c r="BX123" i="4"/>
  <c r="EU123" i="4"/>
  <c r="GB123" i="4"/>
  <c r="EZ123" i="4"/>
  <c r="GC123" i="4"/>
  <c r="EV123" i="4"/>
  <c r="GD123" i="4"/>
  <c r="EN123" i="4"/>
  <c r="EW123" i="4"/>
  <c r="BX128" i="4"/>
  <c r="GC128" i="4"/>
  <c r="GD128" i="4"/>
  <c r="EU128" i="4"/>
  <c r="EW128" i="4"/>
  <c r="GB128" i="4"/>
  <c r="EY136" i="4"/>
  <c r="BX32" i="4"/>
  <c r="EW32" i="4"/>
  <c r="GC32" i="4"/>
  <c r="EU32" i="4"/>
  <c r="EV32" i="4"/>
  <c r="GD32" i="4"/>
  <c r="EN32" i="4"/>
  <c r="EX32" i="4"/>
  <c r="GB32" i="4"/>
  <c r="EY11" i="4"/>
  <c r="EZ33" i="4"/>
  <c r="BX240" i="4"/>
  <c r="EU240" i="4"/>
  <c r="EV240" i="4"/>
  <c r="GB240" i="4"/>
  <c r="EW240" i="4"/>
  <c r="GC240" i="4"/>
  <c r="GD240" i="4"/>
  <c r="EU267" i="4"/>
  <c r="GC267" i="4"/>
  <c r="GB267" i="4"/>
  <c r="EN267" i="4"/>
  <c r="EN268" i="4"/>
  <c r="BX234" i="4"/>
  <c r="EU234" i="4"/>
  <c r="EW234" i="4"/>
  <c r="GC234" i="4"/>
  <c r="EV234" i="4"/>
  <c r="GD234" i="4"/>
  <c r="EN234" i="4"/>
  <c r="EX234" i="4"/>
  <c r="EZ234" i="4"/>
  <c r="GB234" i="4"/>
  <c r="BX235" i="4"/>
  <c r="EW235" i="4"/>
  <c r="GC235" i="4"/>
  <c r="EU235" i="4"/>
  <c r="EV235" i="4"/>
  <c r="GB235" i="4"/>
  <c r="GD235" i="4"/>
  <c r="EN235" i="4"/>
  <c r="BX236" i="4"/>
  <c r="EU236" i="4"/>
  <c r="EW236" i="4"/>
  <c r="GC236" i="4"/>
  <c r="EZ236" i="4"/>
  <c r="GB236" i="4"/>
  <c r="EV236" i="4"/>
  <c r="GD236" i="4"/>
  <c r="EX236" i="4"/>
  <c r="EN236" i="4"/>
  <c r="BX237" i="4"/>
  <c r="EW237" i="4"/>
  <c r="GC237" i="4"/>
  <c r="EU237" i="4"/>
  <c r="EZ237" i="4"/>
  <c r="GD237" i="4"/>
  <c r="EV237" i="4"/>
  <c r="EN237" i="4"/>
  <c r="GB237" i="4"/>
  <c r="EX237" i="4"/>
  <c r="EY233" i="4"/>
  <c r="EY232" i="4"/>
  <c r="EN241" i="4"/>
  <c r="EZ239" i="4"/>
  <c r="EZ240" i="4"/>
  <c r="EZ268" i="4"/>
  <c r="BX305" i="4"/>
  <c r="EU305" i="4"/>
  <c r="EW305" i="4"/>
  <c r="GC305" i="4"/>
  <c r="EV305" i="4"/>
  <c r="GB305" i="4"/>
  <c r="GD305" i="4"/>
  <c r="BX183" i="4"/>
  <c r="GD183" i="4"/>
  <c r="EV183" i="4"/>
  <c r="EW183" i="4"/>
  <c r="GB183" i="4"/>
  <c r="EU183" i="4"/>
  <c r="EZ183" i="4"/>
  <c r="GC183" i="4"/>
  <c r="EY183" i="4"/>
  <c r="EY106" i="4"/>
  <c r="EY107" i="4"/>
  <c r="BX114" i="4"/>
  <c r="EU114" i="4"/>
  <c r="EV114" i="4"/>
  <c r="GB114" i="4"/>
  <c r="EN114" i="4"/>
  <c r="EW114" i="4"/>
  <c r="GC114" i="4"/>
  <c r="EX114" i="4"/>
  <c r="GD114" i="4"/>
  <c r="EZ118" i="4"/>
  <c r="EY130" i="4"/>
  <c r="EX124" i="4"/>
  <c r="BX35" i="4"/>
  <c r="EU35" i="4"/>
  <c r="EW35" i="4"/>
  <c r="GC35" i="4"/>
  <c r="EZ35" i="4"/>
  <c r="GD35" i="4"/>
  <c r="EV35" i="4"/>
  <c r="EN35" i="4"/>
  <c r="EX35" i="4"/>
  <c r="GB35" i="4"/>
  <c r="EW140" i="4"/>
  <c r="GC140" i="4"/>
  <c r="EU140" i="4"/>
  <c r="EZ91" i="4"/>
  <c r="EN91" i="4"/>
  <c r="GC91" i="4"/>
  <c r="EW91" i="4"/>
  <c r="EU91" i="4"/>
  <c r="GD91" i="4"/>
  <c r="GB91" i="4"/>
  <c r="EV91" i="4"/>
  <c r="EX91" i="4"/>
  <c r="BX91" i="4"/>
</calcChain>
</file>

<file path=xl/comments1.xml><?xml version="1.0" encoding="utf-8"?>
<comments xmlns="http://schemas.openxmlformats.org/spreadsheetml/2006/main">
  <authors>
    <author>Coish, Ray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All UTM coordinates in NAD83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<sst xmlns="http://schemas.openxmlformats.org/spreadsheetml/2006/main" count="1722" uniqueCount="656">
  <si>
    <t>Lu</t>
  </si>
  <si>
    <t>Hf</t>
  </si>
  <si>
    <t>Ta</t>
  </si>
  <si>
    <t>Th</t>
  </si>
  <si>
    <t>Pb</t>
  </si>
  <si>
    <t>U</t>
  </si>
  <si>
    <t>87/86 Sr</t>
  </si>
  <si>
    <t>TiO2</t>
  </si>
  <si>
    <t>Al2O3</t>
  </si>
  <si>
    <t>MnO</t>
  </si>
  <si>
    <t>MgO</t>
  </si>
  <si>
    <t>CaO</t>
  </si>
  <si>
    <t>LOI</t>
  </si>
  <si>
    <t>Total</t>
  </si>
  <si>
    <t>Sc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</si>
  <si>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</si>
  <si>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</si>
  <si>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</si>
  <si>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</si>
  <si>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</si>
  <si>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</si>
  <si>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</si>
  <si>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</si>
  <si>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</si>
  <si>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</si>
  <si>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</si>
  <si>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</si>
  <si>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</si>
  <si>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</si>
  <si>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</si>
  <si>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</si>
  <si>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</si>
  <si>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</si>
  <si>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</si>
  <si>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</si>
  <si>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</si>
  <si>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</si>
  <si>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</si>
  <si>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</si>
  <si>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</si>
  <si>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143/144 Nd</t>
  </si>
  <si>
    <t>206/204 Pb</t>
  </si>
  <si>
    <t>207/204 Pb</t>
  </si>
  <si>
    <t>208/204 Pb</t>
  </si>
  <si>
    <t>Age</t>
  </si>
  <si>
    <t>Mg #</t>
  </si>
  <si>
    <t>FeO/MgO</t>
  </si>
  <si>
    <t>AlO/TiO</t>
  </si>
  <si>
    <t>CaO/TiO2</t>
  </si>
  <si>
    <t>TiO/PO</t>
  </si>
  <si>
    <t>K/P</t>
  </si>
  <si>
    <t>K/Ti</t>
  </si>
  <si>
    <t>Zr/P2O5</t>
  </si>
  <si>
    <t>Rb/Sr</t>
  </si>
  <si>
    <t>Sr/Nd</t>
  </si>
  <si>
    <t>Ba/Rb</t>
  </si>
  <si>
    <t>Ni/Cr</t>
  </si>
  <si>
    <t>Cr/V</t>
  </si>
  <si>
    <t>Zr/Y</t>
  </si>
  <si>
    <t>Zr/TiO2</t>
  </si>
  <si>
    <t>Nb/Y</t>
  </si>
  <si>
    <t>Ba/Nb</t>
  </si>
  <si>
    <t>Ba/La</t>
  </si>
  <si>
    <t>Ba/Th</t>
  </si>
  <si>
    <t>Zr/Hf</t>
  </si>
  <si>
    <t>Zr/Nb</t>
  </si>
  <si>
    <t>Ti/Y</t>
  </si>
  <si>
    <t>Ti/Zr</t>
  </si>
  <si>
    <t>Ti/Yb</t>
  </si>
  <si>
    <t>Ba/Y</t>
  </si>
  <si>
    <t>Ba/Yb</t>
  </si>
  <si>
    <t>Ba/Ta</t>
  </si>
  <si>
    <t>Hf/Yb</t>
  </si>
  <si>
    <t>Th/Yb</t>
  </si>
  <si>
    <t>(La/Yb)n</t>
  </si>
  <si>
    <t>La/Nb</t>
  </si>
  <si>
    <t>La/Ta</t>
  </si>
  <si>
    <t>Th/U</t>
  </si>
  <si>
    <t>Th/Ta</t>
  </si>
  <si>
    <t>Nb/Th</t>
  </si>
  <si>
    <t>Nb/U</t>
  </si>
  <si>
    <t>Fe+.5(Ca+Mg)</t>
  </si>
  <si>
    <t>P</t>
  </si>
  <si>
    <t>MnO*10</t>
  </si>
  <si>
    <t>P2O5*10</t>
  </si>
  <si>
    <t>Ti/100</t>
  </si>
  <si>
    <t>Y*3</t>
  </si>
  <si>
    <t>FeOt</t>
  </si>
  <si>
    <t>Alkalis</t>
  </si>
  <si>
    <t>Hf/3</t>
  </si>
  <si>
    <t>Sr/2</t>
  </si>
  <si>
    <t>2*Nb</t>
  </si>
  <si>
    <t>Zr/4</t>
  </si>
  <si>
    <t>Y/15</t>
  </si>
  <si>
    <t>La/10</t>
  </si>
  <si>
    <t>Nb/8</t>
  </si>
  <si>
    <t>F1</t>
  </si>
  <si>
    <t>F2</t>
  </si>
  <si>
    <t>F3</t>
  </si>
  <si>
    <t>Rb/30</t>
  </si>
  <si>
    <t>Ta*3</t>
  </si>
  <si>
    <t>La+Sm+Yb</t>
  </si>
  <si>
    <t>Ce/Yb</t>
  </si>
  <si>
    <t>Ta/Yb</t>
  </si>
  <si>
    <t>(La/Sm)n</t>
  </si>
  <si>
    <t>(Sm/Yb)n</t>
  </si>
  <si>
    <t>Y+Nb</t>
  </si>
  <si>
    <t>Yb+Ta</t>
  </si>
  <si>
    <t>Na+K/Ca</t>
  </si>
  <si>
    <t>Al/Na+K+Ca</t>
  </si>
  <si>
    <t>Na/(Al-K)</t>
  </si>
  <si>
    <t>2Ca/(Al-K)</t>
  </si>
  <si>
    <t>Traces</t>
  </si>
  <si>
    <t>Suite 1</t>
  </si>
  <si>
    <t>sr</t>
  </si>
  <si>
    <t>As</t>
  </si>
  <si>
    <t>P2O5T</t>
  </si>
  <si>
    <t>TiO2T</t>
  </si>
  <si>
    <t>NiM</t>
  </si>
  <si>
    <t>Nb/Yb</t>
  </si>
  <si>
    <t>MgO + K2O</t>
  </si>
  <si>
    <t>100*(EM7/EN32)</t>
  </si>
  <si>
    <t>Al203/SiO2</t>
  </si>
  <si>
    <t>(La/Nb)pm</t>
  </si>
  <si>
    <t>(Th/Nb)pm</t>
  </si>
  <si>
    <t>(Th/Ta)pm</t>
  </si>
  <si>
    <t>(Hf/Th)pm</t>
  </si>
  <si>
    <t>(Nb/Zr)pm</t>
  </si>
  <si>
    <t>BCR2</t>
  </si>
  <si>
    <t>AGV2</t>
  </si>
  <si>
    <t>G2</t>
  </si>
  <si>
    <t>Q</t>
  </si>
  <si>
    <t>A</t>
  </si>
  <si>
    <t>B</t>
  </si>
  <si>
    <t>F</t>
  </si>
  <si>
    <t>MgO+k2O+CaO+Na2O</t>
  </si>
  <si>
    <t>ASI</t>
  </si>
  <si>
    <t>ALK</t>
  </si>
  <si>
    <t>MALK</t>
  </si>
  <si>
    <t>M[Al/K+Na]</t>
  </si>
  <si>
    <t>XMID0(25)</t>
  </si>
  <si>
    <t>XMID0(5)</t>
  </si>
  <si>
    <t>XMID9-T</t>
  </si>
  <si>
    <t>XMID0(10)</t>
  </si>
  <si>
    <t>Northing</t>
  </si>
  <si>
    <t>Easting</t>
  </si>
  <si>
    <t>TiO2/Yb</t>
  </si>
  <si>
    <t>Ti(ppm)</t>
  </si>
  <si>
    <t>Si(moles)</t>
  </si>
  <si>
    <t>Ti(moles)</t>
  </si>
  <si>
    <t>Al(moles)</t>
  </si>
  <si>
    <t>Fe(moles)</t>
  </si>
  <si>
    <t>Mn(moles)</t>
  </si>
  <si>
    <t>Mg(moles)</t>
  </si>
  <si>
    <t>Ca(moles)</t>
  </si>
  <si>
    <t>Na(moles)</t>
  </si>
  <si>
    <t>K(moles)</t>
  </si>
  <si>
    <t>P(moles)</t>
  </si>
  <si>
    <t>Fe2O3cal</t>
  </si>
  <si>
    <t>FeOcal</t>
  </si>
  <si>
    <t>(Nb/Ta)pm</t>
  </si>
  <si>
    <t>Ti/50</t>
  </si>
  <si>
    <t>50*Sm</t>
  </si>
  <si>
    <t>log(50*V/Ti)</t>
  </si>
  <si>
    <t>log(250*Sc/Ti)</t>
  </si>
  <si>
    <t>log(Eu/5*Lu)</t>
  </si>
  <si>
    <t>log(Sr/500*Lu)</t>
  </si>
  <si>
    <t>log(Si/25*Ti)</t>
  </si>
  <si>
    <t>log(40*Sr/Ti)</t>
  </si>
  <si>
    <t>ld1</t>
  </si>
  <si>
    <t>ld2</t>
  </si>
  <si>
    <t>DNb</t>
  </si>
  <si>
    <r>
      <t>SiO</t>
    </r>
    <r>
      <rPr>
        <vertAlign val="subscript"/>
        <sz val="9"/>
        <rFont val="Calibri"/>
        <family val="2"/>
      </rPr>
      <t>2</t>
    </r>
  </si>
  <si>
    <r>
      <t>TiO</t>
    </r>
    <r>
      <rPr>
        <vertAlign val="subscript"/>
        <sz val="9"/>
        <rFont val="Calibri"/>
        <family val="2"/>
      </rPr>
      <t>2</t>
    </r>
  </si>
  <si>
    <r>
      <t>Al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</t>
    </r>
    <r>
      <rPr>
        <vertAlign val="subscript"/>
        <sz val="9"/>
        <rFont val="Calibri"/>
        <family val="2"/>
      </rPr>
      <t>3</t>
    </r>
  </si>
  <si>
    <r>
      <t>Fe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</t>
    </r>
    <r>
      <rPr>
        <vertAlign val="subscript"/>
        <sz val="9"/>
        <rFont val="Calibri"/>
        <family val="2"/>
      </rPr>
      <t>3</t>
    </r>
    <r>
      <rPr>
        <sz val="9"/>
        <rFont val="Calibri"/>
        <family val="2"/>
      </rPr>
      <t>(t)</t>
    </r>
  </si>
  <si>
    <r>
      <t>Na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</t>
    </r>
  </si>
  <si>
    <r>
      <t>K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</t>
    </r>
  </si>
  <si>
    <r>
      <t>P</t>
    </r>
    <r>
      <rPr>
        <vertAlign val="subscript"/>
        <sz val="9"/>
        <rFont val="Calibri"/>
        <family val="2"/>
      </rPr>
      <t>2</t>
    </r>
    <r>
      <rPr>
        <sz val="9"/>
        <rFont val="Calibri"/>
        <family val="2"/>
      </rPr>
      <t>O</t>
    </r>
    <r>
      <rPr>
        <vertAlign val="subscript"/>
        <sz val="9"/>
        <rFont val="Calibri"/>
        <family val="2"/>
      </rPr>
      <t>5</t>
    </r>
  </si>
  <si>
    <t>Zone</t>
  </si>
  <si>
    <t>TS_Num</t>
  </si>
  <si>
    <t>Field_Num</t>
  </si>
  <si>
    <t>Map_Unit</t>
  </si>
  <si>
    <t>Rock_Type</t>
  </si>
  <si>
    <t>Zone 1</t>
  </si>
  <si>
    <t>18T</t>
  </si>
  <si>
    <t>AD Dikes</t>
  </si>
  <si>
    <t>diabase</t>
  </si>
  <si>
    <t>JY 6159</t>
  </si>
  <si>
    <t>cws87-7</t>
  </si>
  <si>
    <t>BB 6160</t>
  </si>
  <si>
    <t>cws87-8</t>
  </si>
  <si>
    <t>NW 6166</t>
  </si>
  <si>
    <t>cws87-14</t>
  </si>
  <si>
    <t>NW 6168</t>
  </si>
  <si>
    <t>cws87-16</t>
  </si>
  <si>
    <t>NW 6169</t>
  </si>
  <si>
    <t>cws87-17</t>
  </si>
  <si>
    <t>NW 6170</t>
  </si>
  <si>
    <t>cws87-18</t>
  </si>
  <si>
    <t>NW 6171</t>
  </si>
  <si>
    <t>cws87-19</t>
  </si>
  <si>
    <t>NW 6172</t>
  </si>
  <si>
    <t>cws87-20</t>
  </si>
  <si>
    <t xml:space="preserve">NW 6264     </t>
  </si>
  <si>
    <t>cws87-72</t>
  </si>
  <si>
    <t>FM 6177</t>
  </si>
  <si>
    <t>cws87-27</t>
  </si>
  <si>
    <t>FM 6179</t>
  </si>
  <si>
    <t>cws87-29</t>
  </si>
  <si>
    <t>FM 6181</t>
  </si>
  <si>
    <t>cws87-31</t>
  </si>
  <si>
    <t>RH 6189</t>
  </si>
  <si>
    <t>cws87-40</t>
  </si>
  <si>
    <t>RH 6190</t>
  </si>
  <si>
    <t>cws87-41</t>
  </si>
  <si>
    <t>RH 6191</t>
  </si>
  <si>
    <t>cws87-42</t>
  </si>
  <si>
    <t>RH 6193</t>
  </si>
  <si>
    <t>cws87-44</t>
  </si>
  <si>
    <t>RH 6196</t>
  </si>
  <si>
    <t>cws87-48</t>
  </si>
  <si>
    <t>RH 6198</t>
  </si>
  <si>
    <t>cws87-53</t>
  </si>
  <si>
    <t>RH 6200</t>
  </si>
  <si>
    <t>cws87-55</t>
  </si>
  <si>
    <t>RH 6201</t>
  </si>
  <si>
    <t>cws87-56</t>
  </si>
  <si>
    <t>DM 6259</t>
  </si>
  <si>
    <t>cws87-59</t>
  </si>
  <si>
    <t xml:space="preserve">DM 6260     </t>
  </si>
  <si>
    <t>cws87-60</t>
  </si>
  <si>
    <t xml:space="preserve">DM 6262     </t>
  </si>
  <si>
    <t>cws87-62</t>
  </si>
  <si>
    <t>DM 6263</t>
  </si>
  <si>
    <t>cws87-63</t>
  </si>
  <si>
    <t>TP 6265</t>
  </si>
  <si>
    <t>cws87-74</t>
  </si>
  <si>
    <t xml:space="preserve">TP cws75     </t>
  </si>
  <si>
    <t>cws87-75</t>
  </si>
  <si>
    <t>TP 6266</t>
  </si>
  <si>
    <t>cws87-76</t>
  </si>
  <si>
    <t xml:space="preserve">TP cws77     </t>
  </si>
  <si>
    <t>cws87-77</t>
  </si>
  <si>
    <t xml:space="preserve">TP 6267     </t>
  </si>
  <si>
    <t>cws87-79</t>
  </si>
  <si>
    <t xml:space="preserve">TP 6268     </t>
  </si>
  <si>
    <t>cws87-80</t>
  </si>
  <si>
    <t xml:space="preserve">TM cws90     </t>
  </si>
  <si>
    <t>cws87-90</t>
  </si>
  <si>
    <t xml:space="preserve">TM cws91     </t>
  </si>
  <si>
    <t>cws87-91</t>
  </si>
  <si>
    <t>bw92-2a</t>
  </si>
  <si>
    <t>bw92-2b</t>
  </si>
  <si>
    <t>bw92-14</t>
  </si>
  <si>
    <t>bw92-15</t>
  </si>
  <si>
    <t>bw92-17</t>
  </si>
  <si>
    <t>bw92-18</t>
  </si>
  <si>
    <t>bw92-22</t>
  </si>
  <si>
    <t>bw92-23</t>
  </si>
  <si>
    <t>bw92-29</t>
  </si>
  <si>
    <t>bw92-31</t>
  </si>
  <si>
    <t>bw92-32</t>
  </si>
  <si>
    <t>bw92-34</t>
  </si>
  <si>
    <t>bw92-36</t>
  </si>
  <si>
    <t>bw92-37b</t>
  </si>
  <si>
    <t>bw92-38</t>
  </si>
  <si>
    <t>bw92-39</t>
  </si>
  <si>
    <t>bw92-40</t>
  </si>
  <si>
    <t>bw92-43</t>
  </si>
  <si>
    <t>bw92-50</t>
  </si>
  <si>
    <t>bw92-51</t>
  </si>
  <si>
    <t>bw92-52</t>
  </si>
  <si>
    <t>bw92-53</t>
  </si>
  <si>
    <t>bw92-56</t>
  </si>
  <si>
    <t>bw92-57</t>
  </si>
  <si>
    <t>bw92-59</t>
  </si>
  <si>
    <t>bw92-60</t>
  </si>
  <si>
    <t>bw92-61</t>
  </si>
  <si>
    <t>Ripton Dikes</t>
  </si>
  <si>
    <t>af85-03</t>
  </si>
  <si>
    <t>af85-05</t>
  </si>
  <si>
    <t>af85-08</t>
  </si>
  <si>
    <t>af85-08c</t>
  </si>
  <si>
    <t>af85-11</t>
  </si>
  <si>
    <t>af85-12</t>
  </si>
  <si>
    <t>af85-14</t>
  </si>
  <si>
    <t>af85-17</t>
  </si>
  <si>
    <t>af85-18</t>
  </si>
  <si>
    <t>af85-19</t>
  </si>
  <si>
    <t>af85-20</t>
  </si>
  <si>
    <t>af85-21</t>
  </si>
  <si>
    <t>af85-23</t>
  </si>
  <si>
    <t>af85-24</t>
  </si>
  <si>
    <t>af85-25</t>
  </si>
  <si>
    <t>af85-27</t>
  </si>
  <si>
    <t>af85-28</t>
  </si>
  <si>
    <t>af85-29</t>
  </si>
  <si>
    <t>af85-30</t>
  </si>
  <si>
    <t>af85-7</t>
  </si>
  <si>
    <t>Zone 2</t>
  </si>
  <si>
    <t>Pinnacle</t>
  </si>
  <si>
    <t>sf79-19</t>
  </si>
  <si>
    <t>sf79-23</t>
  </si>
  <si>
    <t>sf79-24</t>
  </si>
  <si>
    <t>sf79-27</t>
  </si>
  <si>
    <t>sf79-32</t>
  </si>
  <si>
    <t>sf79-40</t>
  </si>
  <si>
    <t>sf79-30A</t>
  </si>
  <si>
    <t>sf79-49</t>
  </si>
  <si>
    <t>sf79-100</t>
  </si>
  <si>
    <t>ad95-1A</t>
  </si>
  <si>
    <t>ad95-4B</t>
  </si>
  <si>
    <t>ad95-5A</t>
  </si>
  <si>
    <t>ad95-6D</t>
  </si>
  <si>
    <t>ad95-7C</t>
  </si>
  <si>
    <t>ad95-9A</t>
  </si>
  <si>
    <t>ad95-12A</t>
  </si>
  <si>
    <t>ad95-14C</t>
  </si>
  <si>
    <t>ad95-20A</t>
  </si>
  <si>
    <t>ad95-22</t>
  </si>
  <si>
    <t>ad95-23</t>
  </si>
  <si>
    <t>Underhill</t>
  </si>
  <si>
    <t>ml83-11</t>
  </si>
  <si>
    <t>ml83-18</t>
  </si>
  <si>
    <t>ml83-19</t>
  </si>
  <si>
    <t>ml83-24</t>
  </si>
  <si>
    <t>ml83-25</t>
  </si>
  <si>
    <t>ml83-27</t>
  </si>
  <si>
    <t>ml83-28</t>
  </si>
  <si>
    <t>ml83-30</t>
  </si>
  <si>
    <t>ml83-32</t>
  </si>
  <si>
    <t>ml83-33</t>
  </si>
  <si>
    <t>ml83-35</t>
  </si>
  <si>
    <t>ml83-36</t>
  </si>
  <si>
    <t>ml83-39</t>
  </si>
  <si>
    <t>ml83-40</t>
  </si>
  <si>
    <t>ml83-43</t>
  </si>
  <si>
    <t>ml83-45</t>
  </si>
  <si>
    <t>js82-L1.5</t>
  </si>
  <si>
    <t>js82-8</t>
  </si>
  <si>
    <t>js82-9</t>
  </si>
  <si>
    <t>js82-16</t>
  </si>
  <si>
    <t>js82-26</t>
  </si>
  <si>
    <t>js82-34</t>
  </si>
  <si>
    <t>js82-41</t>
  </si>
  <si>
    <t>js82-14</t>
  </si>
  <si>
    <t>js82-3</t>
  </si>
  <si>
    <t>js82-33</t>
  </si>
  <si>
    <t>js82-52</t>
  </si>
  <si>
    <t>js82-55</t>
  </si>
  <si>
    <t>js82-7</t>
  </si>
  <si>
    <t>tg85-1</t>
  </si>
  <si>
    <t>tg85-2</t>
  </si>
  <si>
    <t>tg85-4</t>
  </si>
  <si>
    <t>tg85-5</t>
  </si>
  <si>
    <t>tg85-7</t>
  </si>
  <si>
    <t>tg85-8</t>
  </si>
  <si>
    <t>tg85-9</t>
  </si>
  <si>
    <t>tg85-10</t>
  </si>
  <si>
    <t>tg85-11</t>
  </si>
  <si>
    <t>tg85-12</t>
  </si>
  <si>
    <t>tg85-13</t>
  </si>
  <si>
    <t>tg85-14</t>
  </si>
  <si>
    <t>tg85-15</t>
  </si>
  <si>
    <t>tg85-16</t>
  </si>
  <si>
    <t>tg85-17</t>
  </si>
  <si>
    <t>tg85-18</t>
  </si>
  <si>
    <t>cc91-1</t>
  </si>
  <si>
    <t>cc91-2</t>
  </si>
  <si>
    <t>cc91-3</t>
  </si>
  <si>
    <t>cc91-4</t>
  </si>
  <si>
    <t>cc91-5</t>
  </si>
  <si>
    <t>n941-a</t>
  </si>
  <si>
    <t>n941-b</t>
  </si>
  <si>
    <t>mb-1</t>
  </si>
  <si>
    <t>mb-2</t>
  </si>
  <si>
    <t>Zone 3</t>
  </si>
  <si>
    <t>Hazens Notch</t>
  </si>
  <si>
    <t>rm85-kh-1</t>
  </si>
  <si>
    <t>rm85-kh-2</t>
  </si>
  <si>
    <t>rm85-kh-4</t>
  </si>
  <si>
    <t>rm85-kh-5</t>
  </si>
  <si>
    <t>rm85-kh-9</t>
  </si>
  <si>
    <t>rm85-kh-10</t>
  </si>
  <si>
    <t>rm85-kh-14</t>
  </si>
  <si>
    <t>rm85-kh-15</t>
  </si>
  <si>
    <t>rm85-dt-1</t>
  </si>
  <si>
    <t>rm85--2</t>
  </si>
  <si>
    <t>rm85-dt-4</t>
  </si>
  <si>
    <t>rm85-lg-1</t>
  </si>
  <si>
    <t>rm85-lg-3</t>
  </si>
  <si>
    <t>cc91-a</t>
  </si>
  <si>
    <t>cc91-b</t>
  </si>
  <si>
    <t>cc91-c</t>
  </si>
  <si>
    <t>cc91-d</t>
  </si>
  <si>
    <t>cc91-e</t>
  </si>
  <si>
    <t>cc91-f</t>
  </si>
  <si>
    <t>cc91-h</t>
  </si>
  <si>
    <t>cc91-i</t>
  </si>
  <si>
    <t>cc91-j</t>
  </si>
  <si>
    <t>Pinney Hollow</t>
  </si>
  <si>
    <t>rp79-02</t>
  </si>
  <si>
    <t>rp79-03</t>
  </si>
  <si>
    <t>rp79-04</t>
  </si>
  <si>
    <t>rp79-05</t>
  </si>
  <si>
    <t>rp79-07</t>
  </si>
  <si>
    <t>rp79-08</t>
  </si>
  <si>
    <t>rp79-09</t>
  </si>
  <si>
    <t>rp79-12</t>
  </si>
  <si>
    <t>rp79-13</t>
  </si>
  <si>
    <t>rp79-16</t>
  </si>
  <si>
    <t>rp79-32</t>
  </si>
  <si>
    <t>rp79-44</t>
  </si>
  <si>
    <t>rp79-47</t>
  </si>
  <si>
    <t>rm85-SI-1</t>
  </si>
  <si>
    <t>rm85-SI-3</t>
  </si>
  <si>
    <t>rm85-SI-6</t>
  </si>
  <si>
    <t>rm85-SB-1</t>
  </si>
  <si>
    <t>rm85-AL-2</t>
  </si>
  <si>
    <t>rm85-AL-3</t>
  </si>
  <si>
    <t>rm85-MF-2</t>
  </si>
  <si>
    <t>rm85-MF-3</t>
  </si>
  <si>
    <t>rm85-MF-4</t>
  </si>
  <si>
    <t>abb89-8</t>
  </si>
  <si>
    <t>abb89-9</t>
  </si>
  <si>
    <t>abb89-13</t>
  </si>
  <si>
    <t>abb89-10</t>
  </si>
  <si>
    <t>abb89-11</t>
  </si>
  <si>
    <t>abb89-32</t>
  </si>
  <si>
    <t>abb89-35</t>
  </si>
  <si>
    <t>abb89-94</t>
  </si>
  <si>
    <t>abb89-97</t>
  </si>
  <si>
    <t>abb89-28</t>
  </si>
  <si>
    <t>abb89-60</t>
  </si>
  <si>
    <t>abb89-64</t>
  </si>
  <si>
    <t>abb89-59</t>
  </si>
  <si>
    <t>Zone 4 - 1,2</t>
  </si>
  <si>
    <t>Zone 4-1,2</t>
  </si>
  <si>
    <t>Stowe</t>
  </si>
  <si>
    <t>db80-4C</t>
  </si>
  <si>
    <t>db80-7E</t>
  </si>
  <si>
    <t>db80-8C</t>
  </si>
  <si>
    <t>db80-6E</t>
  </si>
  <si>
    <t>db80-7G</t>
  </si>
  <si>
    <t>db80-2A</t>
  </si>
  <si>
    <t>db80-2F</t>
  </si>
  <si>
    <t>db80-1A</t>
  </si>
  <si>
    <t>db80-3P</t>
  </si>
  <si>
    <t>db80-3R</t>
  </si>
  <si>
    <t>dp2110</t>
  </si>
  <si>
    <t>dp2113</t>
  </si>
  <si>
    <t>dp7801</t>
  </si>
  <si>
    <t>dp7802</t>
  </si>
  <si>
    <t>dp0002</t>
  </si>
  <si>
    <t>dp8002</t>
  </si>
  <si>
    <t>dp9200</t>
  </si>
  <si>
    <t>ca2020</t>
  </si>
  <si>
    <t>ca2022</t>
  </si>
  <si>
    <t>ca2023</t>
  </si>
  <si>
    <t>ca2024</t>
  </si>
  <si>
    <t>ca3012</t>
  </si>
  <si>
    <t>ca3013</t>
  </si>
  <si>
    <t>ca3014</t>
  </si>
  <si>
    <t>ca3016</t>
  </si>
  <si>
    <t>ca4089</t>
  </si>
  <si>
    <t>ca4095</t>
  </si>
  <si>
    <t>ca4103</t>
  </si>
  <si>
    <t>ca4104</t>
  </si>
  <si>
    <t>ca4105</t>
  </si>
  <si>
    <t>ca4107</t>
  </si>
  <si>
    <t>ca4109</t>
  </si>
  <si>
    <t>ca4114</t>
  </si>
  <si>
    <t>ca4118</t>
  </si>
  <si>
    <t>ca4124</t>
  </si>
  <si>
    <t>abb89-81</t>
  </si>
  <si>
    <t>abb89-82</t>
  </si>
  <si>
    <t>abb89-83</t>
  </si>
  <si>
    <t>abb89-85</t>
  </si>
  <si>
    <t>abb89-88</t>
  </si>
  <si>
    <t xml:space="preserve">92-1   </t>
  </si>
  <si>
    <t xml:space="preserve">bs92-1   </t>
  </si>
  <si>
    <t>92-2</t>
  </si>
  <si>
    <t>bs92-2</t>
  </si>
  <si>
    <t>92-5</t>
  </si>
  <si>
    <t>bs92-5</t>
  </si>
  <si>
    <t>92-6</t>
  </si>
  <si>
    <t>bs92-6</t>
  </si>
  <si>
    <t>92-7</t>
  </si>
  <si>
    <t>bs92-7</t>
  </si>
  <si>
    <t>92-8</t>
  </si>
  <si>
    <t>bs92-8</t>
  </si>
  <si>
    <t>92-9a</t>
  </si>
  <si>
    <t>bs92-9a</t>
  </si>
  <si>
    <t>92-10</t>
  </si>
  <si>
    <t>bs92-10</t>
  </si>
  <si>
    <t>92-11</t>
  </si>
  <si>
    <t>bs92-11</t>
  </si>
  <si>
    <t>92-12</t>
  </si>
  <si>
    <t>bs92-12</t>
  </si>
  <si>
    <t>92-13</t>
  </si>
  <si>
    <t>bs92-13</t>
  </si>
  <si>
    <t>92-14</t>
  </si>
  <si>
    <t>bs92-14</t>
  </si>
  <si>
    <t>92-15</t>
  </si>
  <si>
    <t>bs92-15</t>
  </si>
  <si>
    <t>92-16</t>
  </si>
  <si>
    <t>bs92-16</t>
  </si>
  <si>
    <t>92-17</t>
  </si>
  <si>
    <t>bs92-17</t>
  </si>
  <si>
    <t>92-19</t>
  </si>
  <si>
    <t>bs92-19</t>
  </si>
  <si>
    <t>92-20</t>
  </si>
  <si>
    <t>bs92-20</t>
  </si>
  <si>
    <t>92-21</t>
  </si>
  <si>
    <t>bs92-21</t>
  </si>
  <si>
    <t>92-22</t>
  </si>
  <si>
    <t>bs92-22</t>
  </si>
  <si>
    <t>92-23</t>
  </si>
  <si>
    <t>bs92-23</t>
  </si>
  <si>
    <t>92-25</t>
  </si>
  <si>
    <t>bs92-25</t>
  </si>
  <si>
    <t>92-28</t>
  </si>
  <si>
    <t>bs92-28</t>
  </si>
  <si>
    <t>92-29</t>
  </si>
  <si>
    <t>bs92-29</t>
  </si>
  <si>
    <t>92-31</t>
  </si>
  <si>
    <t>bs92-31</t>
  </si>
  <si>
    <t>92-33</t>
  </si>
  <si>
    <t>bs92-33</t>
  </si>
  <si>
    <t>92-48</t>
  </si>
  <si>
    <t>bs92-48</t>
  </si>
  <si>
    <t>92-49</t>
  </si>
  <si>
    <t>bs92-49</t>
  </si>
  <si>
    <t>92-34</t>
  </si>
  <si>
    <t>bs92-34</t>
  </si>
  <si>
    <t>92-35</t>
  </si>
  <si>
    <t>bs92-35</t>
  </si>
  <si>
    <t>92-36</t>
  </si>
  <si>
    <t>bs92-36</t>
  </si>
  <si>
    <t>92-37</t>
  </si>
  <si>
    <t>bs92-37</t>
  </si>
  <si>
    <t>92-38</t>
  </si>
  <si>
    <t>bs92-38</t>
  </si>
  <si>
    <t>92-39</t>
  </si>
  <si>
    <t>bs92-39</t>
  </si>
  <si>
    <t>92-40</t>
  </si>
  <si>
    <t>bs92-40</t>
  </si>
  <si>
    <t>92-47</t>
  </si>
  <si>
    <t>bs92-47</t>
  </si>
  <si>
    <t>92-46</t>
  </si>
  <si>
    <t>bs92-46</t>
  </si>
  <si>
    <t>92-45</t>
  </si>
  <si>
    <t>bs92-45</t>
  </si>
  <si>
    <t>92-44</t>
  </si>
  <si>
    <t>bs92-44</t>
  </si>
  <si>
    <t>92-43</t>
  </si>
  <si>
    <t>bs92-43</t>
  </si>
  <si>
    <t>92-42</t>
  </si>
  <si>
    <t>bs92-42</t>
  </si>
  <si>
    <t>92-41</t>
  </si>
  <si>
    <t>bs92-41</t>
  </si>
  <si>
    <t>Ottauquechee</t>
  </si>
  <si>
    <t>jd86-21</t>
  </si>
  <si>
    <t>jd86-25</t>
  </si>
  <si>
    <t>jd86-34</t>
  </si>
  <si>
    <t>jd86-35</t>
  </si>
  <si>
    <t>jd86-40</t>
  </si>
  <si>
    <t>jd86-61</t>
  </si>
  <si>
    <t>jd86-9</t>
  </si>
  <si>
    <t xml:space="preserve">jd86-10   </t>
  </si>
  <si>
    <t xml:space="preserve">jd86-28   </t>
  </si>
  <si>
    <t xml:space="preserve">jd86-39   </t>
  </si>
  <si>
    <t xml:space="preserve">jd86-57   </t>
  </si>
  <si>
    <t xml:space="preserve">jd86-59C  </t>
  </si>
  <si>
    <t>nm05-03</t>
  </si>
  <si>
    <t>&lt;.1</t>
  </si>
  <si>
    <t>NM05-04</t>
  </si>
  <si>
    <t>nm05-04</t>
  </si>
  <si>
    <t>Hn slice</t>
  </si>
  <si>
    <t>nm05-11</t>
  </si>
  <si>
    <t>&lt;.5</t>
  </si>
  <si>
    <t>nm05-16</t>
  </si>
  <si>
    <t>NM05-30</t>
  </si>
  <si>
    <t>nm05-30</t>
  </si>
  <si>
    <t>7-17-97-1</t>
  </si>
  <si>
    <t>&lt;0.2</t>
  </si>
  <si>
    <t>&lt;0.1</t>
  </si>
  <si>
    <t>none</t>
  </si>
  <si>
    <t>8-12-97-1</t>
  </si>
  <si>
    <t>dj-18b</t>
  </si>
  <si>
    <t>dj-2</t>
  </si>
  <si>
    <t>dj-25a</t>
  </si>
  <si>
    <t>dj-30</t>
  </si>
  <si>
    <t>dj-6</t>
  </si>
  <si>
    <t>sa-144</t>
  </si>
  <si>
    <t>sa-264</t>
  </si>
  <si>
    <t>nm05-02</t>
  </si>
  <si>
    <t>nm04-05</t>
  </si>
  <si>
    <t>nm04-06</t>
  </si>
  <si>
    <t>NM05-07</t>
  </si>
  <si>
    <t>nm05-07</t>
  </si>
  <si>
    <t>nm05-12</t>
  </si>
  <si>
    <t>nm05-19</t>
  </si>
  <si>
    <t>nm05-22</t>
  </si>
  <si>
    <t>NM05-23</t>
  </si>
  <si>
    <t>nm05-23</t>
  </si>
  <si>
    <t>nm05-24</t>
  </si>
  <si>
    <t>dj-17</t>
  </si>
  <si>
    <t>dj-20</t>
  </si>
  <si>
    <t>Zone 4-3</t>
  </si>
  <si>
    <t>HN slice</t>
  </si>
  <si>
    <t>nm05-21</t>
  </si>
  <si>
    <t>NM05-25</t>
  </si>
  <si>
    <t>nm05-25</t>
  </si>
  <si>
    <t>NM05-26</t>
  </si>
  <si>
    <t>nm05-26</t>
  </si>
  <si>
    <t>nm05-29</t>
  </si>
  <si>
    <t>nm05-31</t>
  </si>
  <si>
    <t>nm05-32</t>
  </si>
  <si>
    <t>nm05-33</t>
  </si>
  <si>
    <t>dp6612</t>
  </si>
  <si>
    <t>dp6610</t>
  </si>
  <si>
    <t>dp5014</t>
  </si>
  <si>
    <t>dp5011</t>
  </si>
  <si>
    <t>dp5012</t>
  </si>
  <si>
    <t>5218</t>
  </si>
  <si>
    <t>dp5013</t>
  </si>
  <si>
    <t>dp6554</t>
  </si>
  <si>
    <t>Amphibolite</t>
  </si>
  <si>
    <t>nm04-01</t>
  </si>
  <si>
    <t>nm04-02</t>
  </si>
  <si>
    <t>nm04-03</t>
  </si>
  <si>
    <t>nm04-04</t>
  </si>
  <si>
    <t>NM05-01</t>
  </si>
  <si>
    <t>nm05-01</t>
  </si>
  <si>
    <t>NM05-05</t>
  </si>
  <si>
    <t>nm05-05</t>
  </si>
  <si>
    <t>nm05-27</t>
  </si>
  <si>
    <t>7-10-97-3</t>
  </si>
  <si>
    <t>dj-10</t>
  </si>
  <si>
    <t>dj-21</t>
  </si>
  <si>
    <t>dj-24</t>
  </si>
  <si>
    <t>dj-26</t>
  </si>
  <si>
    <t>dj-31</t>
  </si>
  <si>
    <t>dj-32</t>
  </si>
  <si>
    <t>greenstone</t>
  </si>
  <si>
    <t>tg85-19</t>
  </si>
  <si>
    <t>tg85-20</t>
  </si>
  <si>
    <t>amphibolite</t>
  </si>
  <si>
    <t>nd</t>
  </si>
  <si>
    <t>Grn-T1</t>
  </si>
  <si>
    <t>5225</t>
  </si>
  <si>
    <t>Grn-T3</t>
  </si>
  <si>
    <t>5223</t>
  </si>
  <si>
    <t>Grn-T2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</si>
</sst>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0.000"/>
    <numFmt numFmtId="168" formatCode="0.0000"/>
  </numFmts>
  <fonts count="34">
    <font>
      <sz val="9"/>
      <name val="Geneva"/>
    </font>
    <font>
      <sz val="9"/>
      <color theme="1"/>
      <name val="Arial"/>
      <family val="2"/>
    </font>
    <font>
      <b/>
      <sz val="12"/>
      <name val="Tms Rmn"/>
    </font>
    <font>
      <b/>
      <sz val="14"/>
      <name val="Tms Rmn"/>
    </font>
    <font>
      <sz val="10"/>
      <name val="Tms Rmn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Calibri"/>
      <family val="2"/>
    </font>
    <font>
      <vertAlign val="subscript"/>
      <sz val="9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2" fontId="4" fillId="0" borderId="0"/>
    <xf numFmtId="165" fontId="4" fillId="0" borderId="0"/>
    <xf numFmtId="0" fontId="3" fillId="0" borderId="0"/>
    <xf numFmtId="0" fontId="2" fillId="0" borderId="0"/>
    <xf numFmtId="165" fontId="4" fillId="0" borderId="0"/>
    <xf numFmtId="2" fontId="4" fillId="0" borderId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5" applyNumberFormat="0" applyAlignment="0" applyProtection="0"/>
    <xf numFmtId="0" fontId="24" fillId="6" borderId="6" applyNumberFormat="0" applyAlignment="0" applyProtection="0"/>
    <xf numFmtId="0" fontId="25" fillId="6" borderId="5" applyNumberFormat="0" applyAlignment="0" applyProtection="0"/>
    <xf numFmtId="0" fontId="26" fillId="0" borderId="7" applyNumberFormat="0" applyFill="0" applyAlignment="0" applyProtection="0"/>
    <xf numFmtId="0" fontId="27" fillId="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82">
    <xf numFmtId="0" fontId="0" fillId="0" borderId="0" xfId="0"/>
    <xf numFmtId="1" fontId="10" fillId="0" borderId="0" xfId="0" applyNumberFormat="1" applyFont="1" applyBorder="1" applyAlignment="1"/>
    <xf numFmtId="165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" fontId="11" fillId="0" borderId="0" xfId="0" applyNumberFormat="1" applyFont="1" applyBorder="1"/>
    <xf numFmtId="2" fontId="11" fillId="0" borderId="0" xfId="0" applyNumberFormat="1" applyFont="1" applyBorder="1"/>
    <xf numFmtId="165" fontId="11" fillId="0" borderId="0" xfId="0" applyNumberFormat="1" applyFont="1" applyBorder="1"/>
    <xf numFmtId="1" fontId="11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" fontId="12" fillId="0" borderId="0" xfId="0" applyNumberFormat="1" applyFont="1" applyBorder="1" applyAlignment="1"/>
    <xf numFmtId="1" fontId="14" fillId="0" borderId="0" xfId="0" applyNumberFormat="1" applyFont="1" applyBorder="1" applyAlignment="1"/>
    <xf numFmtId="0" fontId="12" fillId="0" borderId="0" xfId="0" applyFont="1" applyBorder="1" applyAlignment="1"/>
    <xf numFmtId="49" fontId="12" fillId="0" borderId="0" xfId="0" applyNumberFormat="1" applyFont="1" applyBorder="1" applyAlignment="1"/>
    <xf numFmtId="2" fontId="11" fillId="0" borderId="0" xfId="0" applyNumberFormat="1" applyFont="1" applyBorder="1" applyAlignment="1"/>
    <xf numFmtId="2" fontId="12" fillId="0" borderId="0" xfId="0" applyNumberFormat="1" applyFont="1" applyBorder="1" applyAlignment="1"/>
    <xf numFmtId="1" fontId="11" fillId="0" borderId="0" xfId="0" applyNumberFormat="1" applyFont="1" applyBorder="1" applyAlignment="1"/>
    <xf numFmtId="164" fontId="10" fillId="0" borderId="0" xfId="0" applyNumberFormat="1" applyFont="1" applyBorder="1" applyAlignment="1"/>
    <xf numFmtId="0" fontId="10" fillId="0" borderId="0" xfId="0" applyFont="1" applyBorder="1" applyAlignment="1"/>
    <xf numFmtId="166" fontId="11" fillId="0" borderId="0" xfId="0" applyNumberFormat="1" applyFont="1" applyBorder="1" applyAlignment="1"/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Alignment="1"/>
    <xf numFmtId="165" fontId="11" fillId="0" borderId="0" xfId="0" applyNumberFormat="1" applyFont="1" applyBorder="1" applyAlignment="1"/>
    <xf numFmtId="49" fontId="11" fillId="0" borderId="0" xfId="0" applyNumberFormat="1" applyFont="1" applyBorder="1" applyAlignment="1"/>
    <xf numFmtId="2" fontId="10" fillId="0" borderId="0" xfId="0" applyNumberFormat="1" applyFont="1" applyBorder="1" applyAlignment="1"/>
    <xf numFmtId="0" fontId="11" fillId="0" borderId="0" xfId="0" applyFont="1" applyAlignment="1"/>
    <xf numFmtId="1" fontId="10" fillId="0" borderId="0" xfId="0" applyNumberFormat="1" applyFont="1" applyBorder="1" applyAlignment="1">
      <alignment horizontal="right"/>
    </xf>
    <xf numFmtId="0" fontId="11" fillId="0" borderId="0" xfId="0" applyFont="1" applyBorder="1"/>
    <xf numFmtId="49" fontId="10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/>
    <xf numFmtId="167" fontId="11" fillId="0" borderId="0" xfId="0" applyNumberFormat="1" applyFont="1" applyBorder="1"/>
    <xf numFmtId="1" fontId="11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2" fontId="11" fillId="0" borderId="0" xfId="0" applyNumberFormat="1" applyFont="1"/>
    <xf numFmtId="168" fontId="11" fillId="0" borderId="0" xfId="0" applyNumberFormat="1" applyFont="1" applyBorder="1" applyAlignment="1">
      <alignment horizontal="right"/>
    </xf>
    <xf numFmtId="166" fontId="11" fillId="0" borderId="0" xfId="0" applyNumberFormat="1" applyFont="1" applyBorder="1"/>
    <xf numFmtId="1" fontId="11" fillId="0" borderId="0" xfId="0" applyNumberFormat="1" applyFont="1"/>
    <xf numFmtId="0" fontId="11" fillId="0" borderId="0" xfId="0" applyFont="1"/>
    <xf numFmtId="49" fontId="11" fillId="0" borderId="0" xfId="0" applyNumberFormat="1" applyFont="1" applyBorder="1"/>
    <xf numFmtId="168" fontId="11" fillId="0" borderId="0" xfId="0" applyNumberFormat="1" applyFont="1" applyBorder="1"/>
    <xf numFmtId="2" fontId="13" fillId="0" borderId="0" xfId="0" applyNumberFormat="1" applyFont="1"/>
    <xf numFmtId="1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" fontId="1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 vertical="top"/>
    </xf>
    <xf numFmtId="1" fontId="11" fillId="0" borderId="0" xfId="0" applyNumberFormat="1" applyFont="1" applyAlignment="1">
      <alignment horizontal="right" vertical="top"/>
    </xf>
    <xf numFmtId="1" fontId="13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/>
    </xf>
    <xf numFmtId="0" fontId="15" fillId="0" borderId="0" xfId="0" applyFont="1"/>
    <xf numFmtId="49" fontId="11" fillId="0" borderId="0" xfId="0" applyNumberFormat="1" applyFont="1"/>
    <xf numFmtId="3" fontId="11" fillId="0" borderId="0" xfId="0" applyNumberFormat="1" applyFont="1" applyBorder="1"/>
    <xf numFmtId="3" fontId="13" fillId="0" borderId="0" xfId="0" applyNumberFormat="1" applyFont="1"/>
    <xf numFmtId="4" fontId="13" fillId="0" borderId="0" xfId="0" applyNumberFormat="1" applyFont="1"/>
    <xf numFmtId="166" fontId="11" fillId="0" borderId="0" xfId="0" applyNumberFormat="1" applyFont="1" applyAlignment="1">
      <alignment horizontal="right"/>
    </xf>
    <xf numFmtId="165" fontId="11" fillId="0" borderId="0" xfId="0" applyNumberFormat="1" applyFont="1"/>
    <xf numFmtId="0" fontId="13" fillId="0" borderId="0" xfId="0" applyFont="1" applyBorder="1"/>
    <xf numFmtId="166" fontId="11" fillId="0" borderId="0" xfId="0" applyNumberFormat="1" applyFont="1"/>
    <xf numFmtId="0" fontId="12" fillId="0" borderId="0" xfId="0" applyFont="1"/>
    <xf numFmtId="166" fontId="13" fillId="0" borderId="0" xfId="0" applyNumberFormat="1" applyFont="1"/>
    <xf numFmtId="0" fontId="14" fillId="0" borderId="0" xfId="0" applyFont="1" applyAlignment="1">
      <alignment horizontal="left"/>
    </xf>
    <xf numFmtId="49" fontId="12" fillId="0" borderId="0" xfId="0" applyNumberFormat="1" applyFont="1" applyBorder="1"/>
    <xf numFmtId="49" fontId="12" fillId="0" borderId="0" xfId="0" applyNumberFormat="1" applyFont="1"/>
    <xf numFmtId="166" fontId="11" fillId="0" borderId="0" xfId="0" applyNumberFormat="1" applyFont="1" applyAlignment="1">
      <alignment horizontal="right" vertical="top"/>
    </xf>
    <xf numFmtId="0" fontId="32" fillId="0" borderId="0" xfId="47" applyFont="1"/>
    <xf numFmtId="0" fontId="12" fillId="0" borderId="0" xfId="0" applyFont="1" applyAlignment="1"/>
    <xf numFmtId="0" fontId="12" fillId="0" borderId="1" xfId="0" applyFont="1" applyBorder="1" applyAlignment="1">
      <alignment horizontal="right"/>
    </xf>
    <xf numFmtId="165" fontId="14" fillId="0" borderId="0" xfId="0" applyNumberFormat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left"/>
    </xf>
  </cellXfs>
  <cellStyles count="49">
    <cellStyle name="2 dp" xfId="1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3 dp" xfId="2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" xfId="3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7"/>
    <cellStyle name="Note 2" xfId="48"/>
    <cellStyle name="Output" xfId="16" builtinId="21" customBuiltin="1"/>
    <cellStyle name="SubHead" xfId="4"/>
    <cellStyle name="ThreeDP" xfId="5"/>
    <cellStyle name="Title" xfId="7" builtinId="15" customBuiltin="1"/>
    <cellStyle name="Total" xfId="22" builtinId="25" customBuiltin="1"/>
    <cellStyle name="TwoDP" xfId="6"/>
    <cellStyle name="Warning Text" xfId="2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</xdr:row>
          <xdr:rowOff>0</xdr:rowOff>
        </xdr:from>
        <xdr:to>
          <xdr:col>20</xdr:col>
          <xdr:colOff>323850</xdr:colOff>
          <xdr:row>9</xdr:row>
          <xdr:rowOff>0</xdr:rowOff>
        </xdr:to>
        <xdr:sp macro="" textlink="">
          <xdr:nvSpPr>
            <xdr:cNvPr id="6214" name="Button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FF0000"/>
                  </a:solidFill>
                  <a:latin typeface="Calibri"/>
                </a:rPr>
                <a:t>Normalize Data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355</xdr:row>
          <xdr:rowOff>0</xdr:rowOff>
        </xdr:from>
        <xdr:to>
          <xdr:col>20</xdr:col>
          <xdr:colOff>323850</xdr:colOff>
          <xdr:row>355</xdr:row>
          <xdr:rowOff>0</xdr:rowOff>
        </xdr:to>
        <xdr:sp macro="" textlink="">
          <xdr:nvSpPr>
            <xdr:cNvPr id="6216" name="Button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FF0000"/>
                  </a:solidFill>
                  <a:latin typeface="Calibri"/>
                </a:rPr>
                <a:t>Normalize Data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coish\Application%20Data\Microsoft\Templates\Ray's%20Templates\Coish%20Work%20Research\Data%20&amp;%20Graphs\NEK%20Granites\NEK%20granit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coish\Application%20Data\Microsoft\Templates\Ray's%20Templates\Coish%20WorkResearch\Data%20&amp;%20Graphs\British%20Columbia\BC%20Tertiary%20Volcanics\Mt%20Noel\Mineral%20Data\Mount%20Noel%20Minera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ck"/>
      <sheetName val="Mineral"/>
      <sheetName val="Plag"/>
      <sheetName val="Olivine"/>
      <sheetName val="Cpx"/>
      <sheetName val="Amph"/>
      <sheetName val="Amph (13cats)"/>
      <sheetName val="Amph (15cat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nt Noel Minerals"/>
    </sheetNames>
    <definedNames>
      <definedName name="Fe3calc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D373"/>
  <sheetViews>
    <sheetView tabSelected="1" topLeftCell="A9" zoomScaleNormal="100" workbookViewId="0">
      <pane xSplit="7" ySplit="1" topLeftCell="H10" activePane="bottomRight" state="frozenSplit"/>
      <selection activeCell="A9" sqref="A9"/>
      <selection pane="topRight" activeCell="G9" sqref="G9"/>
      <selection pane="bottomLeft" activeCell="A9" sqref="A9"/>
      <selection pane="bottomRight" activeCell="CW9" sqref="CW1:CW1048576"/>
    </sheetView>
  </sheetViews>
  <sheetFormatPr defaultRowHeight="12"/>
  <cols>
    <col min="1" max="1" width="4.85546875" style="38" customWidth="1"/>
    <col min="2" max="2" width="8" style="37" customWidth="1"/>
    <col min="3" max="3" width="8.42578125" style="4" customWidth="1"/>
    <col min="4" max="4" width="11.42578125" style="38" customWidth="1"/>
    <col min="5" max="5" width="10.42578125" style="38" customWidth="1"/>
    <col min="6" max="6" width="9.140625" style="38" customWidth="1"/>
    <col min="7" max="7" width="11.85546875" style="39" customWidth="1"/>
    <col min="8" max="19" width="9.140625" style="5"/>
    <col min="20" max="20" width="10.140625" style="26" customWidth="1"/>
    <col min="21" max="31" width="9.140625" style="4"/>
    <col min="32" max="32" width="9.140625" style="5"/>
    <col min="33" max="33" width="9.140625" style="4"/>
    <col min="34" max="53" width="9.140625" style="5"/>
    <col min="54" max="54" width="7" style="4" customWidth="1"/>
    <col min="55" max="56" width="9.140625" style="5"/>
    <col min="57" max="62" width="9.140625" style="26"/>
    <col min="63" max="63" width="9.140625" style="4"/>
    <col min="64" max="73" width="9.140625" style="6"/>
    <col min="74" max="75" width="9.140625" style="5"/>
    <col min="76" max="76" width="9.140625" style="36"/>
    <col min="77" max="82" width="9.140625" style="5"/>
    <col min="83" max="83" width="11.7109375" style="34" customWidth="1"/>
    <col min="84" max="84" width="12.140625" style="34" customWidth="1"/>
    <col min="85" max="85" width="9.140625" style="34"/>
    <col min="86" max="86" width="7" style="5" customWidth="1"/>
    <col min="87" max="87" width="4.85546875" style="5" bestFit="1" customWidth="1"/>
    <col min="88" max="88" width="9.140625" style="6"/>
    <col min="89" max="94" width="9.140625" style="5"/>
    <col min="95" max="95" width="9.140625" style="6"/>
    <col min="96" max="96" width="9.140625" style="40"/>
    <col min="97" max="102" width="9.140625" style="5"/>
    <col min="103" max="105" width="9.140625" style="4"/>
    <col min="106" max="113" width="9.140625" style="5"/>
    <col min="114" max="114" width="10.5703125" style="5" customWidth="1"/>
    <col min="115" max="129" width="9.140625" style="5"/>
    <col min="130" max="131" width="9.140625" style="36"/>
    <col min="132" max="136" width="9.140625" style="4"/>
    <col min="137" max="137" width="5.7109375" style="5" customWidth="1"/>
    <col min="138" max="143" width="9.140625" style="5"/>
    <col min="144" max="144" width="12.28515625" style="5" customWidth="1"/>
    <col min="145" max="156" width="9.140625" style="36"/>
    <col min="157" max="159" width="9.140625" style="5"/>
    <col min="160" max="162" width="9.140625" style="36"/>
    <col min="163" max="163" width="9.140625" style="5"/>
    <col min="164" max="165" width="9.140625" style="36"/>
    <col min="166" max="171" width="9.140625" style="5"/>
    <col min="172" max="174" width="9.140625" style="4"/>
    <col min="175" max="175" width="11.28515625" style="65" customWidth="1"/>
    <col min="176" max="176" width="12.85546875" style="65" customWidth="1"/>
    <col min="177" max="177" width="10.7109375" style="65" customWidth="1"/>
    <col min="178" max="178" width="12.140625" style="65" customWidth="1"/>
    <col min="179" max="179" width="11.85546875" style="65" customWidth="1"/>
    <col min="180" max="180" width="11.28515625" style="65" customWidth="1"/>
    <col min="181" max="181" width="8" style="65" customWidth="1"/>
    <col min="182" max="182" width="7" style="65" customWidth="1"/>
    <col min="183" max="183" width="8.5703125" style="65" customWidth="1"/>
    <col min="184" max="186" width="9.140625" style="65"/>
    <col min="187" max="16384" width="9.140625" style="38"/>
  </cols>
  <sheetData>
    <row r="1" spans="1:186" s="24" customFormat="1" ht="13.5" hidden="1">
      <c r="A1" s="75" t="s">
        <v>179</v>
      </c>
      <c r="B1" s="9" t="s">
        <v>145</v>
      </c>
      <c r="C1" s="10" t="s">
        <v>144</v>
      </c>
      <c r="D1" s="11" t="s">
        <v>182</v>
      </c>
      <c r="E1" s="11" t="s">
        <v>183</v>
      </c>
      <c r="F1" s="77" t="s">
        <v>180</v>
      </c>
      <c r="G1" s="12" t="s">
        <v>181</v>
      </c>
      <c r="H1" s="13" t="s">
        <v>172</v>
      </c>
      <c r="I1" s="13" t="s">
        <v>173</v>
      </c>
      <c r="J1" s="13" t="s">
        <v>174</v>
      </c>
      <c r="K1" s="13" t="s">
        <v>175</v>
      </c>
      <c r="L1" s="13" t="s">
        <v>9</v>
      </c>
      <c r="M1" s="13" t="s">
        <v>10</v>
      </c>
      <c r="N1" s="13" t="s">
        <v>11</v>
      </c>
      <c r="O1" s="13" t="s">
        <v>176</v>
      </c>
      <c r="P1" s="13" t="s">
        <v>177</v>
      </c>
      <c r="Q1" s="13" t="s">
        <v>178</v>
      </c>
      <c r="R1" s="13" t="s">
        <v>12</v>
      </c>
      <c r="S1" s="13" t="s">
        <v>13</v>
      </c>
      <c r="T1" s="14" t="s">
        <v>112</v>
      </c>
      <c r="U1" s="15" t="s">
        <v>14</v>
      </c>
      <c r="V1" s="15" t="s">
        <v>15</v>
      </c>
      <c r="W1" s="15" t="s">
        <v>16</v>
      </c>
      <c r="X1" s="15" t="s">
        <v>17</v>
      </c>
      <c r="Y1" s="15" t="s">
        <v>18</v>
      </c>
      <c r="Z1" s="15" t="s">
        <v>19</v>
      </c>
      <c r="AA1" s="15" t="s">
        <v>20</v>
      </c>
      <c r="AB1" s="15" t="s">
        <v>21</v>
      </c>
      <c r="AC1" s="15" t="s">
        <v>22</v>
      </c>
      <c r="AD1" s="15" t="s">
        <v>23</v>
      </c>
      <c r="AE1" s="15" t="s">
        <v>24</v>
      </c>
      <c r="AF1" s="13" t="s">
        <v>25</v>
      </c>
      <c r="AG1" s="15" t="s">
        <v>26</v>
      </c>
      <c r="AH1" s="13" t="s">
        <v>27</v>
      </c>
      <c r="AI1" s="13" t="s">
        <v>28</v>
      </c>
      <c r="AJ1" s="13" t="s">
        <v>29</v>
      </c>
      <c r="AK1" s="13" t="s">
        <v>30</v>
      </c>
      <c r="AL1" s="13" t="s">
        <v>31</v>
      </c>
      <c r="AM1" s="13" t="s">
        <v>32</v>
      </c>
      <c r="AN1" s="13" t="s">
        <v>33</v>
      </c>
      <c r="AO1" s="13" t="s">
        <v>34</v>
      </c>
      <c r="AP1" s="13" t="s">
        <v>35</v>
      </c>
      <c r="AQ1" s="13" t="s">
        <v>36</v>
      </c>
      <c r="AR1" s="13" t="s">
        <v>37</v>
      </c>
      <c r="AS1" s="13" t="s">
        <v>38</v>
      </c>
      <c r="AT1" s="13" t="s">
        <v>39</v>
      </c>
      <c r="AU1" s="13" t="s">
        <v>0</v>
      </c>
      <c r="AV1" s="13" t="s">
        <v>1</v>
      </c>
      <c r="AW1" s="13" t="s">
        <v>2</v>
      </c>
      <c r="AX1" s="13" t="s">
        <v>3</v>
      </c>
      <c r="AY1" s="13" t="s">
        <v>4</v>
      </c>
      <c r="AZ1" s="13" t="s">
        <v>5</v>
      </c>
      <c r="BA1" s="13" t="s">
        <v>115</v>
      </c>
      <c r="BB1" s="15" t="s">
        <v>118</v>
      </c>
      <c r="BC1" s="13" t="s">
        <v>116</v>
      </c>
      <c r="BD1" s="13" t="s">
        <v>117</v>
      </c>
      <c r="BE1" s="16" t="s">
        <v>6</v>
      </c>
      <c r="BF1" s="16" t="s">
        <v>40</v>
      </c>
      <c r="BG1" s="17" t="s">
        <v>41</v>
      </c>
      <c r="BH1" s="17" t="s">
        <v>42</v>
      </c>
      <c r="BI1" s="17" t="s">
        <v>43</v>
      </c>
      <c r="BJ1" s="17" t="s">
        <v>44</v>
      </c>
      <c r="BK1" s="15" t="s">
        <v>147</v>
      </c>
      <c r="BL1" s="3" t="s">
        <v>148</v>
      </c>
      <c r="BM1" s="3" t="s">
        <v>149</v>
      </c>
      <c r="BN1" s="3" t="s">
        <v>150</v>
      </c>
      <c r="BO1" s="3" t="s">
        <v>151</v>
      </c>
      <c r="BP1" s="3" t="s">
        <v>152</v>
      </c>
      <c r="BQ1" s="3" t="s">
        <v>153</v>
      </c>
      <c r="BR1" s="3" t="s">
        <v>154</v>
      </c>
      <c r="BS1" s="3" t="s">
        <v>155</v>
      </c>
      <c r="BT1" s="3" t="s">
        <v>156</v>
      </c>
      <c r="BU1" s="3" t="s">
        <v>157</v>
      </c>
      <c r="BV1" s="13" t="s">
        <v>158</v>
      </c>
      <c r="BW1" s="13" t="s">
        <v>159</v>
      </c>
      <c r="BX1" s="18" t="s">
        <v>45</v>
      </c>
      <c r="BY1" s="13" t="s">
        <v>46</v>
      </c>
      <c r="BZ1" s="13" t="s">
        <v>47</v>
      </c>
      <c r="CA1" s="13" t="s">
        <v>48</v>
      </c>
      <c r="CB1" s="13" t="s">
        <v>49</v>
      </c>
      <c r="CC1" s="19" t="s">
        <v>137</v>
      </c>
      <c r="CD1" s="19" t="s">
        <v>138</v>
      </c>
      <c r="CE1" s="19" t="s">
        <v>120</v>
      </c>
      <c r="CF1" s="19" t="s">
        <v>135</v>
      </c>
      <c r="CG1" s="20" t="s">
        <v>121</v>
      </c>
      <c r="CH1" s="19" t="s">
        <v>50</v>
      </c>
      <c r="CI1" s="13" t="s">
        <v>51</v>
      </c>
      <c r="CJ1" s="21" t="s">
        <v>52</v>
      </c>
      <c r="CK1" s="13" t="s">
        <v>53</v>
      </c>
      <c r="CL1" s="13" t="s">
        <v>54</v>
      </c>
      <c r="CM1" s="13" t="s">
        <v>55</v>
      </c>
      <c r="CN1" s="13" t="s">
        <v>56</v>
      </c>
      <c r="CO1" s="13" t="s">
        <v>57</v>
      </c>
      <c r="CP1" s="13" t="s">
        <v>58</v>
      </c>
      <c r="CQ1" s="21" t="s">
        <v>60</v>
      </c>
      <c r="CR1" s="22" t="s">
        <v>59</v>
      </c>
      <c r="CS1" s="13" t="s">
        <v>61</v>
      </c>
      <c r="CT1" s="13" t="s">
        <v>62</v>
      </c>
      <c r="CU1" s="13" t="s">
        <v>63</v>
      </c>
      <c r="CV1" s="13" t="s">
        <v>64</v>
      </c>
      <c r="CW1" s="13" t="s">
        <v>65</v>
      </c>
      <c r="CX1" s="13" t="s">
        <v>102</v>
      </c>
      <c r="CY1" s="15" t="s">
        <v>66</v>
      </c>
      <c r="CZ1" s="15" t="s">
        <v>67</v>
      </c>
      <c r="DA1" s="15" t="s">
        <v>68</v>
      </c>
      <c r="DB1" s="13" t="s">
        <v>69</v>
      </c>
      <c r="DC1" s="13" t="s">
        <v>70</v>
      </c>
      <c r="DD1" s="13" t="s">
        <v>71</v>
      </c>
      <c r="DE1" s="13" t="s">
        <v>72</v>
      </c>
      <c r="DF1" s="13" t="s">
        <v>119</v>
      </c>
      <c r="DG1" s="13" t="s">
        <v>103</v>
      </c>
      <c r="DH1" s="13" t="s">
        <v>73</v>
      </c>
      <c r="DI1" s="13" t="s">
        <v>146</v>
      </c>
      <c r="DJ1" s="13" t="s">
        <v>101</v>
      </c>
      <c r="DK1" s="13" t="s">
        <v>75</v>
      </c>
      <c r="DL1" s="13" t="s">
        <v>76</v>
      </c>
      <c r="DM1" s="13" t="s">
        <v>77</v>
      </c>
      <c r="DN1" s="13" t="s">
        <v>78</v>
      </c>
      <c r="DO1" s="13" t="s">
        <v>79</v>
      </c>
      <c r="DP1" s="13" t="s">
        <v>80</v>
      </c>
      <c r="DQ1" s="13" t="s">
        <v>74</v>
      </c>
      <c r="DR1" s="13" t="s">
        <v>104</v>
      </c>
      <c r="DS1" s="13" t="s">
        <v>105</v>
      </c>
      <c r="DT1" s="13" t="s">
        <v>160</v>
      </c>
      <c r="DU1" s="13" t="s">
        <v>123</v>
      </c>
      <c r="DV1" s="13" t="s">
        <v>124</v>
      </c>
      <c r="DW1" s="13" t="s">
        <v>125</v>
      </c>
      <c r="DX1" s="13" t="s">
        <v>126</v>
      </c>
      <c r="DY1" s="13" t="s">
        <v>127</v>
      </c>
      <c r="DZ1" s="18" t="s">
        <v>106</v>
      </c>
      <c r="EA1" s="18" t="s">
        <v>107</v>
      </c>
      <c r="EB1" s="15" t="s">
        <v>82</v>
      </c>
      <c r="EC1" s="15" t="s">
        <v>131</v>
      </c>
      <c r="ED1" s="15" t="s">
        <v>132</v>
      </c>
      <c r="EE1" s="15" t="s">
        <v>133</v>
      </c>
      <c r="EF1" s="15" t="s">
        <v>134</v>
      </c>
      <c r="EG1" s="19" t="s">
        <v>136</v>
      </c>
      <c r="EH1" s="13" t="s">
        <v>139</v>
      </c>
      <c r="EI1" s="13" t="s">
        <v>109</v>
      </c>
      <c r="EJ1" s="13" t="s">
        <v>108</v>
      </c>
      <c r="EK1" s="13" t="s">
        <v>110</v>
      </c>
      <c r="EL1" s="13" t="s">
        <v>111</v>
      </c>
      <c r="EM1" s="13" t="s">
        <v>122</v>
      </c>
      <c r="EN1" s="13" t="s">
        <v>81</v>
      </c>
      <c r="EO1" s="18" t="s">
        <v>7</v>
      </c>
      <c r="EP1" s="18" t="s">
        <v>83</v>
      </c>
      <c r="EQ1" s="18" t="s">
        <v>84</v>
      </c>
      <c r="ER1" s="18" t="s">
        <v>85</v>
      </c>
      <c r="ES1" s="18" t="s">
        <v>24</v>
      </c>
      <c r="ET1" s="18" t="s">
        <v>86</v>
      </c>
      <c r="EU1" s="18" t="s">
        <v>87</v>
      </c>
      <c r="EV1" s="18" t="s">
        <v>10</v>
      </c>
      <c r="EW1" s="18" t="s">
        <v>8</v>
      </c>
      <c r="EX1" s="18" t="s">
        <v>87</v>
      </c>
      <c r="EY1" s="18" t="s">
        <v>88</v>
      </c>
      <c r="EZ1" s="18" t="s">
        <v>10</v>
      </c>
      <c r="FA1" s="13" t="s">
        <v>89</v>
      </c>
      <c r="FB1" s="13" t="s">
        <v>3</v>
      </c>
      <c r="FC1" s="13" t="s">
        <v>2</v>
      </c>
      <c r="FD1" s="18" t="s">
        <v>85</v>
      </c>
      <c r="FE1" s="18" t="s">
        <v>24</v>
      </c>
      <c r="FF1" s="18" t="s">
        <v>90</v>
      </c>
      <c r="FG1" s="13" t="s">
        <v>91</v>
      </c>
      <c r="FH1" s="18" t="s">
        <v>92</v>
      </c>
      <c r="FI1" s="18" t="s">
        <v>23</v>
      </c>
      <c r="FJ1" s="13" t="s">
        <v>93</v>
      </c>
      <c r="FK1" s="23" t="s">
        <v>94</v>
      </c>
      <c r="FL1" s="23" t="s">
        <v>95</v>
      </c>
      <c r="FM1" s="13" t="s">
        <v>99</v>
      </c>
      <c r="FN1" s="23" t="s">
        <v>1</v>
      </c>
      <c r="FO1" s="23" t="s">
        <v>100</v>
      </c>
      <c r="FP1" s="1" t="s">
        <v>161</v>
      </c>
      <c r="FQ1" s="1" t="s">
        <v>162</v>
      </c>
      <c r="FR1" s="1" t="s">
        <v>15</v>
      </c>
      <c r="FS1" s="2" t="s">
        <v>163</v>
      </c>
      <c r="FT1" s="2" t="s">
        <v>164</v>
      </c>
      <c r="FU1" s="2" t="s">
        <v>165</v>
      </c>
      <c r="FV1" s="2" t="s">
        <v>166</v>
      </c>
      <c r="FW1" s="2" t="s">
        <v>167</v>
      </c>
      <c r="FX1" s="2" t="s">
        <v>168</v>
      </c>
      <c r="FY1" s="2" t="s">
        <v>169</v>
      </c>
      <c r="FZ1" s="2" t="s">
        <v>170</v>
      </c>
      <c r="GA1" s="2" t="s">
        <v>171</v>
      </c>
      <c r="GB1" s="3" t="s">
        <v>96</v>
      </c>
      <c r="GC1" s="3" t="s">
        <v>97</v>
      </c>
      <c r="GD1" s="3" t="s">
        <v>98</v>
      </c>
    </row>
    <row r="2" spans="1:186" s="26" customFormat="1" ht="12.95" hidden="1" customHeight="1">
      <c r="B2" s="4"/>
      <c r="C2" s="25" t="s">
        <v>113</v>
      </c>
      <c r="D2" s="26" t="s">
        <v>114</v>
      </c>
      <c r="G2" s="27" t="s">
        <v>113</v>
      </c>
      <c r="H2" s="28">
        <v>51.45</v>
      </c>
      <c r="I2" s="28">
        <v>0.82</v>
      </c>
      <c r="J2" s="28">
        <v>15.4</v>
      </c>
      <c r="K2" s="28">
        <v>8.5299999999999994</v>
      </c>
      <c r="L2" s="28">
        <v>0.15</v>
      </c>
      <c r="M2" s="28">
        <v>6.33</v>
      </c>
      <c r="N2" s="28">
        <v>9.83</v>
      </c>
      <c r="O2" s="28">
        <v>3.45</v>
      </c>
      <c r="P2" s="28">
        <v>0.45</v>
      </c>
      <c r="Q2" s="28">
        <f>IF(ISNUMBER(BC2),BC2,"")</f>
        <v>0.08</v>
      </c>
      <c r="R2" s="5"/>
      <c r="S2" s="19">
        <f>IF(ISNUMBER(H2),SUM(H2:Q2),"")</f>
        <v>96.490000000000009</v>
      </c>
      <c r="U2" s="29">
        <v>31</v>
      </c>
      <c r="V2" s="29">
        <v>224</v>
      </c>
      <c r="W2" s="29">
        <v>156</v>
      </c>
      <c r="X2" s="29">
        <v>30.5</v>
      </c>
      <c r="Y2" s="29">
        <v>84</v>
      </c>
      <c r="Z2" s="29">
        <v>130</v>
      </c>
      <c r="AA2" s="4">
        <v>70</v>
      </c>
      <c r="AB2" s="29">
        <v>8</v>
      </c>
      <c r="AC2" s="29">
        <v>180</v>
      </c>
      <c r="AD2" s="29">
        <v>21.3</v>
      </c>
      <c r="AE2" s="29">
        <v>40</v>
      </c>
      <c r="AF2" s="28">
        <v>2</v>
      </c>
      <c r="AG2" s="29">
        <v>400</v>
      </c>
      <c r="AH2" s="28">
        <v>2.6</v>
      </c>
      <c r="AI2" s="28">
        <v>7</v>
      </c>
      <c r="AJ2" s="28">
        <v>1.18</v>
      </c>
      <c r="AK2" s="28">
        <v>6.17</v>
      </c>
      <c r="AL2" s="28">
        <v>2.0299999999999998</v>
      </c>
      <c r="AM2" s="28">
        <v>0.79</v>
      </c>
      <c r="AN2" s="28">
        <v>2.88</v>
      </c>
      <c r="AO2" s="28">
        <v>0.51</v>
      </c>
      <c r="AP2" s="28">
        <v>3.25</v>
      </c>
      <c r="AQ2" s="28">
        <v>0.74</v>
      </c>
      <c r="AR2" s="28">
        <v>2.0299999999999998</v>
      </c>
      <c r="AS2" s="28">
        <v>3.2000000000000001E-2</v>
      </c>
      <c r="AT2" s="28">
        <v>2.15</v>
      </c>
      <c r="AU2" s="28">
        <v>0.33</v>
      </c>
      <c r="AV2" s="5">
        <v>1.1000000000000001</v>
      </c>
      <c r="AW2" s="5">
        <v>0.2</v>
      </c>
      <c r="AX2" s="5">
        <v>0.2</v>
      </c>
      <c r="AY2" s="5">
        <v>4</v>
      </c>
      <c r="AZ2" s="5">
        <v>0.19</v>
      </c>
      <c r="BA2" s="5"/>
      <c r="BB2" s="4"/>
      <c r="BC2" s="5">
        <v>0.08</v>
      </c>
      <c r="BD2" s="5">
        <v>0.82</v>
      </c>
      <c r="BE2" s="30"/>
      <c r="BF2" s="30"/>
      <c r="BG2" s="31"/>
      <c r="BH2" s="31"/>
      <c r="BI2" s="31"/>
      <c r="BK2" s="32">
        <f>IF(ISNUMBER(I2),ROUND(I2*5995,0),"")</f>
        <v>4916</v>
      </c>
      <c r="BL2" s="6">
        <f>IF(ISNUMBER(H2),H2/60.09,"")</f>
        <v>0.85621567648527208</v>
      </c>
      <c r="BM2" s="6">
        <f>IF(ISNUMBER(I2),I2/79.88,"")</f>
        <v>1.0265398097145719E-2</v>
      </c>
      <c r="BN2" s="6">
        <f>IF(ISNUMBER(J2),(J2/101.98)*2,"")</f>
        <v>0.30202000392233769</v>
      </c>
      <c r="BO2" s="6">
        <f>IF(ISNUMBER(K2),(K2/159.7)*2,"")</f>
        <v>0.10682529743268629</v>
      </c>
      <c r="BP2" s="6">
        <f>IF(ISNUMBER(L2),L2/70.94,"")</f>
        <v>2.11446292641669E-3</v>
      </c>
      <c r="BQ2" s="6">
        <f>IF(ISNUMBER(M2), M2/40.31,"")</f>
        <v>0.1570329942942198</v>
      </c>
      <c r="BR2" s="6">
        <f>IF(ISNUMBER(N2),N2/56.08,"")</f>
        <v>0.17528530670470757</v>
      </c>
      <c r="BS2" s="6">
        <f>IF(ISNUMBER(O2),(O2/61.98)*2,"")</f>
        <v>0.11132623426911908</v>
      </c>
      <c r="BT2" s="6">
        <f>IF(ISNUMBER(P2),(P2/94.2)*2,"")</f>
        <v>9.5541401273885346E-3</v>
      </c>
      <c r="BU2" s="6">
        <f>IF(ISNUMBER(Q2),(Q2/141.94)*2,"")</f>
        <v>1.1272368606453432E-3</v>
      </c>
      <c r="BV2" s="19">
        <f>IF(ISNUMBER(K2),ROUND(0.1189*K2,2),"")</f>
        <v>1.01</v>
      </c>
      <c r="BW2" s="19">
        <f>IF(ISNUMBER(K2),ROUND(0.9*(K2-BV2),2),"")</f>
        <v>6.77</v>
      </c>
      <c r="BX2" s="33">
        <f>IF(AND(OR(ISNUMBER(BV2),ISNUMBER(BW2)),ISNUMBER(M2)),ROUND((BQ2/(BQ2+(BO2*0.899)))*100,2),"")</f>
        <v>62.05</v>
      </c>
      <c r="BY2" s="19">
        <f>IF(AND(OR(ISNUMBER(K2),ISNUMBER(BV2)),ISNUMBER(M2)),ROUND(((K2*0.9))/M2,2),"")</f>
        <v>1.21</v>
      </c>
      <c r="BZ2" s="19">
        <f>IF(AND(ISNUMBER(J2),ISNUMBER(I2)),ROUND(J2/I2,2),"")</f>
        <v>18.78</v>
      </c>
      <c r="CA2" s="19">
        <f>IF(AND(ISNUMBER(N2),ISNUMBER(I2)),ROUND(N2/I2,2),"")</f>
        <v>11.99</v>
      </c>
      <c r="CB2" s="19">
        <f>IF(AND(ISNUMBER(I2),ISNUMBER(Q2)),ROUND(I2/Q2,2),"")</f>
        <v>10.25</v>
      </c>
      <c r="CC2" s="19">
        <f>IF(AND(ISNUMBER(O2),ISNUMBER(P2)),ROUND(O2+P2,2),"")</f>
        <v>3.9</v>
      </c>
      <c r="CD2" s="19">
        <f>IF(AND(ISNUMBER(O2),ISNUMBER(P2),ISNUMBER(N2)),(O2+P2)-N2,"")</f>
        <v>-5.93</v>
      </c>
      <c r="CE2" s="34">
        <f>IF(AND(ISNUMBER(M2),ISNUMBER(P2)),M2+P2,"")</f>
        <v>6.78</v>
      </c>
      <c r="CF2" s="34">
        <f>IF(AND(ISNUMBER(M2),ISNUMBER(N2),ISNUMBER(O2),ISNUMBER(P2)),M2+N2+O2+P2,"")</f>
        <v>20.059999999999999</v>
      </c>
      <c r="CG2" s="34">
        <f>IF(AND(ISNUMBER(CE2),ISNUMBER(CF2)),100*(CE2/CF2),"")</f>
        <v>33.798604187437689</v>
      </c>
      <c r="CH2" s="19">
        <f>IF(AND(ISNUMBER(P2),ISNUMBER(Q2)),ROUND((P2*8300)/(Q2*4366),2),"")</f>
        <v>10.69</v>
      </c>
      <c r="CI2" s="19">
        <f>IF(AND(ISNUMBER(P2),ISNUMBER(I2)),ROUND((P2*8300)/(I2*5995),2),"")</f>
        <v>0.76</v>
      </c>
      <c r="CJ2" s="2">
        <f>IF(AND(ISNUMBER(AE2),ISNUMBER(Q2)),ROUND(AE2/(Q2*10000),3),"")</f>
        <v>0.05</v>
      </c>
      <c r="CK2" s="19">
        <f>IF(AND(ISNUMBER(AB2),ISNUMBER(AC2)),ROUND(AB2/AC2,3),"")</f>
        <v>4.3999999999999997E-2</v>
      </c>
      <c r="CL2" s="19">
        <f>IF(AND(ISNUMBER(AC2),ISNUMBER(AK2)),ROUND(AC2/AK2,3),"")</f>
        <v>29.172999999999998</v>
      </c>
      <c r="CM2" s="19">
        <f>IF(AND(ISNUMBER(AG2),ISNUMBER(AB2)),ROUND(AG2/AB2,2),"")</f>
        <v>50</v>
      </c>
      <c r="CN2" s="19">
        <f>IF(AND(ISNUMBER(Y2),ISNUMBER(W2)),ROUND(Y2/W2,2),"")</f>
        <v>0.54</v>
      </c>
      <c r="CO2" s="19">
        <f>IF(AND(ISNUMBER(W2),ISNUMBER(V2)),ROUND(W2/V2,2),"")</f>
        <v>0.7</v>
      </c>
      <c r="CP2" s="19">
        <f>IF(AND(ISNUMBER(AE2),ISNUMBER(AD2)),ROUND(AE2/AD2,2),"")</f>
        <v>1.88</v>
      </c>
      <c r="CQ2" s="2">
        <f>IF(AND(ISNUMBER(AD2),ISNUMBER(AF2)),ROUND(AF2/AD2,3),"")</f>
        <v>9.4E-2</v>
      </c>
      <c r="CR2" s="35">
        <f>IF(AND(ISNUMBER(AE2),ISNUMBER(I2)),ROUND(AE2/(I2*10000),4),"")</f>
        <v>4.8999999999999998E-3</v>
      </c>
      <c r="CS2" s="19">
        <f>IF(AND(ISNUMBER(AF2),ISNUMBER(AG2)),ROUND(AG2/AF2,2),"")</f>
        <v>200</v>
      </c>
      <c r="CT2" s="5">
        <f>IF(AND(ISNUMBER(AH2),ISNUMBER(AG2)),ROUND(AG2/AH2,2),"")</f>
        <v>153.85</v>
      </c>
      <c r="CU2" s="5">
        <f>IF(AND(ISNUMBER(AX2),ISNUMBER(AG2)),ROUND(AG2/AX2,1),"")</f>
        <v>2000</v>
      </c>
      <c r="CV2" s="5">
        <f>IF(AND(ISNUMBER(AE2),ISNUMBER(AV2)),ROUND(AE2/AV2,1),"")</f>
        <v>36.4</v>
      </c>
      <c r="CW2" s="19">
        <f>IF(AND(ISNUMBER(AE2),ISNUMBER(AF2)),ROUND(AE2/AF2,2),"")</f>
        <v>20</v>
      </c>
      <c r="CX2" s="19">
        <f>IF(AND(ISNUMBER(AI2),ISNUMBER(AT2)),ROUND(AI2/AT2,2),"")</f>
        <v>3.26</v>
      </c>
      <c r="CY2" s="32">
        <f>IF(AND(ISNUMBER(I2),ISNUMBER(AD2)),ROUND((I2*5995)/AD2,0),"")</f>
        <v>231</v>
      </c>
      <c r="CZ2" s="32">
        <f>IF(AND(ISNUMBER(I2),ISNUMBER(AE2)),ROUND((I2*5995)/AE2,1),"")</f>
        <v>122.9</v>
      </c>
      <c r="DA2" s="32">
        <f>IF(AND(ISNUMBER(I2),ISNUMBER(AT2)),ROUND((I2*5995)/AT2,0),"")</f>
        <v>2286</v>
      </c>
      <c r="DB2" s="19">
        <f>IF(AND(ISNUMBER(AD2),ISNUMBER(AG2)),ROUND(AG2/AD2,2),"")</f>
        <v>18.78</v>
      </c>
      <c r="DC2" s="19">
        <f>IF(AND(ISNUMBER(AG2),ISNUMBER(AT2)),ROUND(AG2/AT2,2),"")</f>
        <v>186.05</v>
      </c>
      <c r="DD2" s="19">
        <f>IF(AND(ISNUMBER(AG2),ISNUMBER(AW2)),ROUND(AG2/AW2,2),"")</f>
        <v>2000</v>
      </c>
      <c r="DE2" s="19">
        <f>IF(AND(ISNUMBER(AV2),ISNUMBER(AT2)),ROUND(AV2/AT2,2),"")</f>
        <v>0.51</v>
      </c>
      <c r="DF2" s="19">
        <f>IF(AND(ISNUMBER(AF2),ISNUMBER(AT2)),ROUND(AF2/AT2,2),"")</f>
        <v>0.93</v>
      </c>
      <c r="DG2" s="19">
        <f>IF(AND(ISNUMBER(AW2),ISNUMBER(AT2)),ROUND(AW2/AT2,2),"")</f>
        <v>0.09</v>
      </c>
      <c r="DH2" s="19">
        <f>IF(AND(ISNUMBER(AX2),ISNUMBER(AT2)),ROUND(AX2/AT2,2),"")</f>
        <v>0.09</v>
      </c>
      <c r="DI2" s="19">
        <f>IF(AND(ISNUMBER(I2),ISNUMBER(AT2)),ROUND(I2/AT2,2),"")</f>
        <v>0.38</v>
      </c>
      <c r="DJ2" s="19">
        <f>IF(AND(ISNUMBER(AH2),ISNUMBER(AL2),ISNUMBER(AT2)),AH2+AL2+AT2,"")</f>
        <v>6.7799999999999994</v>
      </c>
      <c r="DK2" s="19">
        <f>IF(AND(ISNUMBER(AH2),ISNUMBER(AF2)),ROUND(AH2/AF2,2),"")</f>
        <v>1.3</v>
      </c>
      <c r="DL2" s="19">
        <f>IF(AND(ISNUMBER(AH2),ISNUMBER(AW2)),ROUND(AH2/AW2,2),"")</f>
        <v>13</v>
      </c>
      <c r="DM2" s="19">
        <f>IF(AND(ISNUMBER(AX2),ISNUMBER(AZ2)),ROUND(AX2/AZ2,2),"")</f>
        <v>1.05</v>
      </c>
      <c r="DN2" s="19">
        <f>IF(AND(ISNUMBER(AX2),ISNUMBER(AW2)),ROUND(AX2/AW2,2),"")</f>
        <v>1</v>
      </c>
      <c r="DO2" s="19">
        <f>IF(AND(ISNUMBER(AX2),ISNUMBER(AF2)),ROUND(AF2/AX2,1),"")</f>
        <v>10</v>
      </c>
      <c r="DP2" s="19">
        <f>IF(AND(ISNUMBER(AZ2),ISNUMBER(AF2)),ROUND(AF2/AZ2,2),"")</f>
        <v>10.53</v>
      </c>
      <c r="DQ2" s="19">
        <f>IF(AND(ISNUMBER(AH2),ISNUMBER(AT2)),ROUND((AH2/0.329)/(AT2/0.22),2),"")</f>
        <v>0.81</v>
      </c>
      <c r="DR2" s="19">
        <f>IF(AND(ISNUMBER(AH2),ISNUMBER(AL2)),ROUND((AH2/0.329)/(AL2/0.203),2),"")</f>
        <v>0.79</v>
      </c>
      <c r="DS2" s="19">
        <f>IF(AND(ISNUMBER(AT2),ISNUMBER(AL2)),ROUND((AL2/0.203)/(AT2/0.22),2),"")</f>
        <v>1.02</v>
      </c>
      <c r="DT2" s="19">
        <f>IF(AND(ISNUMBER(AF2),ISNUMBER(AW2)),ROUND((AF2/0.658)/(AW2/0.037),2),"")</f>
        <v>0.56000000000000005</v>
      </c>
      <c r="DU2" s="19">
        <f>IF(AND(ISNUMBER(AH2),ISNUMBER(AF2)),ROUND((AH2/0.648)/(AF2/0.658),2),"")</f>
        <v>1.32</v>
      </c>
      <c r="DV2" s="19">
        <f>IF(AND(ISNUMBER(AX2),ISNUMBER(AF2)),ROUND((AX2/0.0795)/(AF2/0.658),2),"")</f>
        <v>0.83</v>
      </c>
      <c r="DW2" s="19">
        <f>IF(AND(ISNUMBER(AX2),ISNUMBER(AW2)),ROUND((AX2/0.0795)/(AW2/0.037),2),"")</f>
        <v>0.47</v>
      </c>
      <c r="DX2" s="19">
        <f>IF(AND(ISNUMBER(AV2),ISNUMBER(AX2)),ROUND((AV2/0.283)/(AX2/0.07957),2),"")</f>
        <v>1.55</v>
      </c>
      <c r="DY2" s="19">
        <f>IF(AND(ISNUMBER(AF2),ISNUMBER(AE2)),ROUND((AF2/0.658)/(AE2/10.5),2),"")</f>
        <v>0.8</v>
      </c>
      <c r="DZ2" s="33">
        <f>IF(AND(ISNUMBER(AD2),ISNUMBER(AF2)),ROUND(AD2+AF2,1),"")</f>
        <v>23.3</v>
      </c>
      <c r="EA2" s="36">
        <f>IF(AND(ISNUMBER(AT2),ISNUMBER(AW2)),ROUND(AT2+AW2,1),"")</f>
        <v>2.4</v>
      </c>
      <c r="EB2" s="4">
        <f>IF(AND(ISNUMBER(N2),ISNUMBER(O2),ISNUMBER(P2)),((BT2-(BS2+BR2))*1000),"")</f>
        <v>-277.05740084643816</v>
      </c>
      <c r="EC2" s="4">
        <f>IF(AND(ISNUMBER(H2),ISNUMBER(N2),ISNUMBER(O2),ISNUMBER(P2)),(((BL2/3)-(BT2+BS2+2*(BR2/3)))*1000),"")</f>
        <v>47.66797996211136</v>
      </c>
      <c r="ED2" s="4">
        <f>IF(AND(ISNUMBER(J2),ISNUMBER(N2),ISNUMBER(O2),ISNUMBER(P2)),((BN2-(BT2+BS2+2*BR2))*1000),"")</f>
        <v>-169.43098388358507</v>
      </c>
      <c r="EE2" s="4">
        <f>IF(AND(ISNUMBER(I2),ISNUMBER(K2),ISNUMBER(M2)),((BO2+BQ2+BM2)*1000),"")</f>
        <v>274.12368982405184</v>
      </c>
      <c r="EF2" s="4">
        <f>IF(AND(ISNUMBER(EC2),ISNUMBER(EE2)),(555-(EC2+EE2)),"")</f>
        <v>233.2083302138368</v>
      </c>
      <c r="EG2" s="5">
        <f>IF(AND(ISNUMBER(J2),ISNUMBER(N2),ISNUMBER(O2),ISNUMBER(P2)),((J2/101.96))/(((O2/62))+((P2/94.1))+(N2/56.08)),"")</f>
        <v>0.6407787025211833</v>
      </c>
      <c r="EH2" s="5">
        <f>IF(AND(ISNUMBER(J2),ISNUMBER(N2),ISNUMBER(O2),ISNUMBER(P2)),((J2/101.96))/(((O2/62))+((P2/94.1))),"")</f>
        <v>2.4995259349405639</v>
      </c>
      <c r="EI2" s="5">
        <f>IF(AND(ISNUMBER(J2),ISNUMBER(N2),ISNUMBER(O2),ISNUMBER(P2)),(2*(J2/101.96))/((2*(O2/62))+(2*(P2/94.1))+(N2/56.08)),"")</f>
        <v>1.0200558037603904</v>
      </c>
      <c r="EJ2" s="5">
        <f>IF(AND(ISNUMBER(N2),ISNUMBER(O2),ISNUMBER(P2)),((2*(O2/62))+(2*(P2/94.1)))/(N2/56.08),"")</f>
        <v>0.68947373945744483</v>
      </c>
      <c r="EK2" s="5">
        <f>IF(AND(ISNUMBER(J2),ISNUMBER(O2),ISNUMBER(P2)),(2*(O2/62))/((2*(J2/101.96))-(2*(P2/94.1))),"")</f>
        <v>0.38046028507208041</v>
      </c>
      <c r="EL2" s="5">
        <f>IF(AND(ISNUMBER(J2),ISNUMBER(N2),ISNUMBER(P2)),(2*(N2/56.08))/((2*(J2/101.96))-(2*(P2/94.1))),"")</f>
        <v>1.1984707423144481</v>
      </c>
      <c r="EM2" s="19">
        <f>IF(AND(ISNUMBER(J2),ISNUMBER(H2)),ROUND(J2/H2,2),"")</f>
        <v>0.3</v>
      </c>
      <c r="EN2" s="19">
        <f>IF(AND(OR(ISNUMBER(BV2),ISNUMBER(BW2)),ISNUMBER(M2),ISNUMBER(N2)),ROUND((BV2+BW2+0.5*(N2+M2)),2),"")</f>
        <v>15.86</v>
      </c>
      <c r="EO2" s="36">
        <f>IF(AND(ISNUMBER(Q2),ISNUMBER(I2),ISNUMBER(L2)),ROUND(I2,2),"")</f>
        <v>0.82</v>
      </c>
      <c r="EP2" s="36">
        <f>IF(AND(ISNUMBER(Q2),ISNUMBER(I2),ISNUMBER(L2)),(L2*10),"")</f>
        <v>1.5</v>
      </c>
      <c r="EQ2" s="36">
        <f>IF(AND(ISNUMBER(Q2),ISNUMBER(I2),ISNUMBER(L2)),(Q2*10),"")</f>
        <v>0.8</v>
      </c>
      <c r="ER2" s="36">
        <f>IF(AND(ISNUMBER(AD2),ISNUMBER(I2),ISNUMBER(AE2)),(I2*59.95),"")</f>
        <v>49.158999999999999</v>
      </c>
      <c r="ES2" s="36">
        <f>IF(AND(ISNUMBER(AD2),ISNUMBER(I2),ISNUMBER(AE2)),(AE2),"")</f>
        <v>40</v>
      </c>
      <c r="ET2" s="36">
        <f>IF(AND(ISNUMBER(AD2),ISNUMBER(I2),ISNUMBER(AE2)),(AD2*3),"")</f>
        <v>63.900000000000006</v>
      </c>
      <c r="EU2" s="36">
        <f>IF(AND(ISNUMBER(J2),OR(ISNUMBER(BW2),ISNUMBER(BV2)),ISNUMBER(M2)),(0.9*K2),"")</f>
        <v>7.6769999999999996</v>
      </c>
      <c r="EV2" s="36">
        <f>IF(AND(ISNUMBER(J2),OR(ISNUMBER(BW2),ISNUMBER(BV2)),ISNUMBER(M2)),(M2),"")</f>
        <v>6.33</v>
      </c>
      <c r="EW2" s="36">
        <f>IF(AND(ISNUMBER(J2),OR(ISNUMBER(BW2),ISNUMBER(BV2)),ISNUMBER(M2)),(J2),"")</f>
        <v>15.4</v>
      </c>
      <c r="EX2" s="36">
        <f>IF(AND(OR(ISNUMBER(BV2),ISNUMBER(BW2)),ISNUMBER(O2),ISNUMBER(P2),ISNUMBER(M2)),(0.9*K2),"")</f>
        <v>7.6769999999999996</v>
      </c>
      <c r="EY2" s="36">
        <f>IF(AND(OR(ISNUMBER(BV2),ISNUMBER(BW2)),ISNUMBER(O2),ISNUMBER(P2),ISNUMBER(M2)),(O2+P2),"")</f>
        <v>3.9000000000000004</v>
      </c>
      <c r="EZ2" s="36">
        <f>IF(AND(OR(ISNUMBER(BV2),ISNUMBER(BW2)),ISNUMBER(O2),ISNUMBER(P2),ISNUMBER(M2)),(M2),"")</f>
        <v>6.33</v>
      </c>
      <c r="FA2" s="5">
        <f>IF(AND(ISNUMBER(AV2),ISNUMBER(AX2),ISNUMBER(AW2)),(AV2/3),"")</f>
        <v>0.3666666666666667</v>
      </c>
      <c r="FB2" s="5">
        <f>IF(AND(ISNUMBER(AI2),ISNUMBER(AW2),ISNUMBER(AV2)),AX2,"")</f>
        <v>0.2</v>
      </c>
      <c r="FC2" s="5">
        <f>IF(AND(ISNUMBER(AI2),ISNUMBER(AW2),ISNUMBER(AV2)),AW2,"")</f>
        <v>0.2</v>
      </c>
      <c r="FD2" s="36">
        <f>IF(AND(ISNUMBER(I2),ISNUMBER(AE2),ISNUMBER(AC2)),(I2*59.95),"")</f>
        <v>49.158999999999999</v>
      </c>
      <c r="FE2" s="36">
        <f>IF(AND(ISNUMBER(I2),ISNUMBER(AE2),ISNUMBER(AC2)),(AE2),"")</f>
        <v>40</v>
      </c>
      <c r="FF2" s="36">
        <f>IF(AND(ISNUMBER(I2),ISNUMBER(AE2),ISNUMBER(AC2)),(AC2/2),"")</f>
        <v>90</v>
      </c>
      <c r="FG2" s="5">
        <f>IF(AND(ISNUMBER(AE2),ISNUMBER(AF2),ISNUMBER(AD2)),(2*AF2),"")</f>
        <v>4</v>
      </c>
      <c r="FH2" s="36">
        <f>IF(AND(ISNUMBER(AE2),ISNUMBER(AF2),ISNUMBER(AD2)),(AE2/4),"")</f>
        <v>10</v>
      </c>
      <c r="FI2" s="36">
        <f>IF(AND(ISNUMBER(AE2),ISNUMBER(AF2),ISNUMBER(AD2)),(AD2),"")</f>
        <v>21.3</v>
      </c>
      <c r="FJ2" s="5">
        <f>IF(AND(ISNUMBER(AE2),ISNUMBER(AF2),ISNUMBER(AH2)),(AD2/15),"")</f>
        <v>1.4200000000000002</v>
      </c>
      <c r="FK2" s="5">
        <f>IF(AND(ISNUMBER(AE2),ISNUMBER(AF2),ISNUMBER(AH2)),(AH2/10),"")</f>
        <v>0.26</v>
      </c>
      <c r="FL2" s="5">
        <f>IF(AND(ISNUMBER(AE2),ISNUMBER(AF2),ISNUMBER(AH2)),(AF2/8),"")</f>
        <v>0.25</v>
      </c>
      <c r="FM2" s="5">
        <f>IF(ISNUMBER(AB2),AB2/30,"")</f>
        <v>0.26666666666666666</v>
      </c>
      <c r="FN2" s="5">
        <f>IF(ISNUMBER(AV2),AV2,"")</f>
        <v>1.1000000000000001</v>
      </c>
      <c r="FO2" s="5">
        <f>IF(ISNUMBER(AW2),AW2*3,"")</f>
        <v>0.60000000000000009</v>
      </c>
      <c r="FP2" s="4">
        <f>IF(ISNUMBER(BK2),BK2/50,"")</f>
        <v>98.32</v>
      </c>
      <c r="FQ2" s="4">
        <f>IF(ISNUMBER(AL2),AL2*50,"")</f>
        <v>101.49999999999999</v>
      </c>
      <c r="FR2" s="4">
        <f>IF(ISNUMBER(V2),V2,"")</f>
        <v>224</v>
      </c>
      <c r="FS2" s="6">
        <f>IF(AND(ISNUMBER(V2),ISNUMBER(BK2)),LOG((50*V2)/BK2),"")</f>
        <v>0.35760614845576516</v>
      </c>
      <c r="FT2" s="6">
        <f>IF(AND(ISNUMBER(U2),ISNUMBER(BK2)),LOG((250*U2)/BK2),"")</f>
        <v>0.19768982829189383</v>
      </c>
      <c r="FU2" s="6">
        <f>IF(AND(ISNUMBER(AM2),ISNUMBER(AU2)),LOG(AM2/(5*AU2)),"")</f>
        <v>-0.31985685292346488</v>
      </c>
      <c r="FV2" s="6">
        <f>IF(AND(ISNUMBER(AC2),ISNUMBER(AU2)),LOG(AC2/(500*AU2)),"")</f>
        <v>3.7788560889399754E-2</v>
      </c>
      <c r="FW2" s="6">
        <f>IF(AND(ISNUMBER(H2),ISNUMBER(BK2)),LOG((0.467*H2*10000)/(5*BK2)),"")</f>
        <v>0.9901203811141287</v>
      </c>
      <c r="FX2" s="6">
        <f>IF(AND(ISNUMBER(AC2),ISNUMBER(BK2)),LOG((40*AC2)/BK2),"")</f>
        <v>0.16572062221685199</v>
      </c>
      <c r="FY2" s="6">
        <f>IF(AND(ISNUMBER(AD2),ISNUMBER(AC2),ISNUMBER(AE2),ISNUMBER(BK2)),-(0.016*LOG(AE2/BK2))-(2.961*LOG(AD2/BK2))+(1.5*LOG(AC2/BK2)),"")</f>
        <v>4.8764545302263018</v>
      </c>
      <c r="FZ2" s="6">
        <f>IF(AND(ISNUMBER(AD2),ISNUMBER(AC2),ISNUMBER(AE2),ISNUMBER(BK2)),-(1.474*LOG(AE2/BK2))+(2.143*LOG(AD2/BK2))+(1.84*LOG(AC2/BK2)),"")</f>
        <v>-4.6272717200620903</v>
      </c>
      <c r="GA2" s="6">
        <f>IF(AND(ISNUMBER(CQ2),ISNUMBER(CP2)),(1.74+LOG(CQ2)-(1.92*LOG(CP2))),"")</f>
        <v>0.18674478301343334</v>
      </c>
      <c r="GB2" s="6">
        <f>IF(AND(ISNUMBER(H2),ISNUMBER(H2),ISNUMBER(J2),ISNUMBER(BW2),ISNUMBER(M2),ISNUMBER(N2),ISNUMBER(O2),ISNUMBER(P2)),(0.0088*H2-0.0774*I2+0.0102*J2+0.0066*BW2-0.0017*M2-0.0143*N2-0.0155*O2-0.0007*P2),"")</f>
        <v>0.38593400000000005</v>
      </c>
      <c r="GC2" s="6">
        <f>IF(AND(ISNUMBER(H2),ISNUMBER(H2),ISNUMBER(J2),ISNUMBER(BW2),ISNUMBER(M2),ISNUMBER(N2),ISNUMBER(O2),ISNUMBER(P2)),(-0.013*H2-0.0185*I2-0.0129*J2-0.0134*BW2-0.03*M2-0.0204*N2-0.0481*O2-0.0715*P2),"")</f>
        <v>-1.5619500000000002</v>
      </c>
      <c r="GD2" s="6">
        <f>IF(AND(ISNUMBER(H2),ISNUMBER(H2),ISNUMBER(J2),ISNUMBER(BW2),ISNUMBER(M2),ISNUMBER(N2),ISNUMBER(O2),ISNUMBER(P2)),(-0.0221*H2-0.0532*I2-0.0361*J2-0.0016*BW2-0.031*M2-0.0237*N2-0.0641*O2-0.0289*P2),"")</f>
        <v>-2.4107919999999998</v>
      </c>
    </row>
    <row r="3" spans="1:186" hidden="1">
      <c r="G3" s="39" t="s">
        <v>140</v>
      </c>
      <c r="H3" s="34">
        <v>53.49</v>
      </c>
      <c r="I3" s="34">
        <v>8.34</v>
      </c>
      <c r="J3" s="34">
        <v>47.28</v>
      </c>
      <c r="K3" s="34">
        <v>35.770000000000003</v>
      </c>
      <c r="L3" s="34">
        <v>6.46</v>
      </c>
      <c r="M3" s="34">
        <v>41.49</v>
      </c>
      <c r="N3" s="34">
        <v>34.979999999999997</v>
      </c>
      <c r="O3" s="34">
        <v>6.74</v>
      </c>
      <c r="P3" s="34">
        <v>6.02</v>
      </c>
      <c r="Q3" s="5">
        <v>11.46</v>
      </c>
      <c r="T3" s="26" t="s">
        <v>142</v>
      </c>
      <c r="U3" s="36">
        <v>1</v>
      </c>
      <c r="V3" s="36">
        <v>1</v>
      </c>
      <c r="W3" s="36">
        <v>1</v>
      </c>
      <c r="X3" s="36">
        <v>1</v>
      </c>
      <c r="Y3" s="36">
        <v>1</v>
      </c>
      <c r="Z3" s="36">
        <v>1</v>
      </c>
      <c r="AA3" s="36">
        <v>1</v>
      </c>
      <c r="AB3" s="36">
        <v>1</v>
      </c>
      <c r="AC3" s="36">
        <v>1</v>
      </c>
      <c r="AD3" s="36">
        <v>1</v>
      </c>
      <c r="AE3" s="36">
        <v>1</v>
      </c>
      <c r="AF3" s="5">
        <v>1</v>
      </c>
      <c r="AG3" s="36">
        <v>1</v>
      </c>
      <c r="BC3" s="5">
        <v>1</v>
      </c>
      <c r="BD3" s="5">
        <v>1</v>
      </c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</row>
    <row r="4" spans="1:186" hidden="1">
      <c r="G4" s="39" t="s">
        <v>143</v>
      </c>
      <c r="H4" s="5">
        <f>H3*10/25</f>
        <v>21.396000000000001</v>
      </c>
      <c r="I4" s="5">
        <f t="shared" ref="I4:Q4" si="0">I3*10/25</f>
        <v>3.3360000000000003</v>
      </c>
      <c r="J4" s="5">
        <f t="shared" si="0"/>
        <v>18.911999999999999</v>
      </c>
      <c r="K4" s="5">
        <f t="shared" si="0"/>
        <v>14.308000000000002</v>
      </c>
      <c r="L4" s="5">
        <f t="shared" si="0"/>
        <v>2.5839999999999996</v>
      </c>
      <c r="M4" s="5">
        <f t="shared" si="0"/>
        <v>16.596</v>
      </c>
      <c r="N4" s="5">
        <f t="shared" si="0"/>
        <v>13.991999999999997</v>
      </c>
      <c r="O4" s="5">
        <f t="shared" si="0"/>
        <v>2.6960000000000002</v>
      </c>
      <c r="P4" s="5">
        <f t="shared" si="0"/>
        <v>2.4079999999999999</v>
      </c>
      <c r="Q4" s="5">
        <f t="shared" si="0"/>
        <v>4.5840000000000005</v>
      </c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</row>
    <row r="5" spans="1:186" hidden="1">
      <c r="G5" s="39" t="s">
        <v>141</v>
      </c>
      <c r="H5" s="5">
        <f>H3/5</f>
        <v>10.698</v>
      </c>
      <c r="I5" s="5">
        <f t="shared" ref="I5:Q5" si="1">I3/5</f>
        <v>1.6679999999999999</v>
      </c>
      <c r="J5" s="5">
        <f t="shared" si="1"/>
        <v>9.4559999999999995</v>
      </c>
      <c r="K5" s="5">
        <f t="shared" si="1"/>
        <v>7.1540000000000008</v>
      </c>
      <c r="L5" s="5">
        <f t="shared" si="1"/>
        <v>1.292</v>
      </c>
      <c r="M5" s="5">
        <f t="shared" si="1"/>
        <v>8.298</v>
      </c>
      <c r="N5" s="5">
        <f t="shared" si="1"/>
        <v>6.9959999999999996</v>
      </c>
      <c r="O5" s="5">
        <f t="shared" si="1"/>
        <v>1.3480000000000001</v>
      </c>
      <c r="P5" s="5">
        <f t="shared" si="1"/>
        <v>1.204</v>
      </c>
      <c r="Q5" s="5">
        <f t="shared" si="1"/>
        <v>2.2920000000000003</v>
      </c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</row>
    <row r="6" spans="1:186" hidden="1">
      <c r="G6" s="39" t="s">
        <v>128</v>
      </c>
      <c r="H6" s="5">
        <v>54.1</v>
      </c>
      <c r="I6" s="5">
        <v>2.2599999999999998</v>
      </c>
      <c r="J6" s="5">
        <v>13.5</v>
      </c>
      <c r="K6" s="5">
        <v>13.8</v>
      </c>
      <c r="L6" s="5">
        <v>0.2</v>
      </c>
      <c r="M6" s="5">
        <v>3.59</v>
      </c>
      <c r="N6" s="5">
        <v>7.12</v>
      </c>
      <c r="O6" s="5">
        <v>3.16</v>
      </c>
      <c r="P6" s="5">
        <v>1.79</v>
      </c>
      <c r="Q6" s="5">
        <v>0.35</v>
      </c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</row>
    <row r="7" spans="1:186" hidden="1">
      <c r="G7" s="39" t="s">
        <v>129</v>
      </c>
      <c r="H7" s="5">
        <v>60.12</v>
      </c>
      <c r="I7" s="5">
        <v>1.05</v>
      </c>
      <c r="J7" s="5">
        <v>16.91</v>
      </c>
      <c r="K7" s="5">
        <v>6.69</v>
      </c>
      <c r="L7" s="5">
        <v>0.1</v>
      </c>
      <c r="M7" s="5">
        <v>1.79</v>
      </c>
      <c r="N7" s="5">
        <v>5.2</v>
      </c>
      <c r="O7" s="5">
        <v>4.1900000000000004</v>
      </c>
      <c r="P7" s="5">
        <v>2.88</v>
      </c>
      <c r="Q7" s="5">
        <v>0.48</v>
      </c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</row>
    <row r="8" spans="1:186" hidden="1">
      <c r="G8" s="39" t="s">
        <v>130</v>
      </c>
      <c r="H8" s="5">
        <v>69.14</v>
      </c>
      <c r="I8" s="5">
        <v>0.48</v>
      </c>
      <c r="J8" s="5">
        <v>15.39</v>
      </c>
      <c r="K8" s="5">
        <v>2.66</v>
      </c>
      <c r="L8" s="5">
        <v>0.03</v>
      </c>
      <c r="M8" s="5">
        <v>0.75</v>
      </c>
      <c r="N8" s="5">
        <v>1.96</v>
      </c>
      <c r="O8" s="5">
        <v>4.08</v>
      </c>
      <c r="P8" s="5">
        <v>4.4800000000000004</v>
      </c>
      <c r="Q8" s="5">
        <v>0.14000000000000001</v>
      </c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</row>
    <row r="9" spans="1:186" s="50" customFormat="1" ht="12.75">
      <c r="A9" s="76" t="str">
        <f>A1</f>
        <v>Zone</v>
      </c>
      <c r="B9" s="42" t="str">
        <f t="shared" ref="B9:H9" si="2">B1</f>
        <v>Easting</v>
      </c>
      <c r="C9" s="42" t="str">
        <f t="shared" si="2"/>
        <v>Northing</v>
      </c>
      <c r="D9" s="43" t="str">
        <f>D1</f>
        <v>Map_Unit</v>
      </c>
      <c r="E9" s="43" t="str">
        <f>E1</f>
        <v>Rock_Type</v>
      </c>
      <c r="F9" s="43" t="str">
        <f t="shared" si="2"/>
        <v>TS_Num</v>
      </c>
      <c r="G9" s="43" t="str">
        <f t="shared" si="2"/>
        <v>Field_Num</v>
      </c>
      <c r="H9" s="44" t="str">
        <f t="shared" si="2"/>
        <v>SiO2</v>
      </c>
      <c r="I9" s="45" t="str">
        <f t="shared" ref="I9:CJ9" si="3">I1</f>
        <v>TiO2</v>
      </c>
      <c r="J9" s="45" t="str">
        <f t="shared" si="3"/>
        <v>Al2O3</v>
      </c>
      <c r="K9" s="45" t="str">
        <f t="shared" si="3"/>
        <v>Fe2O3(t)</v>
      </c>
      <c r="L9" s="45" t="str">
        <f t="shared" si="3"/>
        <v>MnO</v>
      </c>
      <c r="M9" s="45" t="str">
        <f t="shared" si="3"/>
        <v>MgO</v>
      </c>
      <c r="N9" s="45" t="str">
        <f t="shared" si="3"/>
        <v>CaO</v>
      </c>
      <c r="O9" s="45" t="str">
        <f t="shared" si="3"/>
        <v>Na2O</v>
      </c>
      <c r="P9" s="45" t="str">
        <f t="shared" si="3"/>
        <v>K2O</v>
      </c>
      <c r="Q9" s="44" t="str">
        <f t="shared" si="3"/>
        <v>P2O5</v>
      </c>
      <c r="R9" s="45" t="str">
        <f>R1</f>
        <v>LOI</v>
      </c>
      <c r="S9" s="44" t="str">
        <f>S1</f>
        <v>Total</v>
      </c>
      <c r="T9" s="45" t="str">
        <f t="shared" si="3"/>
        <v>Traces</v>
      </c>
      <c r="U9" s="45" t="str">
        <f t="shared" si="3"/>
        <v>Sc</v>
      </c>
      <c r="V9" s="45" t="str">
        <f t="shared" si="3"/>
        <v>V</v>
      </c>
      <c r="W9" s="45" t="str">
        <f t="shared" si="3"/>
        <v>Cr</v>
      </c>
      <c r="X9" s="45" t="str">
        <f t="shared" si="3"/>
        <v>Co</v>
      </c>
      <c r="Y9" s="45" t="str">
        <f t="shared" si="3"/>
        <v>Ni</v>
      </c>
      <c r="Z9" s="45" t="str">
        <f t="shared" si="3"/>
        <v>Cu</v>
      </c>
      <c r="AA9" s="45" t="str">
        <f t="shared" si="3"/>
        <v>Zn</v>
      </c>
      <c r="AB9" s="45" t="str">
        <f t="shared" si="3"/>
        <v>Rb</v>
      </c>
      <c r="AC9" s="45" t="str">
        <f t="shared" si="3"/>
        <v>Sr</v>
      </c>
      <c r="AD9" s="45" t="str">
        <f t="shared" si="3"/>
        <v>Y</v>
      </c>
      <c r="AE9" s="45" t="str">
        <f t="shared" si="3"/>
        <v>Zr</v>
      </c>
      <c r="AF9" s="44" t="str">
        <f t="shared" si="3"/>
        <v>Nb</v>
      </c>
      <c r="AG9" s="45" t="str">
        <f t="shared" si="3"/>
        <v>Ba</v>
      </c>
      <c r="AH9" s="44" t="str">
        <f t="shared" si="3"/>
        <v>La</v>
      </c>
      <c r="AI9" s="44" t="str">
        <f t="shared" si="3"/>
        <v>Ce</v>
      </c>
      <c r="AJ9" s="44" t="str">
        <f t="shared" si="3"/>
        <v>Pr</v>
      </c>
      <c r="AK9" s="44" t="str">
        <f t="shared" si="3"/>
        <v>Nd</v>
      </c>
      <c r="AL9" s="44" t="str">
        <f t="shared" si="3"/>
        <v>Sm</v>
      </c>
      <c r="AM9" s="44" t="str">
        <f t="shared" si="3"/>
        <v>Eu</v>
      </c>
      <c r="AN9" s="44" t="str">
        <f t="shared" si="3"/>
        <v>Gd</v>
      </c>
      <c r="AO9" s="44" t="str">
        <f t="shared" si="3"/>
        <v>Tb</v>
      </c>
      <c r="AP9" s="44" t="str">
        <f t="shared" si="3"/>
        <v>Dy</v>
      </c>
      <c r="AQ9" s="44" t="str">
        <f t="shared" si="3"/>
        <v>Ho</v>
      </c>
      <c r="AR9" s="44" t="str">
        <f t="shared" si="3"/>
        <v>Er</v>
      </c>
      <c r="AS9" s="44" t="str">
        <f t="shared" si="3"/>
        <v>Tm</v>
      </c>
      <c r="AT9" s="44" t="str">
        <f t="shared" si="3"/>
        <v>Yb</v>
      </c>
      <c r="AU9" s="44" t="str">
        <f t="shared" si="3"/>
        <v>Lu</v>
      </c>
      <c r="AV9" s="44" t="str">
        <f t="shared" si="3"/>
        <v>Hf</v>
      </c>
      <c r="AW9" s="44" t="str">
        <f t="shared" si="3"/>
        <v>Ta</v>
      </c>
      <c r="AX9" s="44" t="str">
        <f t="shared" si="3"/>
        <v>Th</v>
      </c>
      <c r="AY9" s="44" t="str">
        <f t="shared" si="3"/>
        <v>Pb</v>
      </c>
      <c r="AZ9" s="44" t="str">
        <f t="shared" si="3"/>
        <v>U</v>
      </c>
      <c r="BA9" s="44" t="str">
        <f t="shared" si="3"/>
        <v>As</v>
      </c>
      <c r="BB9" s="7" t="str">
        <f t="shared" si="3"/>
        <v>NiM</v>
      </c>
      <c r="BC9" s="44" t="str">
        <f t="shared" si="3"/>
        <v>P2O5T</v>
      </c>
      <c r="BD9" s="44" t="str">
        <f t="shared" si="3"/>
        <v>TiO2T</v>
      </c>
      <c r="BE9" s="45" t="str">
        <f t="shared" si="3"/>
        <v>87/86 Sr</v>
      </c>
      <c r="BF9" s="45" t="str">
        <f t="shared" si="3"/>
        <v>143/144 Nd</v>
      </c>
      <c r="BG9" s="45" t="str">
        <f t="shared" si="3"/>
        <v>206/204 Pb</v>
      </c>
      <c r="BH9" s="45" t="str">
        <f t="shared" si="3"/>
        <v>207/204 Pb</v>
      </c>
      <c r="BI9" s="45" t="str">
        <f t="shared" si="3"/>
        <v>208/204 Pb</v>
      </c>
      <c r="BJ9" s="45" t="str">
        <f t="shared" si="3"/>
        <v>Age</v>
      </c>
      <c r="BK9" s="7" t="str">
        <f>BK1</f>
        <v>Ti(ppm)</v>
      </c>
      <c r="BL9" s="46" t="str">
        <f t="shared" si="3"/>
        <v>Si(moles)</v>
      </c>
      <c r="BM9" s="46" t="str">
        <f t="shared" si="3"/>
        <v>Ti(moles)</v>
      </c>
      <c r="BN9" s="46" t="str">
        <f t="shared" si="3"/>
        <v>Al(moles)</v>
      </c>
      <c r="BO9" s="46" t="str">
        <f t="shared" si="3"/>
        <v>Fe(moles)</v>
      </c>
      <c r="BP9" s="46" t="str">
        <f t="shared" si="3"/>
        <v>Mn(moles)</v>
      </c>
      <c r="BQ9" s="46" t="str">
        <f t="shared" si="3"/>
        <v>Mg(moles)</v>
      </c>
      <c r="BR9" s="46" t="str">
        <f t="shared" si="3"/>
        <v>Ca(moles)</v>
      </c>
      <c r="BS9" s="46" t="str">
        <f t="shared" si="3"/>
        <v>Na(moles)</v>
      </c>
      <c r="BT9" s="46" t="str">
        <f t="shared" si="3"/>
        <v>K(moles)</v>
      </c>
      <c r="BU9" s="46" t="str">
        <f t="shared" si="3"/>
        <v>P(moles)</v>
      </c>
      <c r="BV9" s="44" t="str">
        <f t="shared" si="3"/>
        <v>Fe2O3cal</v>
      </c>
      <c r="BW9" s="44" t="str">
        <f t="shared" si="3"/>
        <v>FeOcal</v>
      </c>
      <c r="BX9" s="47" t="str">
        <f t="shared" si="3"/>
        <v>Mg #</v>
      </c>
      <c r="BY9" s="44" t="str">
        <f t="shared" si="3"/>
        <v>FeO/MgO</v>
      </c>
      <c r="BZ9" s="44" t="str">
        <f t="shared" si="3"/>
        <v>AlO/TiO</v>
      </c>
      <c r="CA9" s="44" t="str">
        <f t="shared" si="3"/>
        <v>CaO/TiO2</v>
      </c>
      <c r="CB9" s="44" t="str">
        <f t="shared" si="3"/>
        <v>TiO/PO</v>
      </c>
      <c r="CC9" s="44" t="str">
        <f t="shared" si="3"/>
        <v>ALK</v>
      </c>
      <c r="CD9" s="44" t="str">
        <f t="shared" si="3"/>
        <v>MALK</v>
      </c>
      <c r="CE9" s="44" t="str">
        <f>CE1</f>
        <v>MgO + K2O</v>
      </c>
      <c r="CF9" s="44" t="str">
        <f>CF1</f>
        <v>MgO+k2O+CaO+Na2O</v>
      </c>
      <c r="CG9" s="44" t="str">
        <f>CG1</f>
        <v>100*(EM7/EN32)</v>
      </c>
      <c r="CH9" s="44" t="str">
        <f t="shared" si="3"/>
        <v>K/P</v>
      </c>
      <c r="CI9" s="44" t="str">
        <f t="shared" si="3"/>
        <v>K/Ti</v>
      </c>
      <c r="CJ9" s="8" t="str">
        <f t="shared" si="3"/>
        <v>Zr/P2O5</v>
      </c>
      <c r="CK9" s="44" t="str">
        <f t="shared" ref="CK9:FJ9" si="4">CK1</f>
        <v>Rb/Sr</v>
      </c>
      <c r="CL9" s="44" t="str">
        <f t="shared" si="4"/>
        <v>Sr/Nd</v>
      </c>
      <c r="CM9" s="44" t="str">
        <f t="shared" si="4"/>
        <v>Ba/Rb</v>
      </c>
      <c r="CN9" s="44" t="str">
        <f t="shared" si="4"/>
        <v>Ni/Cr</v>
      </c>
      <c r="CO9" s="44" t="str">
        <f t="shared" si="4"/>
        <v>Cr/V</v>
      </c>
      <c r="CP9" s="44" t="str">
        <f t="shared" si="4"/>
        <v>Zr/Y</v>
      </c>
      <c r="CQ9" s="8" t="str">
        <f>CQ1</f>
        <v>Nb/Y</v>
      </c>
      <c r="CR9" s="48" t="str">
        <f t="shared" si="4"/>
        <v>Zr/TiO2</v>
      </c>
      <c r="CS9" s="44" t="str">
        <f t="shared" si="4"/>
        <v>Ba/Nb</v>
      </c>
      <c r="CT9" s="44" t="str">
        <f t="shared" si="4"/>
        <v>Ba/La</v>
      </c>
      <c r="CU9" s="44" t="str">
        <f t="shared" si="4"/>
        <v>Ba/Th</v>
      </c>
      <c r="CV9" s="44" t="str">
        <f t="shared" si="4"/>
        <v>Zr/Hf</v>
      </c>
      <c r="CW9" s="44" t="str">
        <f t="shared" si="4"/>
        <v>Zr/Nb</v>
      </c>
      <c r="CX9" s="44" t="str">
        <f t="shared" si="4"/>
        <v>Ce/Yb</v>
      </c>
      <c r="CY9" s="7" t="str">
        <f t="shared" si="4"/>
        <v>Ti/Y</v>
      </c>
      <c r="CZ9" s="7" t="str">
        <f t="shared" si="4"/>
        <v>Ti/Zr</v>
      </c>
      <c r="DA9" s="7" t="str">
        <f t="shared" si="4"/>
        <v>Ti/Yb</v>
      </c>
      <c r="DB9" s="44" t="str">
        <f t="shared" si="4"/>
        <v>Ba/Y</v>
      </c>
      <c r="DC9" s="44" t="str">
        <f t="shared" si="4"/>
        <v>Ba/Yb</v>
      </c>
      <c r="DD9" s="44" t="str">
        <f t="shared" si="4"/>
        <v>Ba/Ta</v>
      </c>
      <c r="DE9" s="44" t="str">
        <f t="shared" si="4"/>
        <v>Hf/Yb</v>
      </c>
      <c r="DF9" s="44" t="s">
        <v>119</v>
      </c>
      <c r="DG9" s="44" t="str">
        <f t="shared" si="4"/>
        <v>Ta/Yb</v>
      </c>
      <c r="DH9" s="44" t="str">
        <f t="shared" si="4"/>
        <v>Th/Yb</v>
      </c>
      <c r="DI9" s="44" t="str">
        <f t="shared" si="4"/>
        <v>TiO2/Yb</v>
      </c>
      <c r="DJ9" s="44" t="str">
        <f t="shared" si="4"/>
        <v>La+Sm+Yb</v>
      </c>
      <c r="DK9" s="44" t="str">
        <f t="shared" ref="DK9:DP9" si="5">DK1</f>
        <v>La/Nb</v>
      </c>
      <c r="DL9" s="44" t="str">
        <f t="shared" si="5"/>
        <v>La/Ta</v>
      </c>
      <c r="DM9" s="44" t="str">
        <f t="shared" si="5"/>
        <v>Th/U</v>
      </c>
      <c r="DN9" s="44" t="str">
        <f t="shared" si="5"/>
        <v>Th/Ta</v>
      </c>
      <c r="DO9" s="44" t="str">
        <f t="shared" si="5"/>
        <v>Nb/Th</v>
      </c>
      <c r="DP9" s="44" t="str">
        <f t="shared" si="5"/>
        <v>Nb/U</v>
      </c>
      <c r="DQ9" s="44" t="str">
        <f t="shared" si="4"/>
        <v>(La/Yb)n</v>
      </c>
      <c r="DR9" s="44" t="str">
        <f t="shared" si="4"/>
        <v>(La/Sm)n</v>
      </c>
      <c r="DS9" s="44" t="str">
        <f t="shared" si="4"/>
        <v>(Sm/Yb)n</v>
      </c>
      <c r="DT9" s="44" t="str">
        <f t="shared" si="4"/>
        <v>(Nb/Ta)pm</v>
      </c>
      <c r="DU9" s="44" t="str">
        <f t="shared" si="4"/>
        <v>(La/Nb)pm</v>
      </c>
      <c r="DV9" s="44" t="str">
        <f t="shared" si="4"/>
        <v>(Th/Nb)pm</v>
      </c>
      <c r="DW9" s="44" t="str">
        <f t="shared" si="4"/>
        <v>(Th/Ta)pm</v>
      </c>
      <c r="DX9" s="44" t="str">
        <f t="shared" si="4"/>
        <v>(Hf/Th)pm</v>
      </c>
      <c r="DY9" s="44" t="str">
        <f t="shared" si="4"/>
        <v>(Nb/Zr)pm</v>
      </c>
      <c r="DZ9" s="47" t="str">
        <f t="shared" si="4"/>
        <v>Y+Nb</v>
      </c>
      <c r="EA9" s="47" t="str">
        <f t="shared" si="4"/>
        <v>Yb+Ta</v>
      </c>
      <c r="EB9" s="7" t="str">
        <f>EB1</f>
        <v>P</v>
      </c>
      <c r="EC9" s="7" t="str">
        <f t="shared" si="4"/>
        <v>Q</v>
      </c>
      <c r="ED9" s="7" t="str">
        <f t="shared" si="4"/>
        <v>A</v>
      </c>
      <c r="EE9" s="7" t="str">
        <f t="shared" si="4"/>
        <v>B</v>
      </c>
      <c r="EF9" s="7" t="str">
        <f t="shared" si="4"/>
        <v>F</v>
      </c>
      <c r="EG9" s="44" t="str">
        <f t="shared" si="4"/>
        <v>ASI</v>
      </c>
      <c r="EH9" s="49" t="str">
        <f t="shared" si="4"/>
        <v>M[Al/K+Na]</v>
      </c>
      <c r="EI9" s="44" t="str">
        <f t="shared" si="4"/>
        <v>Al/Na+K+Ca</v>
      </c>
      <c r="EJ9" s="44" t="str">
        <f t="shared" si="4"/>
        <v>Na+K/Ca</v>
      </c>
      <c r="EK9" s="44" t="str">
        <f t="shared" si="4"/>
        <v>Na/(Al-K)</v>
      </c>
      <c r="EL9" s="44" t="str">
        <f t="shared" si="4"/>
        <v>2Ca/(Al-K)</v>
      </c>
      <c r="EM9" s="44" t="str">
        <f t="shared" si="4"/>
        <v>Al203/SiO2</v>
      </c>
      <c r="EN9" s="44" t="str">
        <f t="shared" si="4"/>
        <v>Fe+.5(Ca+Mg)</v>
      </c>
      <c r="EO9" s="47" t="str">
        <f t="shared" si="4"/>
        <v>TiO2</v>
      </c>
      <c r="EP9" s="47" t="str">
        <f t="shared" si="4"/>
        <v>MnO*10</v>
      </c>
      <c r="EQ9" s="47" t="str">
        <f t="shared" si="4"/>
        <v>P2O5*10</v>
      </c>
      <c r="ER9" s="47" t="str">
        <f t="shared" si="4"/>
        <v>Ti/100</v>
      </c>
      <c r="ES9" s="47" t="str">
        <f t="shared" si="4"/>
        <v>Zr</v>
      </c>
      <c r="ET9" s="47" t="str">
        <f t="shared" si="4"/>
        <v>Y*3</v>
      </c>
      <c r="EU9" s="47" t="str">
        <f t="shared" si="4"/>
        <v>FeOt</v>
      </c>
      <c r="EV9" s="47" t="str">
        <f t="shared" si="4"/>
        <v>MgO</v>
      </c>
      <c r="EW9" s="47" t="str">
        <f t="shared" si="4"/>
        <v>Al2O3</v>
      </c>
      <c r="EX9" s="47" t="str">
        <f t="shared" si="4"/>
        <v>FeOt</v>
      </c>
      <c r="EY9" s="47" t="str">
        <f t="shared" si="4"/>
        <v>Alkalis</v>
      </c>
      <c r="EZ9" s="47" t="str">
        <f t="shared" si="4"/>
        <v>MgO</v>
      </c>
      <c r="FA9" s="44" t="str">
        <f t="shared" si="4"/>
        <v>Hf/3</v>
      </c>
      <c r="FB9" s="44" t="str">
        <f t="shared" si="4"/>
        <v>Th</v>
      </c>
      <c r="FC9" s="44" t="str">
        <f t="shared" si="4"/>
        <v>Ta</v>
      </c>
      <c r="FD9" s="47" t="str">
        <f t="shared" si="4"/>
        <v>Ti/100</v>
      </c>
      <c r="FE9" s="47" t="str">
        <f t="shared" si="4"/>
        <v>Zr</v>
      </c>
      <c r="FF9" s="47" t="str">
        <f t="shared" si="4"/>
        <v>Sr/2</v>
      </c>
      <c r="FG9" s="44" t="str">
        <f t="shared" si="4"/>
        <v>2*Nb</v>
      </c>
      <c r="FH9" s="47" t="str">
        <f t="shared" si="4"/>
        <v>Zr/4</v>
      </c>
      <c r="FI9" s="47" t="str">
        <f t="shared" si="4"/>
        <v>Y</v>
      </c>
      <c r="FJ9" s="44" t="str">
        <f t="shared" si="4"/>
        <v>Y/15</v>
      </c>
      <c r="FK9" s="44" t="str">
        <f t="shared" ref="FK9:GD9" si="6">FK1</f>
        <v>La/10</v>
      </c>
      <c r="FL9" s="44" t="str">
        <f t="shared" si="6"/>
        <v>Nb/8</v>
      </c>
      <c r="FM9" s="44" t="str">
        <f t="shared" si="6"/>
        <v>Rb/30</v>
      </c>
      <c r="FN9" s="44" t="str">
        <f t="shared" si="6"/>
        <v>Hf</v>
      </c>
      <c r="FO9" s="44" t="str">
        <f t="shared" si="6"/>
        <v>Ta*3</v>
      </c>
      <c r="FP9" s="7" t="str">
        <f t="shared" si="6"/>
        <v>Ti/50</v>
      </c>
      <c r="FQ9" s="7" t="str">
        <f t="shared" si="6"/>
        <v>50*Sm</v>
      </c>
      <c r="FR9" s="7" t="str">
        <f t="shared" si="6"/>
        <v>V</v>
      </c>
      <c r="FS9" s="8" t="str">
        <f>FS1</f>
        <v>log(50*V/Ti)</v>
      </c>
      <c r="FT9" s="8" t="str">
        <f t="shared" ref="FT9:FZ9" si="7">FT1</f>
        <v>log(250*Sc/Ti)</v>
      </c>
      <c r="FU9" s="8" t="str">
        <f t="shared" si="7"/>
        <v>log(Eu/5*Lu)</v>
      </c>
      <c r="FV9" s="8" t="str">
        <f t="shared" si="7"/>
        <v>log(Sr/500*Lu)</v>
      </c>
      <c r="FW9" s="8" t="str">
        <f t="shared" si="7"/>
        <v>log(Si/25*Ti)</v>
      </c>
      <c r="FX9" s="8" t="str">
        <f t="shared" si="7"/>
        <v>log(40*Sr/Ti)</v>
      </c>
      <c r="FY9" s="8" t="str">
        <f t="shared" si="7"/>
        <v>ld1</v>
      </c>
      <c r="FZ9" s="8" t="str">
        <f t="shared" si="7"/>
        <v>ld2</v>
      </c>
      <c r="GA9" s="8" t="str">
        <f>GA1</f>
        <v>DNb</v>
      </c>
      <c r="GB9" s="8" t="str">
        <f t="shared" si="6"/>
        <v>F1</v>
      </c>
      <c r="GC9" s="8" t="str">
        <f t="shared" si="6"/>
        <v>F2</v>
      </c>
      <c r="GD9" s="8" t="str">
        <f t="shared" si="6"/>
        <v>F3</v>
      </c>
    </row>
    <row r="10" spans="1:186">
      <c r="B10" s="78"/>
      <c r="C10" s="78"/>
      <c r="D10" s="79" t="s">
        <v>184</v>
      </c>
      <c r="E10" s="79"/>
      <c r="F10" s="79"/>
      <c r="G10" s="79" t="s">
        <v>184</v>
      </c>
      <c r="H10" s="19"/>
      <c r="I10" s="80"/>
      <c r="J10" s="80"/>
      <c r="K10" s="80"/>
      <c r="L10" s="80"/>
      <c r="M10" s="80"/>
      <c r="N10" s="80"/>
      <c r="O10" s="80"/>
      <c r="P10" s="80"/>
      <c r="Q10" s="19"/>
      <c r="R10" s="80"/>
      <c r="S10" s="19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36"/>
      <c r="BC10" s="36"/>
      <c r="BD10" s="36"/>
    </row>
    <row r="11" spans="1:186">
      <c r="A11" s="38" t="s">
        <v>185</v>
      </c>
      <c r="B11" s="37">
        <v>601554.222343</v>
      </c>
      <c r="C11" s="37">
        <v>4914091.5526400004</v>
      </c>
      <c r="D11" s="38" t="s">
        <v>186</v>
      </c>
      <c r="E11" s="38" t="s">
        <v>187</v>
      </c>
      <c r="F11" s="58" t="s">
        <v>188</v>
      </c>
      <c r="G11" s="38" t="s">
        <v>189</v>
      </c>
      <c r="H11" s="34">
        <v>44.171187646042867</v>
      </c>
      <c r="I11" s="34">
        <v>3.1503403433912425</v>
      </c>
      <c r="J11" s="34">
        <v>13.170699989840497</v>
      </c>
      <c r="K11" s="34">
        <v>11.975088895661891</v>
      </c>
      <c r="L11" s="34">
        <v>0.17080158488265773</v>
      </c>
      <c r="M11" s="34">
        <v>6.452504317789292</v>
      </c>
      <c r="N11" s="34">
        <v>10.333495885400794</v>
      </c>
      <c r="O11" s="34">
        <v>2.8182261505638526</v>
      </c>
      <c r="P11" s="34">
        <v>0.33211419282739002</v>
      </c>
      <c r="Q11" s="34">
        <v>0.82554099359951238</v>
      </c>
      <c r="R11" s="34">
        <v>5.03</v>
      </c>
      <c r="S11" s="19">
        <f>SUM($H11:$R11)</f>
        <v>98.43</v>
      </c>
      <c r="T11" s="66"/>
      <c r="U11" s="37">
        <v>21</v>
      </c>
      <c r="V11" s="37">
        <v>228</v>
      </c>
      <c r="W11" s="37">
        <v>220</v>
      </c>
      <c r="X11" s="37">
        <v>100</v>
      </c>
      <c r="Y11" s="37">
        <v>139</v>
      </c>
      <c r="Z11" s="37">
        <v>23</v>
      </c>
      <c r="AA11" s="37"/>
      <c r="AB11" s="37">
        <v>12</v>
      </c>
      <c r="AC11" s="37">
        <v>755</v>
      </c>
      <c r="AD11" s="37">
        <v>31</v>
      </c>
      <c r="AE11" s="37">
        <v>237</v>
      </c>
      <c r="AF11" s="67">
        <v>40</v>
      </c>
      <c r="AG11" s="67">
        <v>129</v>
      </c>
      <c r="AH11" s="67">
        <v>37.799999999999997</v>
      </c>
      <c r="AI11" s="67">
        <v>93</v>
      </c>
      <c r="AJ11" s="67"/>
      <c r="AK11" s="34">
        <v>49</v>
      </c>
      <c r="AL11" s="34">
        <v>9.26</v>
      </c>
      <c r="AM11" s="34">
        <v>3.06</v>
      </c>
      <c r="AN11" s="34"/>
      <c r="AO11" s="34">
        <v>0.8</v>
      </c>
      <c r="AP11" s="34"/>
      <c r="AQ11" s="34"/>
      <c r="AR11" s="34"/>
      <c r="AS11" s="34"/>
      <c r="AT11" s="67">
        <v>2.09</v>
      </c>
      <c r="AU11" s="67">
        <v>0.32</v>
      </c>
      <c r="AV11" s="67">
        <v>5.3</v>
      </c>
      <c r="AW11" s="67">
        <v>2</v>
      </c>
      <c r="AX11" s="67">
        <v>1.7</v>
      </c>
      <c r="AY11" s="67"/>
      <c r="AZ11" s="67">
        <v>0.8</v>
      </c>
      <c r="BA11" s="36"/>
      <c r="BB11" s="36"/>
      <c r="BC11" s="36"/>
      <c r="BD11" s="36"/>
      <c r="BK11" s="4">
        <f>IF(ISNUMBER(I11),ROUND(I11*5995,0),"")</f>
        <v>18886</v>
      </c>
      <c r="BL11" s="6">
        <f>IF(ISNUMBER(H11),H11/60.09,"")</f>
        <v>0.73508383501485874</v>
      </c>
      <c r="BM11" s="6">
        <f>IF(ISNUMBER(I11),I11/79.88,"")</f>
        <v>3.9438411910255919E-2</v>
      </c>
      <c r="BN11" s="6">
        <f>IF(ISNUMBER(J11),(J11/101.98)*2,"")</f>
        <v>0.25829966640204932</v>
      </c>
      <c r="BO11" s="6">
        <f>IF(ISNUMBER(K11),(K11/159.7)*2,"")</f>
        <v>0.14996980457935993</v>
      </c>
      <c r="BP11" s="6">
        <f>IF(ISNUMBER(L11),L11/70.94,"")</f>
        <v>2.4076907933839545E-3</v>
      </c>
      <c r="BQ11" s="6">
        <f>IF(ISNUMBER(M11), M11/40.31,"")</f>
        <v>0.16007204956063736</v>
      </c>
      <c r="BR11" s="6">
        <f>IF(ISNUMBER(N11),N11/56.08,"")</f>
        <v>0.18426347869830231</v>
      </c>
      <c r="BS11" s="6">
        <f>IF(ISNUMBER(O11),(O11/61.98)*2,"")</f>
        <v>9.0939856423486704E-2</v>
      </c>
      <c r="BT11" s="6">
        <f>IF(ISNUMBER(P11),(P11/94.2)*2,"")</f>
        <v>7.0512567479276015E-3</v>
      </c>
      <c r="BU11" s="6">
        <f>IF(ISNUMBER(Q11),(Q11/141.94)*2,"")</f>
        <v>1.1632252974489396E-2</v>
      </c>
      <c r="BV11" s="5">
        <f>IF(ISNUMBER(K11),ROUND(0.1189*K11,2),"")</f>
        <v>1.42</v>
      </c>
      <c r="BW11" s="5">
        <f>IF(ISNUMBER(K11),ROUND(0.9*(K11-BV11),2),"")</f>
        <v>9.5</v>
      </c>
      <c r="BX11" s="36">
        <f>IF(AND(OR(ISNUMBER(BV11),ISNUMBER(BW11)),ISNUMBER(M11)),ROUND((BQ11/(BQ11+(BO11*0.899)))*100,2),"")</f>
        <v>54.28</v>
      </c>
      <c r="BY11" s="5">
        <f>IF(AND(OR(ISNUMBER(K11),ISNUMBER(BV11)),ISNUMBER(M11)),ROUND(((K11*0.9))/M11,2),"")</f>
        <v>1.67</v>
      </c>
      <c r="BZ11" s="5">
        <f>IF(AND(ISNUMBER(J11),ISNUMBER(I11)),ROUND(J11/I11,2),"")</f>
        <v>4.18</v>
      </c>
      <c r="CA11" s="5">
        <f>IF(AND(ISNUMBER(N11),ISNUMBER(I11)),ROUND(N11/I11,2),"")</f>
        <v>3.28</v>
      </c>
      <c r="CB11" s="5">
        <f>IF(AND(ISNUMBER(I11),ISNUMBER(Q11)),ROUND(I11/Q11,2),"")</f>
        <v>3.82</v>
      </c>
      <c r="CC11" s="5">
        <f>IF(AND(ISNUMBER(O11),ISNUMBER(P11)),ROUND(O11+P11,2),"")</f>
        <v>3.15</v>
      </c>
      <c r="CD11" s="5">
        <f>IF(AND(ISNUMBER(O11),ISNUMBER(P11),ISNUMBER(N11)),(O11+P11)-N11,"")</f>
        <v>-7.1831555420095512</v>
      </c>
      <c r="CE11" s="34">
        <f>IF(AND(ISNUMBER(M11),ISNUMBER(P11)),M11+P11,"")</f>
        <v>6.7846185106166823</v>
      </c>
      <c r="CF11" s="34">
        <f>IF(AND(ISNUMBER(M11),ISNUMBER(N11),ISNUMBER(O11),ISNUMBER(P11)),M11+N11+O11+P11,"")</f>
        <v>19.936340546581327</v>
      </c>
      <c r="CG11" s="34">
        <f>IF(AND(ISNUMBER(CE11),ISNUMBER(CF11)),100*(CE11/CF11),"")</f>
        <v>34.031413612565444</v>
      </c>
      <c r="CH11" s="5">
        <f>IF(AND(ISNUMBER(P11),ISNUMBER(Q11)),ROUND((P11*8300)/(Q11*4366),2),"")</f>
        <v>0.76</v>
      </c>
      <c r="CI11" s="5">
        <f>IF(AND(ISNUMBER(P11),ISNUMBER(I11)),ROUND((P11*8300)/(I11*5995),2),"")</f>
        <v>0.15</v>
      </c>
      <c r="CJ11" s="6">
        <f>IF(AND(ISNUMBER(AE11),ISNUMBER(Q11)),ROUND(AE11/(Q11*10000),3),"")</f>
        <v>2.9000000000000001E-2</v>
      </c>
      <c r="CK11" s="5">
        <f>IF(AND(ISNUMBER(AB11),ISNUMBER(AC11)),ROUND(AB11/AC11,3),"")</f>
        <v>1.6E-2</v>
      </c>
      <c r="CL11" s="5">
        <f>IF(AND(ISNUMBER(AC11),ISNUMBER(AK11)),ROUND(AC11/AK11,3),"")</f>
        <v>15.407999999999999</v>
      </c>
      <c r="CM11" s="5">
        <f>IF(AND(ISNUMBER(AG11),ISNUMBER(AB11)),ROUND(AG11/AB11,2),"")</f>
        <v>10.75</v>
      </c>
      <c r="CN11" s="5">
        <f>IF(AND(ISNUMBER(Y11),ISNUMBER(W11)),ROUND(Y11/W11,2),"")</f>
        <v>0.63</v>
      </c>
      <c r="CO11" s="5">
        <f>IF(AND(ISNUMBER(W11),ISNUMBER(V11)),ROUND(W11/V11,2),"")</f>
        <v>0.96</v>
      </c>
      <c r="CP11" s="5">
        <f>IF(AND(ISNUMBER(AE11),ISNUMBER(AD11)),ROUND(AE11/AD11,2),"")</f>
        <v>7.65</v>
      </c>
      <c r="CQ11" s="6">
        <f>IF(AND(ISNUMBER(AD11),ISNUMBER(AF11)),ROUND(AF11/AD11,3),"")</f>
        <v>1.29</v>
      </c>
      <c r="CR11" s="40">
        <f>IF(AND(ISNUMBER(AE11),ISNUMBER(I11)),ROUND(AE11/(I11*10000),4),"")</f>
        <v>7.4999999999999997E-3</v>
      </c>
      <c r="CS11" s="5">
        <f>IF(AND(ISNUMBER(AF11),ISNUMBER(AG11)),ROUND(AG11/AF11,2),"")</f>
        <v>3.23</v>
      </c>
      <c r="CT11" s="5">
        <f>IF(AND(ISNUMBER(AH11),ISNUMBER(AG11)),ROUND(AG11/AH11,2),"")</f>
        <v>3.41</v>
      </c>
      <c r="CU11" s="5">
        <f>IF(AND(ISNUMBER(AX11),ISNUMBER(AG11)),ROUND(AG11/AX11,1),"")</f>
        <v>75.900000000000006</v>
      </c>
      <c r="CV11" s="5">
        <f>IF(AND(ISNUMBER(AE11),ISNUMBER(AV11)),ROUND(AE11/AV11,1),"")</f>
        <v>44.7</v>
      </c>
      <c r="CW11" s="5">
        <f>IF(AND(ISNUMBER(AE11),ISNUMBER(AF11)),ROUND(AE11/AF11,2),"")</f>
        <v>5.93</v>
      </c>
      <c r="CX11" s="5">
        <f>IF(AND(ISNUMBER(AI11),ISNUMBER(AT11)),ROUND(AI11/AT11,2),"")</f>
        <v>44.5</v>
      </c>
      <c r="CY11" s="4">
        <f>IF(AND(ISNUMBER(I11),ISNUMBER(AD11)),ROUND((I11*5995)/AD11,0),"")</f>
        <v>609</v>
      </c>
      <c r="CZ11" s="4">
        <f>IF(AND(ISNUMBER(I11),ISNUMBER(AE11)),ROUND((I11*5995)/AE11,1),"")</f>
        <v>79.7</v>
      </c>
      <c r="DA11" s="4">
        <f>IF(AND(ISNUMBER(I11),ISNUMBER(AT11)),ROUND((I11*5995)/AT11,0),"")</f>
        <v>9037</v>
      </c>
      <c r="DB11" s="5">
        <f>IF(AND(ISNUMBER(AD11),ISNUMBER(AG11)),ROUND(AG11/AD11,2),"")</f>
        <v>4.16</v>
      </c>
      <c r="DC11" s="5">
        <f>IF(AND(ISNUMBER(AG11),ISNUMBER(AT11)),ROUND(AG11/AT11,2),"")</f>
        <v>61.72</v>
      </c>
      <c r="DD11" s="5">
        <f>IF(AND(ISNUMBER(AG11),ISNUMBER(AW11)),ROUND(AG11/AW11,2),"")</f>
        <v>64.5</v>
      </c>
      <c r="DE11" s="5">
        <f>IF(AND(ISNUMBER(AV11),ISNUMBER(AT11)),ROUND(AV11/AT11,2),"")</f>
        <v>2.54</v>
      </c>
      <c r="DF11" s="5">
        <f>IF(AND(ISNUMBER(AF11),ISNUMBER(AT11)),ROUND(AF11/AT11,2),"")</f>
        <v>19.14</v>
      </c>
      <c r="DG11" s="5">
        <f>IF(AND(ISNUMBER(AW11),ISNUMBER(AT11)),ROUND(AW11/AT11,2),"")</f>
        <v>0.96</v>
      </c>
      <c r="DH11" s="5">
        <f>IF(AND(ISNUMBER(AX11),ISNUMBER(AT11)),ROUND(AX11/AT11,2),"")</f>
        <v>0.81</v>
      </c>
      <c r="DI11" s="5">
        <f>IF(AND(ISNUMBER(I11),ISNUMBER(AT11)),ROUND(I11/AT11,2),"")</f>
        <v>1.51</v>
      </c>
      <c r="DJ11" s="5">
        <f>IF(AND(ISNUMBER(AH11),ISNUMBER(AL11),ISNUMBER(AT11)),AH11+AL11+AT11,"")</f>
        <v>49.149999999999991</v>
      </c>
      <c r="DK11" s="5">
        <f>IF(AND(ISNUMBER(AH11),ISNUMBER(AF11)),ROUND(AH11/AF11,2),"")</f>
        <v>0.95</v>
      </c>
      <c r="DL11" s="5">
        <f>IF(AND(ISNUMBER(AH11),ISNUMBER(AW11)),ROUND(AH11/AW11,2),"")</f>
        <v>18.899999999999999</v>
      </c>
      <c r="DM11" s="5">
        <f>IF(AND(ISNUMBER(AX11),ISNUMBER(AZ11)),ROUND(AX11/AZ11,2),"")</f>
        <v>2.13</v>
      </c>
      <c r="DN11" s="5">
        <f>IF(AND(ISNUMBER(AX11),ISNUMBER(AW11)),ROUND(AX11/AW11,2),"")</f>
        <v>0.85</v>
      </c>
      <c r="DO11" s="5">
        <f>IF(AND(ISNUMBER(AX11),ISNUMBER(AF11)),ROUND(AF11/AX11,1),"")</f>
        <v>23.5</v>
      </c>
      <c r="DP11" s="5">
        <f>IF(AND(ISNUMBER(AZ11),ISNUMBER(AF11)),ROUND(AF11/AZ11,2),"")</f>
        <v>50</v>
      </c>
      <c r="DQ11" s="5">
        <f>IF(AND(ISNUMBER(AH11),ISNUMBER(AT11)),ROUND((AH11/0.329)/(AT11/0.22),2),"")</f>
        <v>12.09</v>
      </c>
      <c r="DR11" s="5">
        <f>IF(AND(ISNUMBER(AH11),ISNUMBER(AL11)),ROUND((AH11/0.329)/(AL11/0.203),2),"")</f>
        <v>2.52</v>
      </c>
      <c r="DS11" s="5">
        <f>IF(AND(ISNUMBER(AT11),ISNUMBER(AL11)),ROUND((AL11/0.203)/(AT11/0.22),2),"")</f>
        <v>4.8</v>
      </c>
      <c r="DT11" s="5">
        <f>IF(AND(ISNUMBER(AF11),ISNUMBER(AW11)),ROUND((AF11/0.658)/(AW11/0.037),2),"")</f>
        <v>1.1200000000000001</v>
      </c>
      <c r="DU11" s="5">
        <f>IF(AND(ISNUMBER(AH11),ISNUMBER(AF11)),ROUND((AH11/0.648)/(AF11/0.658),2),"")</f>
        <v>0.96</v>
      </c>
      <c r="DV11" s="5">
        <f>IF(AND(ISNUMBER(AX11),ISNUMBER(AF11)),ROUND((AX11/0.0795)/(AF11/0.658),2),"")</f>
        <v>0.35</v>
      </c>
      <c r="DW11" s="5">
        <f>IF(AND(ISNUMBER(AX11),ISNUMBER(AW11)),ROUND((AX11/0.0795)/(AW11/0.037),2),"")</f>
        <v>0.4</v>
      </c>
      <c r="DX11" s="5">
        <f>IF(AND(ISNUMBER(AV11),ISNUMBER(AX11)),ROUND((AV11/0.283)/(AX11/0.07957),2),"")</f>
        <v>0.88</v>
      </c>
      <c r="DY11" s="5">
        <f>IF(AND(ISNUMBER(AF11),ISNUMBER(AE11)),ROUND((AF11/0.658)/(AE11/10.5),2),"")</f>
        <v>2.69</v>
      </c>
      <c r="DZ11" s="36">
        <f>IF(AND(ISNUMBER(AD11),ISNUMBER(AF11)),ROUND(AD11+AF11,1),"")</f>
        <v>71</v>
      </c>
      <c r="EA11" s="36">
        <f>IF(AND(ISNUMBER(AT11),ISNUMBER(AW11)),ROUND(AT11+AW11,1),"")</f>
        <v>4.0999999999999996</v>
      </c>
      <c r="EB11" s="4">
        <f>IF(AND(ISNUMBER(N11),ISNUMBER(O11),ISNUMBER(P11)),((BT11-(BS11+BR11))*1000),"")</f>
        <v>-268.1520783738614</v>
      </c>
      <c r="EC11" s="4">
        <f>IF(AND(ISNUMBER(H11),ISNUMBER(N11),ISNUMBER(O11),ISNUMBER(P11)),(((BL11/3)-(BT11+BS11+2*(BR11/3)))*1000),"")</f>
        <v>24.194512701337072</v>
      </c>
      <c r="ED11" s="4">
        <f>IF(AND(ISNUMBER(J11),ISNUMBER(N11),ISNUMBER(O11),ISNUMBER(P11)),((BN11-(BT11+BS11+2*BR11))*1000),"")</f>
        <v>-208.21840416596959</v>
      </c>
      <c r="EE11" s="4">
        <f>IF(AND(ISNUMBER(I11),ISNUMBER(K11),ISNUMBER(M11)),((BO11+BQ11+BM11)*1000),"")</f>
        <v>349.48026605025325</v>
      </c>
      <c r="EF11" s="4">
        <f>IF(AND(ISNUMBER(EC11),ISNUMBER(EE11)),(555-(EC11+EE11)),"")</f>
        <v>181.32522124840966</v>
      </c>
      <c r="EG11" s="5">
        <f>IF(AND(ISNUMBER(J11),ISNUMBER(N11),ISNUMBER(O11),ISNUMBER(P11)),((J11/101.96))/(((O11/62))+((P11/94.1))+(N11/56.08)),"")</f>
        <v>0.5538101221051257</v>
      </c>
      <c r="EH11" s="5">
        <f>IF(AND(ISNUMBER(J11),ISNUMBER(N11),ISNUMBER(O11),ISNUMBER(P11)),((J11/101.96))/(((O11/62))+((P11/94.1))),"")</f>
        <v>2.6370547659105452</v>
      </c>
      <c r="EI11" s="5">
        <f>IF(AND(ISNUMBER(J11),ISNUMBER(N11),ISNUMBER(O11),ISNUMBER(P11)),(2*(J11/101.96))/((2*(O11/62))+(2*(P11/94.1))+(N11/56.08)),"")</f>
        <v>0.91538042077051451</v>
      </c>
      <c r="EJ11" s="5">
        <f>IF(AND(ISNUMBER(N11),ISNUMBER(O11),ISNUMBER(P11)),((2*(O11/62))+(2*(P11/94.1)))/(N11/56.08),"")</f>
        <v>0.53168035137101544</v>
      </c>
      <c r="EK11" s="5">
        <f>IF(AND(ISNUMBER(J11),ISNUMBER(O11),ISNUMBER(P11)),(2*(O11/62))/((2*(J11/101.96))-(2*(P11/94.1))),"")</f>
        <v>0.36177304407004002</v>
      </c>
      <c r="EL11" s="5">
        <f>IF(AND(ISNUMBER(J11),ISNUMBER(N11),ISNUMBER(P11)),(2*(N11/56.08))/((2*(J11/101.96))-(2*(P11/94.1))),"")</f>
        <v>1.4665312414156402</v>
      </c>
      <c r="EM11" s="5">
        <f>IF(AND(ISNUMBER(J11),ISNUMBER(H11)),ROUND(J11/H11,2),"")</f>
        <v>0.3</v>
      </c>
      <c r="EN11" s="5">
        <f>IF(AND(OR(ISNUMBER(BV11),ISNUMBER(BW11)),ISNUMBER(M11),ISNUMBER(N11)),ROUND((BV11+BW11+0.5*(N11+M11)),2),"")</f>
        <v>19.309999999999999</v>
      </c>
      <c r="EO11" s="36">
        <f>IF(AND(ISNUMBER(Q11),ISNUMBER(I11),ISNUMBER(L11)),ROUND(I11,2),"")</f>
        <v>3.15</v>
      </c>
      <c r="EP11" s="36">
        <f>IF(AND(ISNUMBER(Q11),ISNUMBER(I11),ISNUMBER(L11)),(L11*10),"")</f>
        <v>1.7080158488265773</v>
      </c>
      <c r="EQ11" s="36">
        <f>IF(AND(ISNUMBER(Q11),ISNUMBER(I11),ISNUMBER(L11)),(Q11*10),"")</f>
        <v>8.2554099359951234</v>
      </c>
      <c r="ER11" s="36">
        <f>IF(AND(ISNUMBER(AD11),ISNUMBER(I11),ISNUMBER(AE11)),(I11*59.95),"")</f>
        <v>188.86290358630501</v>
      </c>
      <c r="ES11" s="36">
        <f>IF(AND(ISNUMBER(AD11),ISNUMBER(I11),ISNUMBER(AE11)),(AE11),"")</f>
        <v>237</v>
      </c>
      <c r="ET11" s="36">
        <f>IF(AND(ISNUMBER(AD11),ISNUMBER(I11),ISNUMBER(AE11)),(AD11*3),"")</f>
        <v>93</v>
      </c>
      <c r="EU11" s="36">
        <f>IF(AND(ISNUMBER(J11),OR(ISNUMBER(BW11),ISNUMBER(BV11)),ISNUMBER(M11)),(0.9*K11),"")</f>
        <v>10.777580006095702</v>
      </c>
      <c r="EV11" s="36">
        <f>IF(AND(ISNUMBER(J11),OR(ISNUMBER(BW11),ISNUMBER(BV11)),ISNUMBER(M11)),(M11),"")</f>
        <v>6.452504317789292</v>
      </c>
      <c r="EW11" s="36">
        <f>IF(AND(ISNUMBER(J11),OR(ISNUMBER(BW11),ISNUMBER(BV11)),ISNUMBER(M11)),(J11),"")</f>
        <v>13.170699989840497</v>
      </c>
      <c r="EX11" s="36">
        <f>IF(AND(OR(ISNUMBER(BV11),ISNUMBER(BW11)),ISNUMBER(O11),ISNUMBER(P11),ISNUMBER(M11)),(0.9*K11),"")</f>
        <v>10.777580006095702</v>
      </c>
      <c r="EY11" s="36">
        <f>IF(AND(OR(ISNUMBER(BV11),ISNUMBER(BW11)),ISNUMBER(O11),ISNUMBER(P11),ISNUMBER(M11)),(O11+P11),"")</f>
        <v>3.1503403433912425</v>
      </c>
      <c r="EZ11" s="36">
        <f>IF(AND(OR(ISNUMBER(BV11),ISNUMBER(BW11)),ISNUMBER(O11),ISNUMBER(P11),ISNUMBER(M11)),(M11),"")</f>
        <v>6.452504317789292</v>
      </c>
      <c r="FA11" s="5">
        <f>IF(AND(ISNUMBER(AV11),ISNUMBER(AX11),ISNUMBER(AW11)),(AV11/3),"")</f>
        <v>1.7666666666666666</v>
      </c>
      <c r="FB11" s="5">
        <f>IF(AND(ISNUMBER(AI11),ISNUMBER(AW11),ISNUMBER(AV11)),AX11,"")</f>
        <v>1.7</v>
      </c>
      <c r="FC11" s="5">
        <f>IF(AND(ISNUMBER(AI11),ISNUMBER(AW11),ISNUMBER(AV11)),AW11,"")</f>
        <v>2</v>
      </c>
      <c r="FD11" s="36">
        <f>IF(AND(ISNUMBER(I11),ISNUMBER(AE11),ISNUMBER(AC11)),(I11*59.95),"")</f>
        <v>188.86290358630501</v>
      </c>
      <c r="FE11" s="36">
        <f>IF(AND(ISNUMBER(I11),ISNUMBER(AE11),ISNUMBER(AC11)),(AE11),"")</f>
        <v>237</v>
      </c>
      <c r="FF11" s="36">
        <f>IF(AND(ISNUMBER(I11),ISNUMBER(AE11),ISNUMBER(AC11)),(AC11/2),"")</f>
        <v>377.5</v>
      </c>
      <c r="FG11" s="5">
        <f>IF(AND(ISNUMBER(AE11),ISNUMBER(AF11),ISNUMBER(AD11)),(2*AF11),"")</f>
        <v>80</v>
      </c>
      <c r="FH11" s="36">
        <f>IF(AND(ISNUMBER(AE11),ISNUMBER(AF11),ISNUMBER(AD11)),(AE11/4),"")</f>
        <v>59.25</v>
      </c>
      <c r="FI11" s="36">
        <f>IF(AND(ISNUMBER(AE11),ISNUMBER(AF11),ISNUMBER(AD11)),(AD11),"")</f>
        <v>31</v>
      </c>
      <c r="FJ11" s="5">
        <f>IF(AND(ISNUMBER(AE11),ISNUMBER(AF11),ISNUMBER(AH11)),(AD11/15),"")</f>
        <v>2.0666666666666669</v>
      </c>
      <c r="FK11" s="5">
        <f>IF(AND(ISNUMBER(AE11),ISNUMBER(AF11),ISNUMBER(AH11)),(AH11/10),"")</f>
        <v>3.78</v>
      </c>
      <c r="FL11" s="5">
        <f>IF(AND(ISNUMBER(AE11),ISNUMBER(AF11),ISNUMBER(AH11)),(AF11/8),"")</f>
        <v>5</v>
      </c>
      <c r="FM11" s="5">
        <f>IF(ISNUMBER(AB11),AB11/30,"")</f>
        <v>0.4</v>
      </c>
      <c r="FN11" s="5">
        <f>IF(ISNUMBER(AV11),AV11,"")</f>
        <v>5.3</v>
      </c>
      <c r="FO11" s="5">
        <f>IF(ISNUMBER(AW11),AW11*3,"")</f>
        <v>6</v>
      </c>
      <c r="FP11" s="4">
        <f>IF(ISNUMBER(BK11),BK11/50,"")</f>
        <v>377.72</v>
      </c>
      <c r="FQ11" s="4">
        <f>IF(ISNUMBER(AL11),AL11*50,"")</f>
        <v>463</v>
      </c>
      <c r="FR11" s="4">
        <f>IF(ISNUMBER(V11),V11,"")</f>
        <v>228</v>
      </c>
      <c r="FS11" s="65">
        <f>IF(AND(ISNUMBER(V11),ISNUMBER(BK11)),LOG((50*V11)/BK11),"")</f>
        <v>-0.2192351340136697</v>
      </c>
      <c r="FT11" s="65">
        <f>IF(AND(ISNUMBER(U11),ISNUMBER(BK11)),LOG((250*U11)/BK11),"")</f>
        <v>-0.55598068194418548</v>
      </c>
      <c r="FU11" s="65">
        <f>IF(AND(ISNUMBER(AM11),ISNUMBER(AU11)),LOG(AM11/(5*AU11)),"")</f>
        <v>0.28160144382565516</v>
      </c>
      <c r="FV11" s="65">
        <f>IF(AND(ISNUMBER(AC11),ISNUMBER(AU11)),LOG(AC11/(500*AU11)),"")</f>
        <v>0.67382696897326344</v>
      </c>
      <c r="FW11" s="65">
        <f>IF(AND(ISNUMBER(H11),ISNUMBER(BK11)),LOG((0.467*H11*10000)/(5*BK11)),"")</f>
        <v>0.3393459673216957</v>
      </c>
      <c r="FX11" s="65">
        <f>IF(AND(ISNUMBER(AC11),ISNUMBER(BK11)),LOG((40*AC11)/BK11),"")</f>
        <v>0.20386695760700835</v>
      </c>
      <c r="FY11" s="65">
        <f>IF(AND(ISNUMBER(AD11),ISNUMBER(AC11),ISNUMBER(AE11),ISNUMBER(BK11)),-(0.016*LOG(AE11/BK11))-(2.961*LOG(AD11/BK11))+(1.5*LOG(AC11/BK11)),"")</f>
        <v>6.1788612368264975</v>
      </c>
      <c r="FZ11" s="65">
        <f>IF(AND(ISNUMBER(AD11),ISNUMBER(AC11),ISNUMBER(AE11),ISNUMBER(BK11)),-(1.474*LOG(AE11/BK11))+(2.143*LOG(AD11/BK11))+(1.84*LOG(AC11/BK11)),"")</f>
        <v>-5.7378037843778467</v>
      </c>
      <c r="GA11" s="65">
        <f>IF(AND(ISNUMBER(CQ11),ISNUMBER(CP11)),(1.74+LOG(CQ11)-(1.92*LOG(CP11))),"")</f>
        <v>0.15395975480430324</v>
      </c>
      <c r="GB11" s="65">
        <f>IF(AND(ISNUMBER(H11),ISNUMBER(H11),ISNUMBER(J11),ISNUMBER(BW11),ISNUMBER(M11),ISNUMBER(N11),ISNUMBER(O11),ISNUMBER(P11)),(0.0088*H11-0.0774*I11+0.0102*J11+0.0066*BW11-0.0017*M11-0.0143*N11-0.0155*O11-0.0007*P11),"")</f>
        <v>0.13925801483287617</v>
      </c>
      <c r="GC11" s="65">
        <f>IF(AND(ISNUMBER(H11),ISNUMBER(H11),ISNUMBER(J11),ISNUMBER(BW11),ISNUMBER(M11),ISNUMBER(N11),ISNUMBER(O11),ISNUMBER(P11)),(-0.013*H11-0.0185*I11-0.0129*J11-0.0134*BW11-0.03*M11-0.0204*N11-0.0481*O11-0.0715*P11),"")</f>
        <v>-1.4933900538453724</v>
      </c>
      <c r="GD11" s="65">
        <f>IF(AND(ISNUMBER(H11),ISNUMBER(H11),ISNUMBER(J11),ISNUMBER(BW11),ISNUMBER(M11),ISNUMBER(N11),ISNUMBER(O11),ISNUMBER(P11)),(-0.0221*H11-0.0532*I11-0.0361*J11-0.0016*BW11-0.031*M11-0.0237*N11-0.0641*O11-0.0289*P11),"")</f>
        <v>-2.2696215056385247</v>
      </c>
    </row>
    <row r="12" spans="1:186">
      <c r="A12" s="38" t="s">
        <v>185</v>
      </c>
      <c r="B12" s="37">
        <v>600044.88666299998</v>
      </c>
      <c r="C12" s="37">
        <v>4923845.6160700005</v>
      </c>
      <c r="D12" s="38" t="s">
        <v>186</v>
      </c>
      <c r="E12" s="38" t="s">
        <v>187</v>
      </c>
      <c r="F12" s="58" t="s">
        <v>190</v>
      </c>
      <c r="G12" s="38" t="s">
        <v>191</v>
      </c>
      <c r="H12" s="34">
        <v>45.462264860053409</v>
      </c>
      <c r="I12" s="34">
        <v>3.0239521313421025</v>
      </c>
      <c r="J12" s="34">
        <v>12.882223321135397</v>
      </c>
      <c r="K12" s="34">
        <v>11.824308179210762</v>
      </c>
      <c r="L12" s="34">
        <v>0.16851745623578279</v>
      </c>
      <c r="M12" s="34">
        <v>7.4054059934724563</v>
      </c>
      <c r="N12" s="34">
        <v>7.7237167441400452</v>
      </c>
      <c r="O12" s="34">
        <v>3.3329008011077046</v>
      </c>
      <c r="P12" s="34">
        <v>2.0971061220452976</v>
      </c>
      <c r="Q12" s="34">
        <v>0.7396043912570468</v>
      </c>
      <c r="R12" s="34">
        <v>6.45</v>
      </c>
      <c r="S12" s="19">
        <f t="shared" ref="S12:S75" si="8">SUM($H12:$R12)</f>
        <v>101.11</v>
      </c>
      <c r="U12" s="37">
        <v>21</v>
      </c>
      <c r="V12" s="37">
        <v>223</v>
      </c>
      <c r="W12" s="37">
        <v>214</v>
      </c>
      <c r="X12" s="37">
        <v>114</v>
      </c>
      <c r="Y12" s="37">
        <v>150</v>
      </c>
      <c r="Z12" s="37">
        <v>43</v>
      </c>
      <c r="AA12" s="37"/>
      <c r="AB12" s="37">
        <v>55</v>
      </c>
      <c r="AC12" s="37">
        <v>709</v>
      </c>
      <c r="AD12" s="37">
        <v>28</v>
      </c>
      <c r="AE12" s="37">
        <v>256</v>
      </c>
      <c r="AF12" s="67">
        <v>45</v>
      </c>
      <c r="AG12" s="67">
        <v>593</v>
      </c>
      <c r="AH12" s="67"/>
      <c r="AI12" s="67"/>
      <c r="AJ12" s="67"/>
      <c r="AK12" s="34"/>
      <c r="AL12" s="34"/>
      <c r="AM12" s="34"/>
      <c r="AN12" s="34"/>
      <c r="AO12" s="34"/>
      <c r="AP12" s="34"/>
      <c r="AQ12" s="34"/>
      <c r="AR12" s="34"/>
      <c r="AS12" s="34"/>
      <c r="AT12" s="67"/>
      <c r="AU12" s="67"/>
      <c r="AV12" s="67"/>
      <c r="AW12" s="67"/>
      <c r="AX12" s="67"/>
      <c r="AY12" s="67"/>
      <c r="AZ12" s="67"/>
      <c r="BA12" s="36"/>
      <c r="BB12" s="36"/>
      <c r="BC12" s="36"/>
      <c r="BD12" s="36"/>
      <c r="BK12" s="4">
        <f t="shared" ref="BK12:BK75" si="9">IF(ISNUMBER(I12),ROUND(I12*5995,0),"")</f>
        <v>18129</v>
      </c>
      <c r="BL12" s="6">
        <f t="shared" ref="BL12:BL75" si="10">IF(ISNUMBER(H12),H12/60.09,"")</f>
        <v>0.75656955999423214</v>
      </c>
      <c r="BM12" s="6">
        <f t="shared" ref="BM12:BM75" si="11">IF(ISNUMBER(I12),I12/79.88,"")</f>
        <v>3.7856185920657266E-2</v>
      </c>
      <c r="BN12" s="6">
        <f t="shared" ref="BN12:BN75" si="12">IF(ISNUMBER(J12),(J12/101.98)*2,"")</f>
        <v>0.25264215181673655</v>
      </c>
      <c r="BO12" s="6">
        <f t="shared" ref="BO12:BO75" si="13">IF(ISNUMBER(K12),(K12/159.7)*2,"")</f>
        <v>0.14808150506212603</v>
      </c>
      <c r="BP12" s="6">
        <f t="shared" ref="BP12:BP75" si="14">IF(ISNUMBER(L12),L12/70.94,"")</f>
        <v>2.3754927577640654E-3</v>
      </c>
      <c r="BQ12" s="6">
        <f t="shared" ref="BQ12:BQ75" si="15">IF(ISNUMBER(M12), M12/40.31,"")</f>
        <v>0.18371138659073322</v>
      </c>
      <c r="BR12" s="6">
        <f t="shared" ref="BR12:BR75" si="16">IF(ISNUMBER(N12),N12/56.08,"")</f>
        <v>0.13772676077282534</v>
      </c>
      <c r="BS12" s="6">
        <f t="shared" ref="BS12:BS75" si="17">IF(ISNUMBER(O12),(O12/61.98)*2,"")</f>
        <v>0.10754762184923217</v>
      </c>
      <c r="BT12" s="6">
        <f t="shared" ref="BT12:BT75" si="18">IF(ISNUMBER(P12),(P12/94.2)*2,"")</f>
        <v>4.4524546115611414E-2</v>
      </c>
      <c r="BU12" s="6">
        <f t="shared" ref="BU12:BU75" si="19">IF(ISNUMBER(Q12),(Q12/141.94)*2,"")</f>
        <v>1.0421366651501294E-2</v>
      </c>
      <c r="BV12" s="5">
        <f t="shared" ref="BV12:BV75" si="20">IF(ISNUMBER(K12),ROUND(0.1189*K12,2),"")</f>
        <v>1.41</v>
      </c>
      <c r="BW12" s="5">
        <f t="shared" ref="BW12:BW75" si="21">IF(ISNUMBER(K12),ROUND(0.9*(K12-BV12),2),"")</f>
        <v>9.3699999999999992</v>
      </c>
      <c r="BX12" s="36">
        <f t="shared" ref="BX12:BX75" si="22">IF(AND(OR(ISNUMBER(BV12),ISNUMBER(BW12)),ISNUMBER(M12)),ROUND((BQ12/(BQ12+(BO12*0.899)))*100,2),"")</f>
        <v>57.98</v>
      </c>
      <c r="BY12" s="5">
        <f t="shared" ref="BY12:BY75" si="23">IF(AND(OR(ISNUMBER(K12),ISNUMBER(BV12)),ISNUMBER(M12)),ROUND(((K12*0.9))/M12,2),"")</f>
        <v>1.44</v>
      </c>
      <c r="BZ12" s="5">
        <f t="shared" ref="BZ12:BZ75" si="24">IF(AND(ISNUMBER(J12),ISNUMBER(I12)),ROUND(J12/I12,2),"")</f>
        <v>4.26</v>
      </c>
      <c r="CA12" s="5">
        <f t="shared" ref="CA12:CA75" si="25">IF(AND(ISNUMBER(N12),ISNUMBER(I12)),ROUND(N12/I12,2),"")</f>
        <v>2.5499999999999998</v>
      </c>
      <c r="CB12" s="5">
        <f t="shared" ref="CB12:CB75" si="26">IF(AND(ISNUMBER(I12),ISNUMBER(Q12)),ROUND(I12/Q12,2),"")</f>
        <v>4.09</v>
      </c>
      <c r="CC12" s="5">
        <f t="shared" ref="CC12:CC75" si="27">IF(AND(ISNUMBER(O12),ISNUMBER(P12)),ROUND(O12+P12,2),"")</f>
        <v>5.43</v>
      </c>
      <c r="CD12" s="5">
        <f t="shared" ref="CD12:CD75" si="28">IF(AND(ISNUMBER(O12),ISNUMBER(P12),ISNUMBER(N12)),(O12+P12)-N12,"")</f>
        <v>-2.2937098209870435</v>
      </c>
      <c r="CE12" s="34">
        <f t="shared" ref="CE12:CE75" si="29">IF(AND(ISNUMBER(M12),ISNUMBER(P12)),M12+P12,"")</f>
        <v>9.502512115517753</v>
      </c>
      <c r="CF12" s="34">
        <f t="shared" ref="CF12:CF75" si="30">IF(AND(ISNUMBER(M12),ISNUMBER(N12),ISNUMBER(O12),ISNUMBER(P12)),M12+N12+O12+P12,"")</f>
        <v>20.559129660765503</v>
      </c>
      <c r="CG12" s="34">
        <f t="shared" ref="CG12:CG75" si="31">IF(AND(ISNUMBER(CE12),ISNUMBER(CF12)),100*(CE12/CF12),"")</f>
        <v>46.220400728597447</v>
      </c>
      <c r="CH12" s="5">
        <f t="shared" ref="CH12:CH75" si="32">IF(AND(ISNUMBER(P12),ISNUMBER(Q12)),ROUND((P12*8300)/(Q12*4366),2),"")</f>
        <v>5.39</v>
      </c>
      <c r="CI12" s="5">
        <f t="shared" ref="CI12:CI75" si="33">IF(AND(ISNUMBER(P12),ISNUMBER(I12)),ROUND((P12*8300)/(I12*5995),2),"")</f>
        <v>0.96</v>
      </c>
      <c r="CJ12" s="6">
        <f t="shared" ref="CJ12:CJ75" si="34">IF(AND(ISNUMBER(AE12),ISNUMBER(Q12)),ROUND(AE12/(Q12*10000),3),"")</f>
        <v>3.5000000000000003E-2</v>
      </c>
      <c r="CK12" s="5">
        <f t="shared" ref="CK12:CK75" si="35">IF(AND(ISNUMBER(AB12),ISNUMBER(AC12)),ROUND(AB12/AC12,3),"")</f>
        <v>7.8E-2</v>
      </c>
      <c r="CL12" s="5" t="str">
        <f t="shared" ref="CL12:CL75" si="36">IF(AND(ISNUMBER(AC12),ISNUMBER(AK12)),ROUND(AC12/AK12,3),"")</f>
        <v/>
      </c>
      <c r="CM12" s="5">
        <f t="shared" ref="CM12:CM75" si="37">IF(AND(ISNUMBER(AG12),ISNUMBER(AB12)),ROUND(AG12/AB12,2),"")</f>
        <v>10.78</v>
      </c>
      <c r="CN12" s="5">
        <f t="shared" ref="CN12:CN75" si="38">IF(AND(ISNUMBER(Y12),ISNUMBER(W12)),ROUND(Y12/W12,2),"")</f>
        <v>0.7</v>
      </c>
      <c r="CO12" s="5">
        <f t="shared" ref="CO12:CO75" si="39">IF(AND(ISNUMBER(W12),ISNUMBER(V12)),ROUND(W12/V12,2),"")</f>
        <v>0.96</v>
      </c>
      <c r="CP12" s="5">
        <f t="shared" ref="CP12:CP75" si="40">IF(AND(ISNUMBER(AE12),ISNUMBER(AD12)),ROUND(AE12/AD12,2),"")</f>
        <v>9.14</v>
      </c>
      <c r="CQ12" s="6">
        <f t="shared" ref="CQ12:CQ75" si="41">IF(AND(ISNUMBER(AD12),ISNUMBER(AF12)),ROUND(AF12/AD12,3),"")</f>
        <v>1.607</v>
      </c>
      <c r="CR12" s="40">
        <f t="shared" ref="CR12:CR75" si="42">IF(AND(ISNUMBER(AE12),ISNUMBER(I12)),ROUND(AE12/(I12*10000),4),"")</f>
        <v>8.5000000000000006E-3</v>
      </c>
      <c r="CS12" s="5">
        <f t="shared" ref="CS12:CS75" si="43">IF(AND(ISNUMBER(AF12),ISNUMBER(AG12)),ROUND(AG12/AF12,2),"")</f>
        <v>13.18</v>
      </c>
      <c r="CT12" s="5" t="str">
        <f t="shared" ref="CT12:CT75" si="44">IF(AND(ISNUMBER(AH12),ISNUMBER(AG12)),ROUND(AG12/AH12,2),"")</f>
        <v/>
      </c>
      <c r="CU12" s="5" t="str">
        <f t="shared" ref="CU12:CU75" si="45">IF(AND(ISNUMBER(AX12),ISNUMBER(AG12)),ROUND(AG12/AX12,1),"")</f>
        <v/>
      </c>
      <c r="CV12" s="5" t="str">
        <f t="shared" ref="CV12:CV75" si="46">IF(AND(ISNUMBER(AE12),ISNUMBER(AV12)),ROUND(AE12/AV12,1),"")</f>
        <v/>
      </c>
      <c r="CW12" s="5">
        <f t="shared" ref="CW12:CW75" si="47">IF(AND(ISNUMBER(AE12),ISNUMBER(AF12)),ROUND(AE12/AF12,2),"")</f>
        <v>5.69</v>
      </c>
      <c r="CX12" s="5" t="str">
        <f t="shared" ref="CX12:CX75" si="48">IF(AND(ISNUMBER(AI12),ISNUMBER(AT12)),ROUND(AI12/AT12,2),"")</f>
        <v/>
      </c>
      <c r="CY12" s="4">
        <f t="shared" ref="CY12:CY75" si="49">IF(AND(ISNUMBER(I12),ISNUMBER(AD12)),ROUND((I12*5995)/AD12,0),"")</f>
        <v>647</v>
      </c>
      <c r="CZ12" s="4">
        <f t="shared" ref="CZ12:CZ75" si="50">IF(AND(ISNUMBER(I12),ISNUMBER(AE12)),ROUND((I12*5995)/AE12,1),"")</f>
        <v>70.8</v>
      </c>
      <c r="DA12" s="4" t="str">
        <f t="shared" ref="DA12:DA75" si="51">IF(AND(ISNUMBER(I12),ISNUMBER(AT12)),ROUND((I12*5995)/AT12,0),"")</f>
        <v/>
      </c>
      <c r="DB12" s="5">
        <f t="shared" ref="DB12:DB75" si="52">IF(AND(ISNUMBER(AD12),ISNUMBER(AG12)),ROUND(AG12/AD12,2),"")</f>
        <v>21.18</v>
      </c>
      <c r="DC12" s="5" t="str">
        <f t="shared" ref="DC12:DC75" si="53">IF(AND(ISNUMBER(AG12),ISNUMBER(AT12)),ROUND(AG12/AT12,2),"")</f>
        <v/>
      </c>
      <c r="DD12" s="5" t="str">
        <f t="shared" ref="DD12:DD75" si="54">IF(AND(ISNUMBER(AG12),ISNUMBER(AW12)),ROUND(AG12/AW12,2),"")</f>
        <v/>
      </c>
      <c r="DE12" s="5" t="str">
        <f t="shared" ref="DE12:DE75" si="55">IF(AND(ISNUMBER(AV12),ISNUMBER(AT12)),ROUND(AV12/AT12,2),"")</f>
        <v/>
      </c>
      <c r="DF12" s="5" t="str">
        <f t="shared" ref="DF12:DF75" si="56">IF(AND(ISNUMBER(AF12),ISNUMBER(AT12)),ROUND(AF12/AT12,2),"")</f>
        <v/>
      </c>
      <c r="DG12" s="5" t="str">
        <f t="shared" ref="DG12:DG75" si="57">IF(AND(ISNUMBER(AW12),ISNUMBER(AT12)),ROUND(AW12/AT12,2),"")</f>
        <v/>
      </c>
      <c r="DH12" s="5" t="str">
        <f t="shared" ref="DH12:DH75" si="58">IF(AND(ISNUMBER(AX12),ISNUMBER(AT12)),ROUND(AX12/AT12,2),"")</f>
        <v/>
      </c>
      <c r="DI12" s="5" t="str">
        <f t="shared" ref="DI12:DI75" si="59">IF(AND(ISNUMBER(I12),ISNUMBER(AT12)),ROUND(I12/AT12,2),"")</f>
        <v/>
      </c>
      <c r="DJ12" s="5" t="str">
        <f t="shared" ref="DJ12:DJ75" si="60">IF(AND(ISNUMBER(AH12),ISNUMBER(AL12),ISNUMBER(AT12)),AH12+AL12+AT12,"")</f>
        <v/>
      </c>
      <c r="DK12" s="5" t="str">
        <f t="shared" ref="DK12:DK75" si="61">IF(AND(ISNUMBER(AH12),ISNUMBER(AF12)),ROUND(AH12/AF12,2),"")</f>
        <v/>
      </c>
      <c r="DL12" s="5" t="str">
        <f t="shared" ref="DL12:DL75" si="62">IF(AND(ISNUMBER(AH12),ISNUMBER(AW12)),ROUND(AH12/AW12,2),"")</f>
        <v/>
      </c>
      <c r="DM12" s="5" t="str">
        <f t="shared" ref="DM12:DM75" si="63">IF(AND(ISNUMBER(AX12),ISNUMBER(AZ12)),ROUND(AX12/AZ12,2),"")</f>
        <v/>
      </c>
      <c r="DN12" s="5" t="str">
        <f t="shared" ref="DN12:DN75" si="64">IF(AND(ISNUMBER(AX12),ISNUMBER(AW12)),ROUND(AX12/AW12,2),"")</f>
        <v/>
      </c>
      <c r="DO12" s="5" t="str">
        <f t="shared" ref="DO12:DO75" si="65">IF(AND(ISNUMBER(AX12),ISNUMBER(AF12)),ROUND(AF12/AX12,1),"")</f>
        <v/>
      </c>
      <c r="DP12" s="5" t="str">
        <f t="shared" ref="DP12:DP75" si="66">IF(AND(ISNUMBER(AZ12),ISNUMBER(AF12)),ROUND(AF12/AZ12,2),"")</f>
        <v/>
      </c>
      <c r="DQ12" s="5" t="str">
        <f t="shared" ref="DQ12:DQ75" si="67">IF(AND(ISNUMBER(AH12),ISNUMBER(AT12)),ROUND((AH12/0.329)/(AT12/0.22),2),"")</f>
        <v/>
      </c>
      <c r="DR12" s="5" t="str">
        <f t="shared" ref="DR12:DR75" si="68">IF(AND(ISNUMBER(AH12),ISNUMBER(AL12)),ROUND((AH12/0.329)/(AL12/0.203),2),"")</f>
        <v/>
      </c>
      <c r="DS12" s="5" t="str">
        <f t="shared" ref="DS12:DS75" si="69">IF(AND(ISNUMBER(AT12),ISNUMBER(AL12)),ROUND((AL12/0.203)/(AT12/0.22),2),"")</f>
        <v/>
      </c>
      <c r="DT12" s="5" t="str">
        <f t="shared" ref="DT12:DT75" si="70">IF(AND(ISNUMBER(AF12),ISNUMBER(AW12)),ROUND((AF12/0.658)/(AW12/0.037),2),"")</f>
        <v/>
      </c>
      <c r="DU12" s="5" t="str">
        <f t="shared" ref="DU12:DU75" si="71">IF(AND(ISNUMBER(AH12),ISNUMBER(AF12)),ROUND((AH12/0.648)/(AF12/0.658),2),"")</f>
        <v/>
      </c>
      <c r="DV12" s="5" t="str">
        <f t="shared" ref="DV12:DV75" si="72">IF(AND(ISNUMBER(AX12),ISNUMBER(AF12)),ROUND((AX12/0.0795)/(AF12/0.658),2),"")</f>
        <v/>
      </c>
      <c r="DW12" s="5" t="str">
        <f t="shared" ref="DW12:DW75" si="73">IF(AND(ISNUMBER(AX12),ISNUMBER(AW12)),ROUND((AX12/0.0795)/(AW12/0.037),2),"")</f>
        <v/>
      </c>
      <c r="DX12" s="5" t="str">
        <f t="shared" ref="DX12:DX75" si="74">IF(AND(ISNUMBER(AV12),ISNUMBER(AX12)),ROUND((AV12/0.283)/(AX12/0.07957),2),"")</f>
        <v/>
      </c>
      <c r="DY12" s="5">
        <f t="shared" ref="DY12:DY75" si="75">IF(AND(ISNUMBER(AF12),ISNUMBER(AE12)),ROUND((AF12/0.658)/(AE12/10.5),2),"")</f>
        <v>2.81</v>
      </c>
      <c r="DZ12" s="36">
        <f t="shared" ref="DZ12:DZ75" si="76">IF(AND(ISNUMBER(AD12),ISNUMBER(AF12)),ROUND(AD12+AF12,1),"")</f>
        <v>73</v>
      </c>
      <c r="EA12" s="36" t="str">
        <f t="shared" ref="EA12:EA75" si="77">IF(AND(ISNUMBER(AT12),ISNUMBER(AW12)),ROUND(AT12+AW12,1),"")</f>
        <v/>
      </c>
      <c r="EB12" s="4">
        <f t="shared" ref="EB12:EB75" si="78">IF(AND(ISNUMBER(N12),ISNUMBER(O12),ISNUMBER(P12)),((BT12-(BS12+BR12))*1000),"")</f>
        <v>-200.74983650644609</v>
      </c>
      <c r="EC12" s="4">
        <f t="shared" ref="EC12:EC75" si="79">IF(AND(ISNUMBER(H12),ISNUMBER(N12),ISNUMBER(O12),ISNUMBER(P12)),(((BL12/3)-(BT12+BS12+2*(BR12/3)))*1000),"")</f>
        <v>8.2998448513502137</v>
      </c>
      <c r="ED12" s="4">
        <f t="shared" ref="ED12:ED75" si="80">IF(AND(ISNUMBER(J12),ISNUMBER(N12),ISNUMBER(O12),ISNUMBER(P12)),((BN12-(BT12+BS12+2*BR12))*1000),"")</f>
        <v>-174.88353769375769</v>
      </c>
      <c r="EE12" s="4">
        <f t="shared" ref="EE12:EE75" si="81">IF(AND(ISNUMBER(I12),ISNUMBER(K12),ISNUMBER(M12)),((BO12+BQ12+BM12)*1000),"")</f>
        <v>369.64907757351648</v>
      </c>
      <c r="EF12" s="4">
        <f t="shared" ref="EF12:EF75" si="82">IF(AND(ISNUMBER(EC12),ISNUMBER(EE12)),(555-(EC12+EE12)),"")</f>
        <v>177.05107757513332</v>
      </c>
      <c r="EG12" s="5">
        <f t="shared" ref="EG12:EG75" si="83">IF(AND(ISNUMBER(J12),ISNUMBER(N12),ISNUMBER(O12),ISNUMBER(P12)),((J12/101.96))/(((O12/62))+((P12/94.1))+(N12/56.08)),"")</f>
        <v>0.59103874737031081</v>
      </c>
      <c r="EH12" s="5">
        <f t="shared" ref="EH12:EH75" si="84">IF(AND(ISNUMBER(J12),ISNUMBER(N12),ISNUMBER(O12),ISNUMBER(P12)),((J12/101.96))/(((O12/62))+((P12/94.1))),"")</f>
        <v>1.6615185951564384</v>
      </c>
      <c r="EI12" s="5">
        <f t="shared" ref="EI12:EI75" si="85">IF(AND(ISNUMBER(J12),ISNUMBER(N12),ISNUMBER(O12),ISNUMBER(P12)),(2*(J12/101.96))/((2*(O12/62))+(2*(P12/94.1))+(N12/56.08)),"")</f>
        <v>0.8719173098716162</v>
      </c>
      <c r="EJ12" s="5">
        <f t="shared" ref="EJ12:EJ75" si="86">IF(AND(ISNUMBER(N12),ISNUMBER(O12),ISNUMBER(P12)),((2*(O12/62))+(2*(P12/94.1)))/(N12/56.08),"")</f>
        <v>1.1042501147362005</v>
      </c>
      <c r="EK12" s="5">
        <f t="shared" ref="EK12:EK75" si="87">IF(AND(ISNUMBER(J12),ISNUMBER(O12),ISNUMBER(P12)),(2*(O12/62))/((2*(J12/101.96))-(2*(P12/94.1))),"")</f>
        <v>0.51659142950177706</v>
      </c>
      <c r="EL12" s="5">
        <f t="shared" ref="EL12:EL75" si="88">IF(AND(ISNUMBER(J12),ISNUMBER(N12),ISNUMBER(P12)),(2*(N12/56.08))/((2*(J12/101.96))-(2*(P12/94.1))),"")</f>
        <v>1.3235331758711417</v>
      </c>
      <c r="EM12" s="5">
        <f t="shared" ref="EM12:EM75" si="89">IF(AND(ISNUMBER(J12),ISNUMBER(H12)),ROUND(J12/H12,2),"")</f>
        <v>0.28000000000000003</v>
      </c>
      <c r="EN12" s="5">
        <f t="shared" ref="EN12:EN75" si="90">IF(AND(OR(ISNUMBER(BV12),ISNUMBER(BW12)),ISNUMBER(M12),ISNUMBER(N12)),ROUND((BV12+BW12+0.5*(N12+M12)),2),"")</f>
        <v>18.34</v>
      </c>
      <c r="EO12" s="36">
        <f t="shared" ref="EO12:EO75" si="91">IF(AND(ISNUMBER(Q12),ISNUMBER(I12),ISNUMBER(L12)),ROUND(I12,2),"")</f>
        <v>3.02</v>
      </c>
      <c r="EP12" s="36">
        <f t="shared" ref="EP12:EP75" si="92">IF(AND(ISNUMBER(Q12),ISNUMBER(I12),ISNUMBER(L12)),(L12*10),"")</f>
        <v>1.6851745623578278</v>
      </c>
      <c r="EQ12" s="36">
        <f t="shared" ref="EQ12:EQ75" si="93">IF(AND(ISNUMBER(Q12),ISNUMBER(I12),ISNUMBER(L12)),(Q12*10),"")</f>
        <v>7.3960439125704678</v>
      </c>
      <c r="ER12" s="36">
        <f t="shared" ref="ER12:ER75" si="94">IF(AND(ISNUMBER(AD12),ISNUMBER(I12),ISNUMBER(AE12)),(I12*59.95),"")</f>
        <v>181.28593027395905</v>
      </c>
      <c r="ES12" s="36">
        <f t="shared" ref="ES12:ES75" si="95">IF(AND(ISNUMBER(AD12),ISNUMBER(I12),ISNUMBER(AE12)),(AE12),"")</f>
        <v>256</v>
      </c>
      <c r="ET12" s="36">
        <f t="shared" ref="ET12:ET75" si="96">IF(AND(ISNUMBER(AD12),ISNUMBER(I12),ISNUMBER(AE12)),(AD12*3),"")</f>
        <v>84</v>
      </c>
      <c r="EU12" s="36">
        <f t="shared" ref="EU12:EU75" si="97">IF(AND(ISNUMBER(J12),OR(ISNUMBER(BW12),ISNUMBER(BV12)),ISNUMBER(M12)),(0.9*K12),"")</f>
        <v>10.641877361289685</v>
      </c>
      <c r="EV12" s="36">
        <f t="shared" ref="EV12:EV75" si="98">IF(AND(ISNUMBER(J12),OR(ISNUMBER(BW12),ISNUMBER(BV12)),ISNUMBER(M12)),(M12),"")</f>
        <v>7.4054059934724563</v>
      </c>
      <c r="EW12" s="36">
        <f t="shared" ref="EW12:EW75" si="99">IF(AND(ISNUMBER(J12),OR(ISNUMBER(BW12),ISNUMBER(BV12)),ISNUMBER(M12)),(J12),"")</f>
        <v>12.882223321135397</v>
      </c>
      <c r="EX12" s="36">
        <f t="shared" ref="EX12:EX75" si="100">IF(AND(OR(ISNUMBER(BV12),ISNUMBER(BW12)),ISNUMBER(O12),ISNUMBER(P12),ISNUMBER(M12)),(0.9*K12),"")</f>
        <v>10.641877361289685</v>
      </c>
      <c r="EY12" s="36">
        <f t="shared" ref="EY12:EY75" si="101">IF(AND(OR(ISNUMBER(BV12),ISNUMBER(BW12)),ISNUMBER(O12),ISNUMBER(P12),ISNUMBER(M12)),(O12+P12),"")</f>
        <v>5.4300069231530017</v>
      </c>
      <c r="EZ12" s="36">
        <f t="shared" ref="EZ12:EZ75" si="102">IF(AND(OR(ISNUMBER(BV12),ISNUMBER(BW12)),ISNUMBER(O12),ISNUMBER(P12),ISNUMBER(M12)),(M12),"")</f>
        <v>7.4054059934724563</v>
      </c>
      <c r="FA12" s="5" t="str">
        <f t="shared" ref="FA12:FA75" si="103">IF(AND(ISNUMBER(AV12),ISNUMBER(AX12),ISNUMBER(AW12)),(AV12/3),"")</f>
        <v/>
      </c>
      <c r="FB12" s="5" t="str">
        <f t="shared" ref="FB12:FB75" si="104">IF(AND(ISNUMBER(AI12),ISNUMBER(AW12),ISNUMBER(AV12)),AX12,"")</f>
        <v/>
      </c>
      <c r="FC12" s="5" t="str">
        <f t="shared" ref="FC12:FC75" si="105">IF(AND(ISNUMBER(AI12),ISNUMBER(AW12),ISNUMBER(AV12)),AW12,"")</f>
        <v/>
      </c>
      <c r="FD12" s="36">
        <f t="shared" ref="FD12:FD75" si="106">IF(AND(ISNUMBER(I12),ISNUMBER(AE12),ISNUMBER(AC12)),(I12*59.95),"")</f>
        <v>181.28593027395905</v>
      </c>
      <c r="FE12" s="36">
        <f t="shared" ref="FE12:FE75" si="107">IF(AND(ISNUMBER(I12),ISNUMBER(AE12),ISNUMBER(AC12)),(AE12),"")</f>
        <v>256</v>
      </c>
      <c r="FF12" s="36">
        <f t="shared" ref="FF12:FF75" si="108">IF(AND(ISNUMBER(I12),ISNUMBER(AE12),ISNUMBER(AC12)),(AC12/2),"")</f>
        <v>354.5</v>
      </c>
      <c r="FG12" s="5">
        <f t="shared" ref="FG12:FG75" si="109">IF(AND(ISNUMBER(AE12),ISNUMBER(AF12),ISNUMBER(AD12)),(2*AF12),"")</f>
        <v>90</v>
      </c>
      <c r="FH12" s="36">
        <f t="shared" ref="FH12:FH75" si="110">IF(AND(ISNUMBER(AE12),ISNUMBER(AF12),ISNUMBER(AD12)),(AE12/4),"")</f>
        <v>64</v>
      </c>
      <c r="FI12" s="36">
        <f t="shared" ref="FI12:FI75" si="111">IF(AND(ISNUMBER(AE12),ISNUMBER(AF12),ISNUMBER(AD12)),(AD12),"")</f>
        <v>28</v>
      </c>
      <c r="FJ12" s="5" t="str">
        <f t="shared" ref="FJ12:FJ75" si="112">IF(AND(ISNUMBER(AE12),ISNUMBER(AF12),ISNUMBER(AH12)),(AD12/15),"")</f>
        <v/>
      </c>
      <c r="FK12" s="5" t="str">
        <f t="shared" ref="FK12:FK75" si="113">IF(AND(ISNUMBER(AE12),ISNUMBER(AF12),ISNUMBER(AH12)),(AH12/10),"")</f>
        <v/>
      </c>
      <c r="FL12" s="5" t="str">
        <f t="shared" ref="FL12:FL75" si="114">IF(AND(ISNUMBER(AE12),ISNUMBER(AF12),ISNUMBER(AH12)),(AF12/8),"")</f>
        <v/>
      </c>
      <c r="FM12" s="5">
        <f t="shared" ref="FM12:FM75" si="115">IF(ISNUMBER(AB12),AB12/30,"")</f>
        <v>1.8333333333333333</v>
      </c>
      <c r="FN12" s="5" t="str">
        <f t="shared" ref="FN12:FN75" si="116">IF(ISNUMBER(AV12),AV12,"")</f>
        <v/>
      </c>
      <c r="FO12" s="5" t="str">
        <f t="shared" ref="FO12:FO75" si="117">IF(ISNUMBER(AW12),AW12*3,"")</f>
        <v/>
      </c>
      <c r="FP12" s="4">
        <f t="shared" ref="FP12:FP75" si="118">IF(ISNUMBER(BK12),BK12/50,"")</f>
        <v>362.58</v>
      </c>
      <c r="FQ12" s="4" t="str">
        <f t="shared" ref="FQ12:FQ75" si="119">IF(ISNUMBER(AL12),AL12*50,"")</f>
        <v/>
      </c>
      <c r="FR12" s="4">
        <f t="shared" ref="FR12:FR75" si="120">IF(ISNUMBER(V12),V12,"")</f>
        <v>223</v>
      </c>
      <c r="FS12" s="65">
        <f t="shared" ref="FS12:FS75" si="121">IF(AND(ISNUMBER(V12),ISNUMBER(BK12)),LOG((50*V12)/BK12),"")</f>
        <v>-0.21109898158393936</v>
      </c>
      <c r="FT12" s="65">
        <f t="shared" ref="FT12:FT75" si="122">IF(AND(ISNUMBER(U12),ISNUMBER(BK12)),LOG((250*U12)/BK12),"")</f>
        <v>-0.53821454556216197</v>
      </c>
      <c r="FU12" s="65" t="str">
        <f t="shared" ref="FU12:FU75" si="123">IF(AND(ISNUMBER(AM12),ISNUMBER(AU12)),LOG(AM12/(5*AU12)),"")</f>
        <v/>
      </c>
      <c r="FV12" s="65" t="str">
        <f t="shared" ref="FV12:FV75" si="124">IF(AND(ISNUMBER(AC12),ISNUMBER(AU12)),LOG(AC12/(500*AU12)),"")</f>
        <v/>
      </c>
      <c r="FW12" s="65">
        <f t="shared" ref="FW12:FW75" si="125">IF(AND(ISNUMBER(H12),ISNUMBER(BK12)),LOG((0.467*H12*10000)/(5*BK12)),"")</f>
        <v>0.36962409507243882</v>
      </c>
      <c r="FX12" s="65">
        <f t="shared" ref="FX12:FX75" si="126">IF(AND(ISNUMBER(AC12),ISNUMBER(BK12)),LOG((40*AC12)/BK12),"")</f>
        <v>0.19433237754291011</v>
      </c>
      <c r="FY12" s="65">
        <f t="shared" ref="FY12:FY75" si="127">IF(AND(ISNUMBER(AD12),ISNUMBER(AC12),ISNUMBER(AE12),ISNUMBER(BK12)),-(0.016*LOG(AE12/BK12))-(2.961*LOG(AD12/BK12))+(1.5*LOG(AC12/BK12)),"")</f>
        <v>6.2420207574512112</v>
      </c>
      <c r="FZ12" s="65">
        <f t="shared" ref="FZ12:FZ75" si="128">IF(AND(ISNUMBER(AD12),ISNUMBER(AC12),ISNUMBER(AE12),ISNUMBER(BK12)),-(1.474*LOG(AE12/BK12))+(2.143*LOG(AD12/BK12))+(1.84*LOG(AC12/BK12)),"")</f>
        <v>-5.8875569620274577</v>
      </c>
      <c r="GA12" s="65">
        <f t="shared" ref="GA12:GA75" si="129">IF(AND(ISNUMBER(CQ12),ISNUMBER(CP12)),(1.74+LOG(CQ12)-(1.92*LOG(CP12))),"")</f>
        <v>0.10099918095438842</v>
      </c>
      <c r="GB12" s="65">
        <f t="shared" ref="GB12:GB75" si="130">IF(AND(ISNUMBER(H12),ISNUMBER(H12),ISNUMBER(J12),ISNUMBER(BW12),ISNUMBER(M12),ISNUMBER(N12),ISNUMBER(O12),ISNUMBER(P12)),(0.0088*H12-0.0774*I12+0.0102*J12+0.0066*BW12-0.0017*M12-0.0143*N12-0.0155*O12-0.0007*P12),"")</f>
        <v>0.18308843734546537</v>
      </c>
      <c r="GC12" s="65">
        <f t="shared" ref="GC12:GC75" si="131">IF(AND(ISNUMBER(H12),ISNUMBER(H12),ISNUMBER(J12),ISNUMBER(BW12),ISNUMBER(M12),ISNUMBER(N12),ISNUMBER(O12),ISNUMBER(P12)),(-0.013*H12-0.0185*I12-0.0129*J12-0.0134*BW12-0.03*M12-0.0204*N12-0.0481*O12-0.0715*P12),"")</f>
        <v>-1.6286728560973196</v>
      </c>
      <c r="GD12" s="65">
        <f t="shared" ref="GD12:GD75" si="132">IF(AND(ISNUMBER(H12),ISNUMBER(H12),ISNUMBER(J12),ISNUMBER(BW12),ISNUMBER(M12),ISNUMBER(N12),ISNUMBER(O12),ISNUMBER(P12)),(-0.0221*H12-0.0532*I12-0.0361*J12-0.0016*BW12-0.031*M12-0.0237*N12-0.0641*O12-0.0289*P12),"")</f>
        <v>-2.3324955495994462</v>
      </c>
    </row>
    <row r="13" spans="1:186">
      <c r="A13" s="38" t="s">
        <v>185</v>
      </c>
      <c r="B13" s="37">
        <v>620157.64787800005</v>
      </c>
      <c r="C13" s="37">
        <v>4923152.2797600003</v>
      </c>
      <c r="D13" s="38" t="s">
        <v>186</v>
      </c>
      <c r="E13" s="38" t="s">
        <v>187</v>
      </c>
      <c r="F13" s="58" t="s">
        <v>192</v>
      </c>
      <c r="G13" s="38" t="s">
        <v>193</v>
      </c>
      <c r="H13" s="34">
        <v>45.753234055354994</v>
      </c>
      <c r="I13" s="34">
        <v>3.1236762936221418</v>
      </c>
      <c r="J13" s="34">
        <v>12.705505415162454</v>
      </c>
      <c r="K13" s="34">
        <v>11.98686823104693</v>
      </c>
      <c r="L13" s="34">
        <v>0.14372743682310468</v>
      </c>
      <c r="M13" s="34">
        <v>7.8762635379061381</v>
      </c>
      <c r="N13" s="34">
        <v>9.5626654632972325</v>
      </c>
      <c r="O13" s="34">
        <v>3.3057310469314083</v>
      </c>
      <c r="P13" s="34">
        <v>0.459927797833935</v>
      </c>
      <c r="Q13" s="34">
        <v>0.63240072202166064</v>
      </c>
      <c r="R13" s="34">
        <v>4.17</v>
      </c>
      <c r="S13" s="19">
        <f t="shared" si="8"/>
        <v>99.720000000000013</v>
      </c>
      <c r="U13" s="37">
        <v>21</v>
      </c>
      <c r="V13" s="37">
        <v>227</v>
      </c>
      <c r="W13" s="37">
        <v>255</v>
      </c>
      <c r="X13" s="37">
        <v>103</v>
      </c>
      <c r="Y13" s="37">
        <v>117</v>
      </c>
      <c r="Z13" s="37">
        <v>24</v>
      </c>
      <c r="AA13" s="37"/>
      <c r="AB13" s="37"/>
      <c r="AC13" s="37">
        <v>489</v>
      </c>
      <c r="AD13" s="37">
        <v>27</v>
      </c>
      <c r="AE13" s="37">
        <v>189</v>
      </c>
      <c r="AF13" s="67"/>
      <c r="AG13" s="67">
        <v>284</v>
      </c>
      <c r="AH13" s="67"/>
      <c r="AI13" s="67"/>
      <c r="AJ13" s="67"/>
      <c r="AK13" s="34"/>
      <c r="AL13" s="34"/>
      <c r="AM13" s="34"/>
      <c r="AN13" s="34"/>
      <c r="AO13" s="34"/>
      <c r="AP13" s="34"/>
      <c r="AQ13" s="34"/>
      <c r="AR13" s="34"/>
      <c r="AS13" s="34"/>
      <c r="AT13" s="67"/>
      <c r="AU13" s="67"/>
      <c r="AV13" s="67"/>
      <c r="AW13" s="67"/>
      <c r="AX13" s="67"/>
      <c r="AY13" s="67"/>
      <c r="AZ13" s="67"/>
      <c r="BA13" s="36"/>
      <c r="BB13" s="36"/>
      <c r="BC13" s="36"/>
      <c r="BD13" s="36"/>
      <c r="BK13" s="4">
        <f t="shared" si="9"/>
        <v>18726</v>
      </c>
      <c r="BL13" s="6">
        <f t="shared" si="10"/>
        <v>0.76141178324771164</v>
      </c>
      <c r="BM13" s="6">
        <f t="shared" si="11"/>
        <v>3.9104610586156011E-2</v>
      </c>
      <c r="BN13" s="6">
        <f t="shared" si="12"/>
        <v>0.2491764152806914</v>
      </c>
      <c r="BO13" s="6">
        <f t="shared" si="13"/>
        <v>0.15011732286846502</v>
      </c>
      <c r="BP13" s="6">
        <f t="shared" si="14"/>
        <v>2.0260422444756793E-3</v>
      </c>
      <c r="BQ13" s="6">
        <f t="shared" si="15"/>
        <v>0.195392298137091</v>
      </c>
      <c r="BR13" s="6">
        <f t="shared" si="16"/>
        <v>0.17051828572213326</v>
      </c>
      <c r="BS13" s="6">
        <f t="shared" si="17"/>
        <v>0.10667089535112645</v>
      </c>
      <c r="BT13" s="6">
        <f t="shared" si="18"/>
        <v>9.764921397748089E-3</v>
      </c>
      <c r="BU13" s="6">
        <f t="shared" si="19"/>
        <v>8.9108175570193123E-3</v>
      </c>
      <c r="BV13" s="5">
        <f t="shared" si="20"/>
        <v>1.43</v>
      </c>
      <c r="BW13" s="5">
        <f t="shared" si="21"/>
        <v>9.5</v>
      </c>
      <c r="BX13" s="36">
        <f t="shared" si="22"/>
        <v>59.15</v>
      </c>
      <c r="BY13" s="5">
        <f t="shared" si="23"/>
        <v>1.37</v>
      </c>
      <c r="BZ13" s="5">
        <f t="shared" si="24"/>
        <v>4.07</v>
      </c>
      <c r="CA13" s="5">
        <f t="shared" si="25"/>
        <v>3.06</v>
      </c>
      <c r="CB13" s="5">
        <f t="shared" si="26"/>
        <v>4.9400000000000004</v>
      </c>
      <c r="CC13" s="5">
        <f t="shared" si="27"/>
        <v>3.77</v>
      </c>
      <c r="CD13" s="5">
        <f t="shared" si="28"/>
        <v>-5.7970066185318894</v>
      </c>
      <c r="CE13" s="34">
        <f t="shared" si="29"/>
        <v>8.3361913357400734</v>
      </c>
      <c r="CF13" s="34">
        <f t="shared" si="30"/>
        <v>21.204587845968714</v>
      </c>
      <c r="CG13" s="34">
        <f t="shared" si="31"/>
        <v>39.313149570718487</v>
      </c>
      <c r="CH13" s="5">
        <f t="shared" si="32"/>
        <v>1.38</v>
      </c>
      <c r="CI13" s="5">
        <f t="shared" si="33"/>
        <v>0.2</v>
      </c>
      <c r="CJ13" s="6">
        <f t="shared" si="34"/>
        <v>0.03</v>
      </c>
      <c r="CK13" s="5" t="str">
        <f t="shared" si="35"/>
        <v/>
      </c>
      <c r="CL13" s="5" t="str">
        <f t="shared" si="36"/>
        <v/>
      </c>
      <c r="CM13" s="5" t="str">
        <f t="shared" si="37"/>
        <v/>
      </c>
      <c r="CN13" s="5">
        <f t="shared" si="38"/>
        <v>0.46</v>
      </c>
      <c r="CO13" s="5">
        <f t="shared" si="39"/>
        <v>1.1200000000000001</v>
      </c>
      <c r="CP13" s="5">
        <f t="shared" si="40"/>
        <v>7</v>
      </c>
      <c r="CQ13" s="6" t="str">
        <f t="shared" si="41"/>
        <v/>
      </c>
      <c r="CR13" s="40">
        <f t="shared" si="42"/>
        <v>6.1000000000000004E-3</v>
      </c>
      <c r="CS13" s="5" t="str">
        <f t="shared" si="43"/>
        <v/>
      </c>
      <c r="CT13" s="5" t="str">
        <f t="shared" si="44"/>
        <v/>
      </c>
      <c r="CU13" s="5" t="str">
        <f t="shared" si="45"/>
        <v/>
      </c>
      <c r="CV13" s="5" t="str">
        <f t="shared" si="46"/>
        <v/>
      </c>
      <c r="CW13" s="5" t="str">
        <f t="shared" si="47"/>
        <v/>
      </c>
      <c r="CX13" s="5" t="str">
        <f t="shared" si="48"/>
        <v/>
      </c>
      <c r="CY13" s="4">
        <f t="shared" si="49"/>
        <v>694</v>
      </c>
      <c r="CZ13" s="4">
        <f t="shared" si="50"/>
        <v>99.1</v>
      </c>
      <c r="DA13" s="4" t="str">
        <f t="shared" si="51"/>
        <v/>
      </c>
      <c r="DB13" s="5">
        <f t="shared" si="52"/>
        <v>10.52</v>
      </c>
      <c r="DC13" s="5" t="str">
        <f t="shared" si="53"/>
        <v/>
      </c>
      <c r="DD13" s="5" t="str">
        <f t="shared" si="54"/>
        <v/>
      </c>
      <c r="DE13" s="5" t="str">
        <f t="shared" si="55"/>
        <v/>
      </c>
      <c r="DF13" s="5" t="str">
        <f t="shared" si="56"/>
        <v/>
      </c>
      <c r="DG13" s="5" t="str">
        <f t="shared" si="57"/>
        <v/>
      </c>
      <c r="DH13" s="5" t="str">
        <f t="shared" si="58"/>
        <v/>
      </c>
      <c r="DI13" s="5" t="str">
        <f t="shared" si="59"/>
        <v/>
      </c>
      <c r="DJ13" s="5" t="str">
        <f t="shared" si="60"/>
        <v/>
      </c>
      <c r="DK13" s="5" t="str">
        <f t="shared" si="61"/>
        <v/>
      </c>
      <c r="DL13" s="5" t="str">
        <f t="shared" si="62"/>
        <v/>
      </c>
      <c r="DM13" s="5" t="str">
        <f t="shared" si="63"/>
        <v/>
      </c>
      <c r="DN13" s="5" t="str">
        <f t="shared" si="64"/>
        <v/>
      </c>
      <c r="DO13" s="5" t="str">
        <f t="shared" si="65"/>
        <v/>
      </c>
      <c r="DP13" s="5" t="str">
        <f t="shared" si="66"/>
        <v/>
      </c>
      <c r="DQ13" s="5" t="str">
        <f t="shared" si="67"/>
        <v/>
      </c>
      <c r="DR13" s="5" t="str">
        <f t="shared" si="68"/>
        <v/>
      </c>
      <c r="DS13" s="5" t="str">
        <f t="shared" si="69"/>
        <v/>
      </c>
      <c r="DT13" s="5" t="str">
        <f t="shared" si="70"/>
        <v/>
      </c>
      <c r="DU13" s="5" t="str">
        <f t="shared" si="71"/>
        <v/>
      </c>
      <c r="DV13" s="5" t="str">
        <f t="shared" si="72"/>
        <v/>
      </c>
      <c r="DW13" s="5" t="str">
        <f t="shared" si="73"/>
        <v/>
      </c>
      <c r="DX13" s="5" t="str">
        <f t="shared" si="74"/>
        <v/>
      </c>
      <c r="DY13" s="5" t="str">
        <f t="shared" si="75"/>
        <v/>
      </c>
      <c r="DZ13" s="36" t="str">
        <f t="shared" si="76"/>
        <v/>
      </c>
      <c r="EA13" s="36" t="str">
        <f t="shared" si="77"/>
        <v/>
      </c>
      <c r="EB13" s="4">
        <f t="shared" si="78"/>
        <v>-267.42425967551162</v>
      </c>
      <c r="EC13" s="4">
        <f t="shared" si="79"/>
        <v>23.689253852273829</v>
      </c>
      <c r="ED13" s="4">
        <f t="shared" si="80"/>
        <v>-208.29597291244966</v>
      </c>
      <c r="EE13" s="4">
        <f t="shared" si="81"/>
        <v>384.61423159171204</v>
      </c>
      <c r="EF13" s="4">
        <f t="shared" si="82"/>
        <v>146.69651455601411</v>
      </c>
      <c r="EG13" s="5">
        <f t="shared" si="83"/>
        <v>0.54481623909238508</v>
      </c>
      <c r="EH13" s="5">
        <f t="shared" si="84"/>
        <v>2.140894023754798</v>
      </c>
      <c r="EI13" s="5">
        <f t="shared" si="85"/>
        <v>0.86859245128022955</v>
      </c>
      <c r="EJ13" s="5">
        <f t="shared" si="86"/>
        <v>0.68269384403169231</v>
      </c>
      <c r="EK13" s="5">
        <f t="shared" si="87"/>
        <v>0.44533926940280993</v>
      </c>
      <c r="EL13" s="5">
        <f t="shared" si="88"/>
        <v>1.424249655438828</v>
      </c>
      <c r="EM13" s="5">
        <f t="shared" si="89"/>
        <v>0.28000000000000003</v>
      </c>
      <c r="EN13" s="5">
        <f t="shared" si="90"/>
        <v>19.649999999999999</v>
      </c>
      <c r="EO13" s="36">
        <f t="shared" si="91"/>
        <v>3.12</v>
      </c>
      <c r="EP13" s="36">
        <f t="shared" si="92"/>
        <v>1.4372743682310469</v>
      </c>
      <c r="EQ13" s="36">
        <f t="shared" si="93"/>
        <v>6.3240072202166067</v>
      </c>
      <c r="ER13" s="36">
        <f t="shared" si="94"/>
        <v>187.26439380264742</v>
      </c>
      <c r="ES13" s="36">
        <f t="shared" si="95"/>
        <v>189</v>
      </c>
      <c r="ET13" s="36">
        <f t="shared" si="96"/>
        <v>81</v>
      </c>
      <c r="EU13" s="36">
        <f t="shared" si="97"/>
        <v>10.788181407942238</v>
      </c>
      <c r="EV13" s="36">
        <f t="shared" si="98"/>
        <v>7.8762635379061381</v>
      </c>
      <c r="EW13" s="36">
        <f t="shared" si="99"/>
        <v>12.705505415162454</v>
      </c>
      <c r="EX13" s="36">
        <f t="shared" si="100"/>
        <v>10.788181407942238</v>
      </c>
      <c r="EY13" s="36">
        <f t="shared" si="101"/>
        <v>3.7656588447653432</v>
      </c>
      <c r="EZ13" s="36">
        <f t="shared" si="102"/>
        <v>7.8762635379061381</v>
      </c>
      <c r="FA13" s="5" t="str">
        <f t="shared" si="103"/>
        <v/>
      </c>
      <c r="FB13" s="5" t="str">
        <f t="shared" si="104"/>
        <v/>
      </c>
      <c r="FC13" s="5" t="str">
        <f t="shared" si="105"/>
        <v/>
      </c>
      <c r="FD13" s="36">
        <f t="shared" si="106"/>
        <v>187.26439380264742</v>
      </c>
      <c r="FE13" s="36">
        <f t="shared" si="107"/>
        <v>189</v>
      </c>
      <c r="FF13" s="36">
        <f t="shared" si="108"/>
        <v>244.5</v>
      </c>
      <c r="FG13" s="5" t="str">
        <f t="shared" si="109"/>
        <v/>
      </c>
      <c r="FH13" s="36" t="str">
        <f t="shared" si="110"/>
        <v/>
      </c>
      <c r="FI13" s="36" t="str">
        <f t="shared" si="111"/>
        <v/>
      </c>
      <c r="FJ13" s="5" t="str">
        <f t="shared" si="112"/>
        <v/>
      </c>
      <c r="FK13" s="5" t="str">
        <f t="shared" si="113"/>
        <v/>
      </c>
      <c r="FL13" s="5" t="str">
        <f t="shared" si="114"/>
        <v/>
      </c>
      <c r="FM13" s="5" t="str">
        <f t="shared" si="115"/>
        <v/>
      </c>
      <c r="FN13" s="5" t="str">
        <f t="shared" si="116"/>
        <v/>
      </c>
      <c r="FO13" s="5" t="str">
        <f t="shared" si="117"/>
        <v/>
      </c>
      <c r="FP13" s="4">
        <f t="shared" si="118"/>
        <v>374.52</v>
      </c>
      <c r="FQ13" s="4" t="str">
        <f t="shared" si="119"/>
        <v/>
      </c>
      <c r="FR13" s="4">
        <f t="shared" si="120"/>
        <v>227</v>
      </c>
      <c r="FS13" s="65">
        <f t="shared" si="121"/>
        <v>-0.21744915751983476</v>
      </c>
      <c r="FT13" s="65">
        <f t="shared" si="122"/>
        <v>-0.55228571564301943</v>
      </c>
      <c r="FU13" s="65" t="str">
        <f t="shared" si="123"/>
        <v/>
      </c>
      <c r="FV13" s="65" t="str">
        <f t="shared" si="124"/>
        <v/>
      </c>
      <c r="FW13" s="65">
        <f t="shared" si="125"/>
        <v>0.35832365466017807</v>
      </c>
      <c r="FX13" s="65">
        <f t="shared" si="126"/>
        <v>1.8923831402606318E-2</v>
      </c>
      <c r="FY13" s="65">
        <f t="shared" si="127"/>
        <v>6.0696730872792344</v>
      </c>
      <c r="FZ13" s="65">
        <f t="shared" si="128"/>
        <v>-6.059328404765072</v>
      </c>
      <c r="GA13" s="65" t="str">
        <f t="shared" si="129"/>
        <v/>
      </c>
      <c r="GB13" s="65">
        <f t="shared" si="130"/>
        <v>0.15145552496991579</v>
      </c>
      <c r="GC13" s="65">
        <f t="shared" si="131"/>
        <v>-1.567037856498195</v>
      </c>
      <c r="GD13" s="65">
        <f t="shared" si="132"/>
        <v>-2.3471834115523462</v>
      </c>
    </row>
    <row r="14" spans="1:186">
      <c r="A14" s="38" t="s">
        <v>185</v>
      </c>
      <c r="B14" s="37">
        <v>620157.64787800005</v>
      </c>
      <c r="C14" s="37">
        <v>4923152.2797600003</v>
      </c>
      <c r="D14" s="38" t="s">
        <v>186</v>
      </c>
      <c r="E14" s="38" t="s">
        <v>187</v>
      </c>
      <c r="F14" s="58" t="s">
        <v>194</v>
      </c>
      <c r="G14" s="38" t="s">
        <v>195</v>
      </c>
      <c r="H14" s="34">
        <v>48.81387613508825</v>
      </c>
      <c r="I14" s="34">
        <v>2.8459055198449139</v>
      </c>
      <c r="J14" s="34">
        <v>13.560457096214673</v>
      </c>
      <c r="K14" s="34">
        <v>9.9889399040914189</v>
      </c>
      <c r="L14" s="34">
        <v>0.11308233853688399</v>
      </c>
      <c r="M14" s="34">
        <v>4.7494582185491279</v>
      </c>
      <c r="N14" s="34">
        <v>7.8497990001020304</v>
      </c>
      <c r="O14" s="34">
        <v>3.4772819100091827</v>
      </c>
      <c r="P14" s="34">
        <v>0.31097643097643102</v>
      </c>
      <c r="Q14" s="34">
        <v>0.65022344658708287</v>
      </c>
      <c r="R14" s="34">
        <v>5.65</v>
      </c>
      <c r="S14" s="19">
        <f t="shared" si="8"/>
        <v>98.009999999999977</v>
      </c>
      <c r="U14" s="37">
        <v>15</v>
      </c>
      <c r="V14" s="37">
        <v>50</v>
      </c>
      <c r="W14" s="37">
        <v>120</v>
      </c>
      <c r="X14" s="37">
        <v>82</v>
      </c>
      <c r="Y14" s="37">
        <v>123</v>
      </c>
      <c r="Z14" s="37">
        <v>35</v>
      </c>
      <c r="AA14" s="37"/>
      <c r="AB14" s="37">
        <v>10</v>
      </c>
      <c r="AC14" s="37">
        <v>426</v>
      </c>
      <c r="AD14" s="37">
        <v>23</v>
      </c>
      <c r="AE14" s="37">
        <v>76</v>
      </c>
      <c r="AF14" s="67">
        <v>32</v>
      </c>
      <c r="AG14" s="67">
        <v>92</v>
      </c>
      <c r="AH14" s="67"/>
      <c r="AI14" s="67"/>
      <c r="AJ14" s="67"/>
      <c r="AK14" s="34"/>
      <c r="AL14" s="34"/>
      <c r="AM14" s="34"/>
      <c r="AN14" s="34"/>
      <c r="AO14" s="34"/>
      <c r="AP14" s="34"/>
      <c r="AQ14" s="34"/>
      <c r="AR14" s="34"/>
      <c r="AS14" s="34"/>
      <c r="AT14" s="67"/>
      <c r="AU14" s="67"/>
      <c r="AV14" s="67"/>
      <c r="AW14" s="67"/>
      <c r="AX14" s="67"/>
      <c r="AY14" s="67"/>
      <c r="AZ14" s="67"/>
      <c r="BA14" s="36"/>
      <c r="BK14" s="4">
        <f t="shared" si="9"/>
        <v>17061</v>
      </c>
      <c r="BL14" s="6">
        <f t="shared" si="10"/>
        <v>0.81234608312678058</v>
      </c>
      <c r="BM14" s="6">
        <f t="shared" si="11"/>
        <v>3.5627259887893267E-2</v>
      </c>
      <c r="BN14" s="6">
        <f t="shared" si="12"/>
        <v>0.26594346138879532</v>
      </c>
      <c r="BO14" s="6">
        <f t="shared" si="13"/>
        <v>0.12509630437183994</v>
      </c>
      <c r="BP14" s="6">
        <f t="shared" si="14"/>
        <v>1.5940560831249504E-3</v>
      </c>
      <c r="BQ14" s="6">
        <f t="shared" si="15"/>
        <v>0.11782332469732393</v>
      </c>
      <c r="BR14" s="6">
        <f t="shared" si="16"/>
        <v>0.13997501783348842</v>
      </c>
      <c r="BS14" s="6">
        <f t="shared" si="17"/>
        <v>0.11220657986476873</v>
      </c>
      <c r="BT14" s="6">
        <f t="shared" si="18"/>
        <v>6.6024719952533124E-3</v>
      </c>
      <c r="BU14" s="6">
        <f t="shared" si="19"/>
        <v>9.1619479581102285E-3</v>
      </c>
      <c r="BV14" s="5">
        <f t="shared" si="20"/>
        <v>1.19</v>
      </c>
      <c r="BW14" s="5">
        <f t="shared" si="21"/>
        <v>7.92</v>
      </c>
      <c r="BX14" s="36">
        <f t="shared" si="22"/>
        <v>51.16</v>
      </c>
      <c r="BY14" s="5">
        <f t="shared" si="23"/>
        <v>1.89</v>
      </c>
      <c r="BZ14" s="5">
        <f t="shared" si="24"/>
        <v>4.76</v>
      </c>
      <c r="CA14" s="5">
        <f t="shared" si="25"/>
        <v>2.76</v>
      </c>
      <c r="CB14" s="5">
        <f t="shared" si="26"/>
        <v>4.38</v>
      </c>
      <c r="CC14" s="5">
        <f t="shared" si="27"/>
        <v>3.79</v>
      </c>
      <c r="CD14" s="5">
        <f t="shared" si="28"/>
        <v>-4.0615406591164165</v>
      </c>
      <c r="CE14" s="34">
        <f t="shared" si="29"/>
        <v>5.0604346495255585</v>
      </c>
      <c r="CF14" s="34">
        <f t="shared" si="30"/>
        <v>16.387515559636771</v>
      </c>
      <c r="CG14" s="34">
        <f t="shared" si="31"/>
        <v>30.879815986198967</v>
      </c>
      <c r="CH14" s="5">
        <f t="shared" si="32"/>
        <v>0.91</v>
      </c>
      <c r="CI14" s="5">
        <f t="shared" si="33"/>
        <v>0.15</v>
      </c>
      <c r="CJ14" s="6">
        <f t="shared" si="34"/>
        <v>1.2E-2</v>
      </c>
      <c r="CK14" s="5">
        <f t="shared" si="35"/>
        <v>2.3E-2</v>
      </c>
      <c r="CL14" s="5" t="str">
        <f t="shared" si="36"/>
        <v/>
      </c>
      <c r="CM14" s="5">
        <f t="shared" si="37"/>
        <v>9.1999999999999993</v>
      </c>
      <c r="CN14" s="5">
        <f t="shared" si="38"/>
        <v>1.03</v>
      </c>
      <c r="CO14" s="5">
        <f t="shared" si="39"/>
        <v>2.4</v>
      </c>
      <c r="CP14" s="5">
        <f t="shared" si="40"/>
        <v>3.3</v>
      </c>
      <c r="CQ14" s="6">
        <f t="shared" si="41"/>
        <v>1.391</v>
      </c>
      <c r="CR14" s="40">
        <f t="shared" si="42"/>
        <v>2.7000000000000001E-3</v>
      </c>
      <c r="CS14" s="5">
        <f t="shared" si="43"/>
        <v>2.88</v>
      </c>
      <c r="CT14" s="5" t="str">
        <f t="shared" si="44"/>
        <v/>
      </c>
      <c r="CU14" s="5" t="str">
        <f t="shared" si="45"/>
        <v/>
      </c>
      <c r="CV14" s="5" t="str">
        <f t="shared" si="46"/>
        <v/>
      </c>
      <c r="CW14" s="5">
        <f t="shared" si="47"/>
        <v>2.38</v>
      </c>
      <c r="CX14" s="5" t="str">
        <f t="shared" si="48"/>
        <v/>
      </c>
      <c r="CY14" s="4">
        <f t="shared" si="49"/>
        <v>742</v>
      </c>
      <c r="CZ14" s="4">
        <f t="shared" si="50"/>
        <v>224.5</v>
      </c>
      <c r="DA14" s="4" t="str">
        <f t="shared" si="51"/>
        <v/>
      </c>
      <c r="DB14" s="5">
        <f t="shared" si="52"/>
        <v>4</v>
      </c>
      <c r="DC14" s="5" t="str">
        <f t="shared" si="53"/>
        <v/>
      </c>
      <c r="DD14" s="5" t="str">
        <f t="shared" si="54"/>
        <v/>
      </c>
      <c r="DE14" s="5" t="str">
        <f t="shared" si="55"/>
        <v/>
      </c>
      <c r="DF14" s="5" t="str">
        <f t="shared" si="56"/>
        <v/>
      </c>
      <c r="DG14" s="5" t="str">
        <f t="shared" si="57"/>
        <v/>
      </c>
      <c r="DH14" s="5" t="str">
        <f t="shared" si="58"/>
        <v/>
      </c>
      <c r="DI14" s="5" t="str">
        <f t="shared" si="59"/>
        <v/>
      </c>
      <c r="DJ14" s="5" t="str">
        <f t="shared" si="60"/>
        <v/>
      </c>
      <c r="DK14" s="5" t="str">
        <f t="shared" si="61"/>
        <v/>
      </c>
      <c r="DL14" s="5" t="str">
        <f t="shared" si="62"/>
        <v/>
      </c>
      <c r="DM14" s="5" t="str">
        <f t="shared" si="63"/>
        <v/>
      </c>
      <c r="DN14" s="5" t="str">
        <f t="shared" si="64"/>
        <v/>
      </c>
      <c r="DO14" s="5" t="str">
        <f t="shared" si="65"/>
        <v/>
      </c>
      <c r="DP14" s="5" t="str">
        <f t="shared" si="66"/>
        <v/>
      </c>
      <c r="DQ14" s="5" t="str">
        <f t="shared" si="67"/>
        <v/>
      </c>
      <c r="DR14" s="5" t="str">
        <f t="shared" si="68"/>
        <v/>
      </c>
      <c r="DS14" s="5" t="str">
        <f t="shared" si="69"/>
        <v/>
      </c>
      <c r="DT14" s="5" t="str">
        <f t="shared" si="70"/>
        <v/>
      </c>
      <c r="DU14" s="5" t="str">
        <f t="shared" si="71"/>
        <v/>
      </c>
      <c r="DV14" s="5" t="str">
        <f t="shared" si="72"/>
        <v/>
      </c>
      <c r="DW14" s="5" t="str">
        <f t="shared" si="73"/>
        <v/>
      </c>
      <c r="DX14" s="5" t="str">
        <f t="shared" si="74"/>
        <v/>
      </c>
      <c r="DY14" s="5">
        <f t="shared" si="75"/>
        <v>6.72</v>
      </c>
      <c r="DZ14" s="36">
        <f t="shared" si="76"/>
        <v>55</v>
      </c>
      <c r="EA14" s="36" t="str">
        <f t="shared" si="77"/>
        <v/>
      </c>
      <c r="EB14" s="4">
        <f t="shared" si="78"/>
        <v>-245.57912570300383</v>
      </c>
      <c r="EC14" s="4">
        <f t="shared" si="79"/>
        <v>58.656297293245842</v>
      </c>
      <c r="ED14" s="4">
        <f t="shared" si="80"/>
        <v>-132.81562613820358</v>
      </c>
      <c r="EE14" s="4">
        <f t="shared" si="81"/>
        <v>278.54688895705715</v>
      </c>
      <c r="EF14" s="4">
        <f t="shared" si="82"/>
        <v>217.79681374969698</v>
      </c>
      <c r="EG14" s="5">
        <f t="shared" si="83"/>
        <v>0.66710728763287341</v>
      </c>
      <c r="EH14" s="5">
        <f t="shared" si="84"/>
        <v>2.2393998387995402</v>
      </c>
      <c r="EI14" s="5">
        <f t="shared" si="85"/>
        <v>1.0279829963608342</v>
      </c>
      <c r="EJ14" s="5">
        <f t="shared" si="86"/>
        <v>0.84857908553706352</v>
      </c>
      <c r="EK14" s="5">
        <f t="shared" si="87"/>
        <v>0.43244555991329475</v>
      </c>
      <c r="EL14" s="5">
        <f t="shared" si="88"/>
        <v>1.0792790877183787</v>
      </c>
      <c r="EM14" s="5">
        <f t="shared" si="89"/>
        <v>0.28000000000000003</v>
      </c>
      <c r="EN14" s="5">
        <f t="shared" si="90"/>
        <v>15.41</v>
      </c>
      <c r="EO14" s="36">
        <f t="shared" si="91"/>
        <v>2.85</v>
      </c>
      <c r="EP14" s="36">
        <f t="shared" si="92"/>
        <v>1.1308233853688399</v>
      </c>
      <c r="EQ14" s="36">
        <f t="shared" si="93"/>
        <v>6.5022344658708287</v>
      </c>
      <c r="ER14" s="36">
        <f t="shared" si="94"/>
        <v>170.6120359147026</v>
      </c>
      <c r="ES14" s="36">
        <f t="shared" si="95"/>
        <v>76</v>
      </c>
      <c r="ET14" s="36">
        <f t="shared" si="96"/>
        <v>69</v>
      </c>
      <c r="EU14" s="36">
        <f t="shared" si="97"/>
        <v>8.9900459136822768</v>
      </c>
      <c r="EV14" s="36">
        <f t="shared" si="98"/>
        <v>4.7494582185491279</v>
      </c>
      <c r="EW14" s="36">
        <f t="shared" si="99"/>
        <v>13.560457096214673</v>
      </c>
      <c r="EX14" s="36">
        <f t="shared" si="100"/>
        <v>8.9900459136822768</v>
      </c>
      <c r="EY14" s="36">
        <f t="shared" si="101"/>
        <v>3.7882583409856139</v>
      </c>
      <c r="EZ14" s="36">
        <f t="shared" si="102"/>
        <v>4.7494582185491279</v>
      </c>
      <c r="FA14" s="5" t="str">
        <f t="shared" si="103"/>
        <v/>
      </c>
      <c r="FB14" s="5" t="str">
        <f t="shared" si="104"/>
        <v/>
      </c>
      <c r="FC14" s="5" t="str">
        <f t="shared" si="105"/>
        <v/>
      </c>
      <c r="FD14" s="36">
        <f t="shared" si="106"/>
        <v>170.6120359147026</v>
      </c>
      <c r="FE14" s="36">
        <f t="shared" si="107"/>
        <v>76</v>
      </c>
      <c r="FF14" s="36">
        <f t="shared" si="108"/>
        <v>213</v>
      </c>
      <c r="FG14" s="5">
        <f t="shared" si="109"/>
        <v>64</v>
      </c>
      <c r="FH14" s="36">
        <f t="shared" si="110"/>
        <v>19</v>
      </c>
      <c r="FI14" s="36">
        <f t="shared" si="111"/>
        <v>23</v>
      </c>
      <c r="FJ14" s="5" t="str">
        <f t="shared" si="112"/>
        <v/>
      </c>
      <c r="FK14" s="5" t="str">
        <f t="shared" si="113"/>
        <v/>
      </c>
      <c r="FL14" s="5" t="str">
        <f t="shared" si="114"/>
        <v/>
      </c>
      <c r="FM14" s="5">
        <f t="shared" si="115"/>
        <v>0.33333333333333331</v>
      </c>
      <c r="FN14" s="5" t="str">
        <f t="shared" si="116"/>
        <v/>
      </c>
      <c r="FO14" s="5" t="str">
        <f t="shared" si="117"/>
        <v/>
      </c>
      <c r="FP14" s="4">
        <f t="shared" si="118"/>
        <v>341.22</v>
      </c>
      <c r="FQ14" s="4" t="str">
        <f t="shared" si="119"/>
        <v/>
      </c>
      <c r="FR14" s="4">
        <f t="shared" si="120"/>
        <v>50</v>
      </c>
      <c r="FS14" s="65">
        <f t="shared" si="121"/>
        <v>-0.83406447429979236</v>
      </c>
      <c r="FT14" s="65">
        <f t="shared" si="122"/>
        <v>-0.65797321524411112</v>
      </c>
      <c r="FU14" s="65" t="str">
        <f t="shared" si="123"/>
        <v/>
      </c>
      <c r="FV14" s="65" t="str">
        <f t="shared" si="124"/>
        <v/>
      </c>
      <c r="FW14" s="65">
        <f t="shared" si="125"/>
        <v>0.42688568805353527</v>
      </c>
      <c r="FX14" s="65">
        <f t="shared" si="126"/>
        <v>-5.3489254114866421E-4</v>
      </c>
      <c r="FY14" s="65">
        <f t="shared" si="127"/>
        <v>6.1326158800788848</v>
      </c>
      <c r="FZ14" s="65">
        <f t="shared" si="128"/>
        <v>-5.6341220678635029</v>
      </c>
      <c r="GA14" s="65">
        <f t="shared" si="129"/>
        <v>0.88778036542650263</v>
      </c>
      <c r="GB14" s="65">
        <f t="shared" si="130"/>
        <v>0.22543592735435161</v>
      </c>
      <c r="GC14" s="65">
        <f t="shared" si="131"/>
        <v>-1.4603992592592592</v>
      </c>
      <c r="GD14" s="65">
        <f t="shared" si="132"/>
        <v>-2.2975477677787981</v>
      </c>
    </row>
    <row r="15" spans="1:186">
      <c r="A15" s="38" t="s">
        <v>185</v>
      </c>
      <c r="B15" s="37">
        <v>620157.64787800005</v>
      </c>
      <c r="C15" s="37">
        <v>4923152.2797600003</v>
      </c>
      <c r="D15" s="38" t="s">
        <v>186</v>
      </c>
      <c r="E15" s="38" t="s">
        <v>187</v>
      </c>
      <c r="F15" s="58" t="s">
        <v>196</v>
      </c>
      <c r="G15" s="38" t="s">
        <v>197</v>
      </c>
      <c r="H15" s="34">
        <v>48.109684890656062</v>
      </c>
      <c r="I15" s="34">
        <v>3.3936292246520874</v>
      </c>
      <c r="J15" s="34">
        <v>13.935743538767396</v>
      </c>
      <c r="K15" s="34">
        <v>10.294959244532803</v>
      </c>
      <c r="L15" s="34">
        <v>9.5059642147117304E-2</v>
      </c>
      <c r="M15" s="34">
        <v>7.3386043737574553</v>
      </c>
      <c r="N15" s="34">
        <v>6.4070198807157057</v>
      </c>
      <c r="O15" s="34">
        <v>4.6294045725646127</v>
      </c>
      <c r="P15" s="34">
        <v>0.51332206759443344</v>
      </c>
      <c r="Q15" s="34">
        <v>0.91257256461232605</v>
      </c>
      <c r="R15" s="34">
        <v>4.97</v>
      </c>
      <c r="S15" s="19">
        <f t="shared" si="8"/>
        <v>100.6</v>
      </c>
      <c r="U15" s="37">
        <v>20</v>
      </c>
      <c r="V15" s="37">
        <v>236</v>
      </c>
      <c r="W15" s="37">
        <v>208</v>
      </c>
      <c r="X15" s="37">
        <v>103</v>
      </c>
      <c r="Y15" s="37">
        <v>128</v>
      </c>
      <c r="Z15" s="37">
        <v>30</v>
      </c>
      <c r="AA15" s="37"/>
      <c r="AB15" s="37">
        <v>11</v>
      </c>
      <c r="AC15" s="37">
        <v>360</v>
      </c>
      <c r="AD15" s="37">
        <v>29</v>
      </c>
      <c r="AE15" s="37">
        <v>182</v>
      </c>
      <c r="AF15" s="37">
        <v>40</v>
      </c>
      <c r="AG15" s="37">
        <v>203</v>
      </c>
      <c r="AH15" s="67"/>
      <c r="AI15" s="67"/>
      <c r="AJ15" s="67"/>
      <c r="AK15" s="67"/>
      <c r="AL15" s="67"/>
      <c r="AM15" s="34"/>
      <c r="AN15" s="34"/>
      <c r="AO15" s="34"/>
      <c r="AP15" s="34"/>
      <c r="AQ15" s="34"/>
      <c r="AR15" s="34"/>
      <c r="AS15" s="34"/>
      <c r="AT15" s="34"/>
      <c r="AU15" s="34"/>
      <c r="AV15" s="67"/>
      <c r="AW15" s="67"/>
      <c r="AX15" s="67"/>
      <c r="AY15" s="67"/>
      <c r="AZ15" s="67"/>
      <c r="BA15" s="36"/>
      <c r="BK15" s="4">
        <f t="shared" si="9"/>
        <v>20345</v>
      </c>
      <c r="BL15" s="6">
        <f t="shared" si="10"/>
        <v>0.80062714079973474</v>
      </c>
      <c r="BM15" s="6">
        <f t="shared" si="11"/>
        <v>4.2484091445319075E-2</v>
      </c>
      <c r="BN15" s="6">
        <f t="shared" si="12"/>
        <v>0.27330346222332602</v>
      </c>
      <c r="BO15" s="6">
        <f t="shared" si="13"/>
        <v>0.12892873192902699</v>
      </c>
      <c r="BP15" s="6">
        <f t="shared" si="14"/>
        <v>1.3400005941234467E-3</v>
      </c>
      <c r="BQ15" s="6">
        <f t="shared" si="15"/>
        <v>0.18205418937627027</v>
      </c>
      <c r="BR15" s="6">
        <f t="shared" si="16"/>
        <v>0.11424785807267664</v>
      </c>
      <c r="BS15" s="6">
        <f t="shared" si="17"/>
        <v>0.14938381970198816</v>
      </c>
      <c r="BT15" s="6">
        <f t="shared" si="18"/>
        <v>1.0898557698395614E-2</v>
      </c>
      <c r="BU15" s="6">
        <f t="shared" si="19"/>
        <v>1.2858567910558349E-2</v>
      </c>
      <c r="BV15" s="5">
        <f t="shared" si="20"/>
        <v>1.22</v>
      </c>
      <c r="BW15" s="5">
        <f t="shared" si="21"/>
        <v>8.17</v>
      </c>
      <c r="BX15" s="36">
        <f t="shared" si="22"/>
        <v>61.1</v>
      </c>
      <c r="BY15" s="5">
        <f t="shared" si="23"/>
        <v>1.26</v>
      </c>
      <c r="BZ15" s="5">
        <f t="shared" si="24"/>
        <v>4.1100000000000003</v>
      </c>
      <c r="CA15" s="5">
        <f t="shared" si="25"/>
        <v>1.89</v>
      </c>
      <c r="CB15" s="5">
        <f t="shared" si="26"/>
        <v>3.72</v>
      </c>
      <c r="CC15" s="5">
        <f t="shared" si="27"/>
        <v>5.14</v>
      </c>
      <c r="CD15" s="5">
        <f t="shared" si="28"/>
        <v>-1.2642932405566594</v>
      </c>
      <c r="CE15" s="34">
        <f t="shared" si="29"/>
        <v>7.851926441351889</v>
      </c>
      <c r="CF15" s="34">
        <f t="shared" si="30"/>
        <v>18.888350894632207</v>
      </c>
      <c r="CG15" s="34">
        <f t="shared" si="31"/>
        <v>41.570206341217919</v>
      </c>
      <c r="CH15" s="5">
        <f t="shared" si="32"/>
        <v>1.07</v>
      </c>
      <c r="CI15" s="5">
        <f t="shared" si="33"/>
        <v>0.21</v>
      </c>
      <c r="CJ15" s="6">
        <f t="shared" si="34"/>
        <v>0.02</v>
      </c>
      <c r="CK15" s="5">
        <f t="shared" si="35"/>
        <v>3.1E-2</v>
      </c>
      <c r="CL15" s="5" t="str">
        <f t="shared" si="36"/>
        <v/>
      </c>
      <c r="CM15" s="5">
        <f t="shared" si="37"/>
        <v>18.45</v>
      </c>
      <c r="CN15" s="5">
        <f t="shared" si="38"/>
        <v>0.62</v>
      </c>
      <c r="CO15" s="5">
        <f t="shared" si="39"/>
        <v>0.88</v>
      </c>
      <c r="CP15" s="5">
        <f t="shared" si="40"/>
        <v>6.28</v>
      </c>
      <c r="CQ15" s="6">
        <f t="shared" si="41"/>
        <v>1.379</v>
      </c>
      <c r="CR15" s="40">
        <f t="shared" si="42"/>
        <v>5.4000000000000003E-3</v>
      </c>
      <c r="CS15" s="5">
        <f t="shared" si="43"/>
        <v>5.08</v>
      </c>
      <c r="CT15" s="5" t="str">
        <f t="shared" si="44"/>
        <v/>
      </c>
      <c r="CU15" s="5" t="str">
        <f t="shared" si="45"/>
        <v/>
      </c>
      <c r="CV15" s="5" t="str">
        <f t="shared" si="46"/>
        <v/>
      </c>
      <c r="CW15" s="5">
        <f t="shared" si="47"/>
        <v>4.55</v>
      </c>
      <c r="CX15" s="5" t="str">
        <f t="shared" si="48"/>
        <v/>
      </c>
      <c r="CY15" s="4">
        <f t="shared" si="49"/>
        <v>702</v>
      </c>
      <c r="CZ15" s="4">
        <f t="shared" si="50"/>
        <v>111.8</v>
      </c>
      <c r="DA15" s="4" t="str">
        <f t="shared" si="51"/>
        <v/>
      </c>
      <c r="DB15" s="5">
        <f t="shared" si="52"/>
        <v>7</v>
      </c>
      <c r="DC15" s="5" t="str">
        <f t="shared" si="53"/>
        <v/>
      </c>
      <c r="DD15" s="5" t="str">
        <f t="shared" si="54"/>
        <v/>
      </c>
      <c r="DE15" s="5" t="str">
        <f t="shared" si="55"/>
        <v/>
      </c>
      <c r="DF15" s="5" t="str">
        <f t="shared" si="56"/>
        <v/>
      </c>
      <c r="DG15" s="5" t="str">
        <f t="shared" si="57"/>
        <v/>
      </c>
      <c r="DH15" s="5" t="str">
        <f t="shared" si="58"/>
        <v/>
      </c>
      <c r="DI15" s="5" t="str">
        <f t="shared" si="59"/>
        <v/>
      </c>
      <c r="DJ15" s="5" t="str">
        <f t="shared" si="60"/>
        <v/>
      </c>
      <c r="DK15" s="5" t="str">
        <f t="shared" si="61"/>
        <v/>
      </c>
      <c r="DL15" s="5" t="str">
        <f t="shared" si="62"/>
        <v/>
      </c>
      <c r="DM15" s="5" t="str">
        <f t="shared" si="63"/>
        <v/>
      </c>
      <c r="DN15" s="5" t="str">
        <f t="shared" si="64"/>
        <v/>
      </c>
      <c r="DO15" s="5" t="str">
        <f t="shared" si="65"/>
        <v/>
      </c>
      <c r="DP15" s="5" t="str">
        <f t="shared" si="66"/>
        <v/>
      </c>
      <c r="DQ15" s="5" t="str">
        <f t="shared" si="67"/>
        <v/>
      </c>
      <c r="DR15" s="5" t="str">
        <f t="shared" si="68"/>
        <v/>
      </c>
      <c r="DS15" s="5" t="str">
        <f t="shared" si="69"/>
        <v/>
      </c>
      <c r="DT15" s="5" t="str">
        <f t="shared" si="70"/>
        <v/>
      </c>
      <c r="DU15" s="5" t="str">
        <f t="shared" si="71"/>
        <v/>
      </c>
      <c r="DV15" s="5" t="str">
        <f t="shared" si="72"/>
        <v/>
      </c>
      <c r="DW15" s="5" t="str">
        <f t="shared" si="73"/>
        <v/>
      </c>
      <c r="DX15" s="5" t="str">
        <f t="shared" si="74"/>
        <v/>
      </c>
      <c r="DY15" s="5">
        <f t="shared" si="75"/>
        <v>3.51</v>
      </c>
      <c r="DZ15" s="36">
        <f t="shared" si="76"/>
        <v>69</v>
      </c>
      <c r="EA15" s="36" t="str">
        <f t="shared" si="77"/>
        <v/>
      </c>
      <c r="EB15" s="4">
        <f t="shared" si="78"/>
        <v>-252.73312007626919</v>
      </c>
      <c r="EC15" s="4">
        <f t="shared" si="79"/>
        <v>30.428097484410056</v>
      </c>
      <c r="ED15" s="4">
        <f t="shared" si="80"/>
        <v>-115.47463132241104</v>
      </c>
      <c r="EE15" s="4">
        <f t="shared" si="81"/>
        <v>353.46701275061633</v>
      </c>
      <c r="EF15" s="4">
        <f t="shared" si="82"/>
        <v>171.10488976497362</v>
      </c>
      <c r="EG15" s="5">
        <f t="shared" si="83"/>
        <v>0.70318471587902132</v>
      </c>
      <c r="EH15" s="5">
        <f t="shared" si="84"/>
        <v>1.7058613810669143</v>
      </c>
      <c r="EI15" s="5">
        <f t="shared" si="85"/>
        <v>0.99585944170619434</v>
      </c>
      <c r="EJ15" s="5">
        <f t="shared" si="86"/>
        <v>1.4026151007458632</v>
      </c>
      <c r="EK15" s="5">
        <f t="shared" si="87"/>
        <v>0.56901267585310722</v>
      </c>
      <c r="EL15" s="5">
        <f t="shared" si="88"/>
        <v>0.87063588019423865</v>
      </c>
      <c r="EM15" s="5">
        <f t="shared" si="89"/>
        <v>0.28999999999999998</v>
      </c>
      <c r="EN15" s="5">
        <f t="shared" si="90"/>
        <v>16.260000000000002</v>
      </c>
      <c r="EO15" s="36">
        <f t="shared" si="91"/>
        <v>3.39</v>
      </c>
      <c r="EP15" s="36">
        <f t="shared" si="92"/>
        <v>0.95059642147117307</v>
      </c>
      <c r="EQ15" s="36">
        <f t="shared" si="93"/>
        <v>9.1257256461232608</v>
      </c>
      <c r="ER15" s="36">
        <f t="shared" si="94"/>
        <v>203.44807201789266</v>
      </c>
      <c r="ES15" s="36">
        <f t="shared" si="95"/>
        <v>182</v>
      </c>
      <c r="ET15" s="36">
        <f t="shared" si="96"/>
        <v>87</v>
      </c>
      <c r="EU15" s="36">
        <f t="shared" si="97"/>
        <v>9.2654633200795224</v>
      </c>
      <c r="EV15" s="36">
        <f t="shared" si="98"/>
        <v>7.3386043737574553</v>
      </c>
      <c r="EW15" s="36">
        <f t="shared" si="99"/>
        <v>13.935743538767396</v>
      </c>
      <c r="EX15" s="36">
        <f t="shared" si="100"/>
        <v>9.2654633200795224</v>
      </c>
      <c r="EY15" s="36">
        <f t="shared" si="101"/>
        <v>5.1427266401590463</v>
      </c>
      <c r="EZ15" s="36">
        <f t="shared" si="102"/>
        <v>7.3386043737574553</v>
      </c>
      <c r="FA15" s="5" t="str">
        <f t="shared" si="103"/>
        <v/>
      </c>
      <c r="FB15" s="5" t="str">
        <f t="shared" si="104"/>
        <v/>
      </c>
      <c r="FC15" s="5" t="str">
        <f t="shared" si="105"/>
        <v/>
      </c>
      <c r="FD15" s="36">
        <f t="shared" si="106"/>
        <v>203.44807201789266</v>
      </c>
      <c r="FE15" s="36">
        <f t="shared" si="107"/>
        <v>182</v>
      </c>
      <c r="FF15" s="36">
        <f t="shared" si="108"/>
        <v>180</v>
      </c>
      <c r="FG15" s="5">
        <f t="shared" si="109"/>
        <v>80</v>
      </c>
      <c r="FH15" s="36">
        <f t="shared" si="110"/>
        <v>45.5</v>
      </c>
      <c r="FI15" s="36">
        <f t="shared" si="111"/>
        <v>29</v>
      </c>
      <c r="FJ15" s="5" t="str">
        <f t="shared" si="112"/>
        <v/>
      </c>
      <c r="FK15" s="5" t="str">
        <f t="shared" si="113"/>
        <v/>
      </c>
      <c r="FL15" s="5" t="str">
        <f t="shared" si="114"/>
        <v/>
      </c>
      <c r="FM15" s="5">
        <f t="shared" si="115"/>
        <v>0.36666666666666664</v>
      </c>
      <c r="FN15" s="5" t="str">
        <f t="shared" si="116"/>
        <v/>
      </c>
      <c r="FO15" s="5" t="str">
        <f t="shared" si="117"/>
        <v/>
      </c>
      <c r="FP15" s="4">
        <f t="shared" si="118"/>
        <v>406.9</v>
      </c>
      <c r="FQ15" s="4" t="str">
        <f t="shared" si="119"/>
        <v/>
      </c>
      <c r="FR15" s="4">
        <f t="shared" si="120"/>
        <v>236</v>
      </c>
      <c r="FS15" s="65">
        <f t="shared" si="121"/>
        <v>-0.2365756868831787</v>
      </c>
      <c r="FT15" s="65">
        <f t="shared" si="122"/>
        <v>-0.60948768985328527</v>
      </c>
      <c r="FU15" s="65" t="str">
        <f t="shared" si="123"/>
        <v/>
      </c>
      <c r="FV15" s="65" t="str">
        <f t="shared" si="124"/>
        <v/>
      </c>
      <c r="FW15" s="65">
        <f t="shared" si="125"/>
        <v>0.34412169440588852</v>
      </c>
      <c r="FX15" s="65">
        <f t="shared" si="126"/>
        <v>-0.15009520209405444</v>
      </c>
      <c r="FY15" s="65">
        <f t="shared" si="127"/>
        <v>5.8317241514819615</v>
      </c>
      <c r="FZ15" s="65">
        <f t="shared" si="128"/>
        <v>-6.3037500697016924</v>
      </c>
      <c r="GA15" s="65">
        <f t="shared" si="129"/>
        <v>0.34748175020043326</v>
      </c>
      <c r="GB15" s="65">
        <f t="shared" si="130"/>
        <v>0.18055380109343944</v>
      </c>
      <c r="GC15" s="65">
        <f t="shared" si="131"/>
        <v>-1.5876953604373756</v>
      </c>
      <c r="GD15" s="65">
        <f t="shared" si="132"/>
        <v>-2.4508404001988073</v>
      </c>
    </row>
    <row r="16" spans="1:186">
      <c r="A16" s="38" t="s">
        <v>185</v>
      </c>
      <c r="B16" s="37">
        <v>620157.64787800005</v>
      </c>
      <c r="C16" s="37">
        <v>4923152.2797600003</v>
      </c>
      <c r="D16" s="38" t="s">
        <v>186</v>
      </c>
      <c r="E16" s="38" t="s">
        <v>187</v>
      </c>
      <c r="F16" s="58" t="s">
        <v>198</v>
      </c>
      <c r="G16" s="38" t="s">
        <v>199</v>
      </c>
      <c r="H16" s="34">
        <v>43.797129620304162</v>
      </c>
      <c r="I16" s="34">
        <v>3.2438855876724748</v>
      </c>
      <c r="J16" s="34">
        <v>13.097071205559471</v>
      </c>
      <c r="K16" s="34">
        <v>11.601331453318561</v>
      </c>
      <c r="L16" s="34">
        <v>7.4786987612045525E-2</v>
      </c>
      <c r="M16" s="34">
        <v>8.4789747205156623</v>
      </c>
      <c r="N16" s="34">
        <v>8.1798267700674785</v>
      </c>
      <c r="O16" s="34">
        <v>2.9727827575788099</v>
      </c>
      <c r="P16" s="34">
        <v>0.62634102125088131</v>
      </c>
      <c r="Q16" s="34">
        <v>0.7478698761204553</v>
      </c>
      <c r="R16" s="34">
        <v>6.47</v>
      </c>
      <c r="S16" s="19">
        <f t="shared" si="8"/>
        <v>99.29</v>
      </c>
      <c r="U16" s="37">
        <v>20</v>
      </c>
      <c r="V16" s="37">
        <v>222</v>
      </c>
      <c r="W16" s="37">
        <v>268</v>
      </c>
      <c r="X16" s="37">
        <v>101</v>
      </c>
      <c r="Y16" s="37">
        <v>191</v>
      </c>
      <c r="Z16" s="37">
        <v>22</v>
      </c>
      <c r="AA16" s="37"/>
      <c r="AB16" s="37">
        <v>18</v>
      </c>
      <c r="AC16" s="37">
        <v>602</v>
      </c>
      <c r="AD16" s="37">
        <v>28</v>
      </c>
      <c r="AE16" s="37">
        <v>205</v>
      </c>
      <c r="AF16" s="37">
        <v>38</v>
      </c>
      <c r="AG16" s="37">
        <v>362</v>
      </c>
      <c r="AH16" s="67"/>
      <c r="AI16" s="67"/>
      <c r="AJ16" s="67"/>
      <c r="AK16" s="67"/>
      <c r="AL16" s="67"/>
      <c r="AM16" s="34"/>
      <c r="AN16" s="34"/>
      <c r="AO16" s="34"/>
      <c r="AP16" s="34"/>
      <c r="AQ16" s="34"/>
      <c r="AR16" s="34"/>
      <c r="AS16" s="34"/>
      <c r="AT16" s="34"/>
      <c r="AU16" s="34"/>
      <c r="AV16" s="67"/>
      <c r="AW16" s="67"/>
      <c r="AX16" s="67"/>
      <c r="AY16" s="67"/>
      <c r="AZ16" s="67"/>
      <c r="BA16" s="36"/>
      <c r="BK16" s="4">
        <f t="shared" si="9"/>
        <v>19447</v>
      </c>
      <c r="BL16" s="6">
        <f t="shared" si="10"/>
        <v>0.72885887203035715</v>
      </c>
      <c r="BM16" s="6">
        <f t="shared" si="11"/>
        <v>4.0609484072013959E-2</v>
      </c>
      <c r="BN16" s="6">
        <f t="shared" si="12"/>
        <v>0.25685568161520828</v>
      </c>
      <c r="BO16" s="6">
        <f t="shared" si="13"/>
        <v>0.14528906015427129</v>
      </c>
      <c r="BP16" s="6">
        <f t="shared" si="14"/>
        <v>1.0542287512270302E-3</v>
      </c>
      <c r="BQ16" s="6">
        <f t="shared" si="15"/>
        <v>0.21034420045933172</v>
      </c>
      <c r="BR16" s="6">
        <f t="shared" si="16"/>
        <v>0.1458599638029151</v>
      </c>
      <c r="BS16" s="6">
        <f t="shared" si="17"/>
        <v>9.592716223229461E-2</v>
      </c>
      <c r="BT16" s="6">
        <f t="shared" si="18"/>
        <v>1.3298110854583467E-2</v>
      </c>
      <c r="BU16" s="6">
        <f t="shared" si="19"/>
        <v>1.0537831141615547E-2</v>
      </c>
      <c r="BV16" s="5">
        <f t="shared" si="20"/>
        <v>1.38</v>
      </c>
      <c r="BW16" s="5">
        <f t="shared" si="21"/>
        <v>9.1999999999999993</v>
      </c>
      <c r="BX16" s="36">
        <f t="shared" si="22"/>
        <v>61.69</v>
      </c>
      <c r="BY16" s="5">
        <f t="shared" si="23"/>
        <v>1.23</v>
      </c>
      <c r="BZ16" s="5">
        <f t="shared" si="24"/>
        <v>4.04</v>
      </c>
      <c r="CA16" s="5">
        <f t="shared" si="25"/>
        <v>2.52</v>
      </c>
      <c r="CB16" s="5">
        <f t="shared" si="26"/>
        <v>4.34</v>
      </c>
      <c r="CC16" s="5">
        <f t="shared" si="27"/>
        <v>3.6</v>
      </c>
      <c r="CD16" s="5">
        <f t="shared" si="28"/>
        <v>-4.5807029912377875</v>
      </c>
      <c r="CE16" s="34">
        <f t="shared" si="29"/>
        <v>9.1053157417665442</v>
      </c>
      <c r="CF16" s="34">
        <f t="shared" si="30"/>
        <v>20.25792526941283</v>
      </c>
      <c r="CG16" s="34">
        <f t="shared" si="31"/>
        <v>44.9469312413475</v>
      </c>
      <c r="CH16" s="5">
        <f t="shared" si="32"/>
        <v>1.59</v>
      </c>
      <c r="CI16" s="5">
        <f t="shared" si="33"/>
        <v>0.27</v>
      </c>
      <c r="CJ16" s="6">
        <f t="shared" si="34"/>
        <v>2.7E-2</v>
      </c>
      <c r="CK16" s="5">
        <f t="shared" si="35"/>
        <v>0.03</v>
      </c>
      <c r="CL16" s="5" t="str">
        <f t="shared" si="36"/>
        <v/>
      </c>
      <c r="CM16" s="5">
        <f t="shared" si="37"/>
        <v>20.11</v>
      </c>
      <c r="CN16" s="5">
        <f t="shared" si="38"/>
        <v>0.71</v>
      </c>
      <c r="CO16" s="5">
        <f t="shared" si="39"/>
        <v>1.21</v>
      </c>
      <c r="CP16" s="5">
        <f t="shared" si="40"/>
        <v>7.32</v>
      </c>
      <c r="CQ16" s="6">
        <f t="shared" si="41"/>
        <v>1.357</v>
      </c>
      <c r="CR16" s="40">
        <f t="shared" si="42"/>
        <v>6.3E-3</v>
      </c>
      <c r="CS16" s="5">
        <f t="shared" si="43"/>
        <v>9.5299999999999994</v>
      </c>
      <c r="CT16" s="5" t="str">
        <f t="shared" si="44"/>
        <v/>
      </c>
      <c r="CU16" s="5" t="str">
        <f t="shared" si="45"/>
        <v/>
      </c>
      <c r="CV16" s="5" t="str">
        <f t="shared" si="46"/>
        <v/>
      </c>
      <c r="CW16" s="5">
        <f t="shared" si="47"/>
        <v>5.39</v>
      </c>
      <c r="CX16" s="5" t="str">
        <f t="shared" si="48"/>
        <v/>
      </c>
      <c r="CY16" s="4">
        <f t="shared" si="49"/>
        <v>695</v>
      </c>
      <c r="CZ16" s="4">
        <f t="shared" si="50"/>
        <v>94.9</v>
      </c>
      <c r="DA16" s="4" t="str">
        <f t="shared" si="51"/>
        <v/>
      </c>
      <c r="DB16" s="5">
        <f t="shared" si="52"/>
        <v>12.93</v>
      </c>
      <c r="DC16" s="5" t="str">
        <f t="shared" si="53"/>
        <v/>
      </c>
      <c r="DD16" s="5" t="str">
        <f t="shared" si="54"/>
        <v/>
      </c>
      <c r="DE16" s="5" t="str">
        <f t="shared" si="55"/>
        <v/>
      </c>
      <c r="DF16" s="5" t="str">
        <f t="shared" si="56"/>
        <v/>
      </c>
      <c r="DG16" s="5" t="str">
        <f t="shared" si="57"/>
        <v/>
      </c>
      <c r="DH16" s="5" t="str">
        <f t="shared" si="58"/>
        <v/>
      </c>
      <c r="DI16" s="5" t="str">
        <f t="shared" si="59"/>
        <v/>
      </c>
      <c r="DJ16" s="5" t="str">
        <f t="shared" si="60"/>
        <v/>
      </c>
      <c r="DK16" s="5" t="str">
        <f t="shared" si="61"/>
        <v/>
      </c>
      <c r="DL16" s="5" t="str">
        <f t="shared" si="62"/>
        <v/>
      </c>
      <c r="DM16" s="5" t="str">
        <f t="shared" si="63"/>
        <v/>
      </c>
      <c r="DN16" s="5" t="str">
        <f t="shared" si="64"/>
        <v/>
      </c>
      <c r="DO16" s="5" t="str">
        <f t="shared" si="65"/>
        <v/>
      </c>
      <c r="DP16" s="5" t="str">
        <f t="shared" si="66"/>
        <v/>
      </c>
      <c r="DQ16" s="5" t="str">
        <f t="shared" si="67"/>
        <v/>
      </c>
      <c r="DR16" s="5" t="str">
        <f t="shared" si="68"/>
        <v/>
      </c>
      <c r="DS16" s="5" t="str">
        <f t="shared" si="69"/>
        <v/>
      </c>
      <c r="DT16" s="5" t="str">
        <f t="shared" si="70"/>
        <v/>
      </c>
      <c r="DU16" s="5" t="str">
        <f t="shared" si="71"/>
        <v/>
      </c>
      <c r="DV16" s="5" t="str">
        <f t="shared" si="72"/>
        <v/>
      </c>
      <c r="DW16" s="5" t="str">
        <f t="shared" si="73"/>
        <v/>
      </c>
      <c r="DX16" s="5" t="str">
        <f t="shared" si="74"/>
        <v/>
      </c>
      <c r="DY16" s="5">
        <f t="shared" si="75"/>
        <v>2.96</v>
      </c>
      <c r="DZ16" s="36">
        <f t="shared" si="76"/>
        <v>66</v>
      </c>
      <c r="EA16" s="36" t="str">
        <f t="shared" si="77"/>
        <v/>
      </c>
      <c r="EB16" s="4">
        <f t="shared" si="78"/>
        <v>-228.48901518062627</v>
      </c>
      <c r="EC16" s="4">
        <f t="shared" si="79"/>
        <v>36.487708387964254</v>
      </c>
      <c r="ED16" s="4">
        <f t="shared" si="80"/>
        <v>-144.0895190775</v>
      </c>
      <c r="EE16" s="4">
        <f t="shared" si="81"/>
        <v>396.24274468561697</v>
      </c>
      <c r="EF16" s="4">
        <f t="shared" si="82"/>
        <v>122.2695469264188</v>
      </c>
      <c r="EG16" s="5">
        <f t="shared" si="83"/>
        <v>0.64077793617145529</v>
      </c>
      <c r="EH16" s="5">
        <f t="shared" si="84"/>
        <v>2.3524373799163056</v>
      </c>
      <c r="EI16" s="5">
        <f t="shared" si="85"/>
        <v>1.0072045009081194</v>
      </c>
      <c r="EJ16" s="5">
        <f t="shared" si="86"/>
        <v>0.74872129326091963</v>
      </c>
      <c r="EK16" s="5">
        <f t="shared" si="87"/>
        <v>0.39367261865644504</v>
      </c>
      <c r="EL16" s="5">
        <f t="shared" si="88"/>
        <v>1.1975670180353393</v>
      </c>
      <c r="EM16" s="5">
        <f t="shared" si="89"/>
        <v>0.3</v>
      </c>
      <c r="EN16" s="5">
        <f t="shared" si="90"/>
        <v>18.91</v>
      </c>
      <c r="EO16" s="36">
        <f t="shared" si="91"/>
        <v>3.24</v>
      </c>
      <c r="EP16" s="36">
        <f t="shared" si="92"/>
        <v>0.74786987612045519</v>
      </c>
      <c r="EQ16" s="36">
        <f t="shared" si="93"/>
        <v>7.4786987612045532</v>
      </c>
      <c r="ER16" s="36">
        <f t="shared" si="94"/>
        <v>194.47094098096488</v>
      </c>
      <c r="ES16" s="36">
        <f t="shared" si="95"/>
        <v>205</v>
      </c>
      <c r="ET16" s="36">
        <f t="shared" si="96"/>
        <v>84</v>
      </c>
      <c r="EU16" s="36">
        <f t="shared" si="97"/>
        <v>10.441198307986706</v>
      </c>
      <c r="EV16" s="36">
        <f t="shared" si="98"/>
        <v>8.4789747205156623</v>
      </c>
      <c r="EW16" s="36">
        <f t="shared" si="99"/>
        <v>13.097071205559471</v>
      </c>
      <c r="EX16" s="36">
        <f t="shared" si="100"/>
        <v>10.441198307986706</v>
      </c>
      <c r="EY16" s="36">
        <f t="shared" si="101"/>
        <v>3.599123778829691</v>
      </c>
      <c r="EZ16" s="36">
        <f t="shared" si="102"/>
        <v>8.4789747205156623</v>
      </c>
      <c r="FA16" s="5" t="str">
        <f t="shared" si="103"/>
        <v/>
      </c>
      <c r="FB16" s="5" t="str">
        <f t="shared" si="104"/>
        <v/>
      </c>
      <c r="FC16" s="5" t="str">
        <f t="shared" si="105"/>
        <v/>
      </c>
      <c r="FD16" s="36">
        <f t="shared" si="106"/>
        <v>194.47094098096488</v>
      </c>
      <c r="FE16" s="36">
        <f t="shared" si="107"/>
        <v>205</v>
      </c>
      <c r="FF16" s="36">
        <f t="shared" si="108"/>
        <v>301</v>
      </c>
      <c r="FG16" s="5">
        <f t="shared" si="109"/>
        <v>76</v>
      </c>
      <c r="FH16" s="36">
        <f t="shared" si="110"/>
        <v>51.25</v>
      </c>
      <c r="FI16" s="36">
        <f t="shared" si="111"/>
        <v>28</v>
      </c>
      <c r="FJ16" s="5" t="str">
        <f t="shared" si="112"/>
        <v/>
      </c>
      <c r="FK16" s="5" t="str">
        <f t="shared" si="113"/>
        <v/>
      </c>
      <c r="FL16" s="5" t="str">
        <f t="shared" si="114"/>
        <v/>
      </c>
      <c r="FM16" s="5">
        <f t="shared" si="115"/>
        <v>0.6</v>
      </c>
      <c r="FN16" s="5" t="str">
        <f t="shared" si="116"/>
        <v/>
      </c>
      <c r="FO16" s="5" t="str">
        <f t="shared" si="117"/>
        <v/>
      </c>
      <c r="FP16" s="4">
        <f t="shared" si="118"/>
        <v>388.94</v>
      </c>
      <c r="FQ16" s="4" t="str">
        <f t="shared" si="119"/>
        <v/>
      </c>
      <c r="FR16" s="4">
        <f t="shared" si="120"/>
        <v>222</v>
      </c>
      <c r="FS16" s="65">
        <f t="shared" si="121"/>
        <v>-0.24352963541309042</v>
      </c>
      <c r="FT16" s="65">
        <f t="shared" si="122"/>
        <v>-0.58988260986372898</v>
      </c>
      <c r="FU16" s="65" t="str">
        <f t="shared" si="123"/>
        <v/>
      </c>
      <c r="FV16" s="65" t="str">
        <f t="shared" si="124"/>
        <v/>
      </c>
      <c r="FW16" s="65">
        <f t="shared" si="125"/>
        <v>0.32293991064148764</v>
      </c>
      <c r="FX16" s="65">
        <f t="shared" si="126"/>
        <v>9.2803868386039129E-2</v>
      </c>
      <c r="FY16" s="65">
        <f t="shared" si="127"/>
        <v>6.18200705547856</v>
      </c>
      <c r="FZ16" s="65">
        <f t="shared" si="128"/>
        <v>-5.9525391951425748</v>
      </c>
      <c r="GA16" s="65">
        <f t="shared" si="129"/>
        <v>0.21271857202762456</v>
      </c>
      <c r="GB16" s="65">
        <f t="shared" si="130"/>
        <v>0.15074577117534493</v>
      </c>
      <c r="GC16" s="65">
        <f t="shared" si="131"/>
        <v>-1.5306187283714372</v>
      </c>
      <c r="GD16" s="65">
        <f t="shared" si="132"/>
        <v>-2.2933822894551317</v>
      </c>
    </row>
    <row r="17" spans="1:186">
      <c r="A17" s="38" t="s">
        <v>185</v>
      </c>
      <c r="B17" s="37">
        <v>620157.64787800005</v>
      </c>
      <c r="C17" s="37">
        <v>4923152.2797600003</v>
      </c>
      <c r="D17" s="38" t="s">
        <v>186</v>
      </c>
      <c r="E17" s="38" t="s">
        <v>187</v>
      </c>
      <c r="F17" s="58" t="s">
        <v>200</v>
      </c>
      <c r="G17" s="38" t="s">
        <v>201</v>
      </c>
      <c r="H17" s="34">
        <v>45.140186915887845</v>
      </c>
      <c r="I17" s="34">
        <v>3.2616822429906542</v>
      </c>
      <c r="J17" s="34">
        <v>13.102803738317757</v>
      </c>
      <c r="K17" s="34">
        <v>10.439252336448599</v>
      </c>
      <c r="L17" s="34">
        <v>6.5420560747663559E-2</v>
      </c>
      <c r="M17" s="34">
        <v>8.2523364485981308</v>
      </c>
      <c r="N17" s="34">
        <v>7.3738317757009337</v>
      </c>
      <c r="O17" s="34">
        <v>2.97196261682243</v>
      </c>
      <c r="P17" s="34">
        <v>0.49532710280373832</v>
      </c>
      <c r="Q17" s="34">
        <v>0.89719626168224298</v>
      </c>
      <c r="R17" s="34">
        <v>6.44</v>
      </c>
      <c r="S17" s="19">
        <f t="shared" si="8"/>
        <v>98.44</v>
      </c>
      <c r="U17" s="37">
        <v>20</v>
      </c>
      <c r="V17" s="37">
        <v>230</v>
      </c>
      <c r="W17" s="37">
        <v>257</v>
      </c>
      <c r="X17" s="37">
        <v>99</v>
      </c>
      <c r="Y17" s="37">
        <v>175</v>
      </c>
      <c r="Z17" s="37">
        <v>6</v>
      </c>
      <c r="AA17" s="37"/>
      <c r="AB17" s="37">
        <v>12</v>
      </c>
      <c r="AC17" s="37">
        <v>338</v>
      </c>
      <c r="AD17" s="37">
        <v>34</v>
      </c>
      <c r="AE17" s="37">
        <v>210</v>
      </c>
      <c r="AF17" s="37">
        <v>39</v>
      </c>
      <c r="AG17" s="37">
        <v>164</v>
      </c>
      <c r="AH17" s="67"/>
      <c r="AI17" s="67"/>
      <c r="AJ17" s="67"/>
      <c r="AK17" s="67"/>
      <c r="AL17" s="67"/>
      <c r="AM17" s="34"/>
      <c r="AN17" s="34"/>
      <c r="AO17" s="34"/>
      <c r="AP17" s="34"/>
      <c r="AQ17" s="34"/>
      <c r="AR17" s="34"/>
      <c r="AS17" s="34"/>
      <c r="AT17" s="34"/>
      <c r="AU17" s="34"/>
      <c r="AV17" s="67"/>
      <c r="AW17" s="67"/>
      <c r="AX17" s="67"/>
      <c r="AY17" s="67"/>
      <c r="AZ17" s="67"/>
      <c r="BA17" s="36"/>
      <c r="BK17" s="4">
        <f t="shared" si="9"/>
        <v>19554</v>
      </c>
      <c r="BL17" s="6">
        <f t="shared" si="10"/>
        <v>0.75120963414691033</v>
      </c>
      <c r="BM17" s="6">
        <f t="shared" si="11"/>
        <v>4.0832276452061271E-2</v>
      </c>
      <c r="BN17" s="6">
        <f t="shared" si="12"/>
        <v>0.25696810626236039</v>
      </c>
      <c r="BO17" s="6">
        <f t="shared" si="13"/>
        <v>0.13073578380023293</v>
      </c>
      <c r="BP17" s="6">
        <f t="shared" si="14"/>
        <v>9.2219566884217034E-4</v>
      </c>
      <c r="BQ17" s="6">
        <f t="shared" si="15"/>
        <v>0.20472181713217888</v>
      </c>
      <c r="BR17" s="6">
        <f t="shared" si="16"/>
        <v>0.13148772781207085</v>
      </c>
      <c r="BS17" s="6">
        <f t="shared" si="17"/>
        <v>9.5900697541866087E-2</v>
      </c>
      <c r="BT17" s="6">
        <f t="shared" si="18"/>
        <v>1.0516498997956227E-2</v>
      </c>
      <c r="BU17" s="6">
        <f t="shared" si="19"/>
        <v>1.2641908717517867E-2</v>
      </c>
      <c r="BV17" s="5">
        <f t="shared" si="20"/>
        <v>1.24</v>
      </c>
      <c r="BW17" s="5">
        <f t="shared" si="21"/>
        <v>8.2799999999999994</v>
      </c>
      <c r="BX17" s="36">
        <f t="shared" si="22"/>
        <v>63.53</v>
      </c>
      <c r="BY17" s="5">
        <f t="shared" si="23"/>
        <v>1.1399999999999999</v>
      </c>
      <c r="BZ17" s="5">
        <f t="shared" si="24"/>
        <v>4.0199999999999996</v>
      </c>
      <c r="CA17" s="5">
        <f t="shared" si="25"/>
        <v>2.2599999999999998</v>
      </c>
      <c r="CB17" s="5">
        <f t="shared" si="26"/>
        <v>3.64</v>
      </c>
      <c r="CC17" s="5">
        <f t="shared" si="27"/>
        <v>3.47</v>
      </c>
      <c r="CD17" s="5">
        <f t="shared" si="28"/>
        <v>-3.9065420560747652</v>
      </c>
      <c r="CE17" s="34">
        <f t="shared" si="29"/>
        <v>8.7476635514018692</v>
      </c>
      <c r="CF17" s="34">
        <f t="shared" si="30"/>
        <v>19.093457943925234</v>
      </c>
      <c r="CG17" s="34">
        <f t="shared" si="31"/>
        <v>45.814977973568283</v>
      </c>
      <c r="CH17" s="5">
        <f t="shared" si="32"/>
        <v>1.05</v>
      </c>
      <c r="CI17" s="5">
        <f t="shared" si="33"/>
        <v>0.21</v>
      </c>
      <c r="CJ17" s="6">
        <f t="shared" si="34"/>
        <v>2.3E-2</v>
      </c>
      <c r="CK17" s="5">
        <f t="shared" si="35"/>
        <v>3.5999999999999997E-2</v>
      </c>
      <c r="CL17" s="5" t="str">
        <f t="shared" si="36"/>
        <v/>
      </c>
      <c r="CM17" s="5">
        <f t="shared" si="37"/>
        <v>13.67</v>
      </c>
      <c r="CN17" s="5">
        <f t="shared" si="38"/>
        <v>0.68</v>
      </c>
      <c r="CO17" s="5">
        <f t="shared" si="39"/>
        <v>1.1200000000000001</v>
      </c>
      <c r="CP17" s="5">
        <f t="shared" si="40"/>
        <v>6.18</v>
      </c>
      <c r="CQ17" s="6">
        <f t="shared" si="41"/>
        <v>1.147</v>
      </c>
      <c r="CR17" s="40">
        <f t="shared" si="42"/>
        <v>6.4000000000000003E-3</v>
      </c>
      <c r="CS17" s="5">
        <f t="shared" si="43"/>
        <v>4.21</v>
      </c>
      <c r="CT17" s="5" t="str">
        <f t="shared" si="44"/>
        <v/>
      </c>
      <c r="CU17" s="5" t="str">
        <f t="shared" si="45"/>
        <v/>
      </c>
      <c r="CV17" s="5" t="str">
        <f t="shared" si="46"/>
        <v/>
      </c>
      <c r="CW17" s="5">
        <f t="shared" si="47"/>
        <v>5.38</v>
      </c>
      <c r="CX17" s="5" t="str">
        <f t="shared" si="48"/>
        <v/>
      </c>
      <c r="CY17" s="4">
        <f t="shared" si="49"/>
        <v>575</v>
      </c>
      <c r="CZ17" s="4">
        <f t="shared" si="50"/>
        <v>93.1</v>
      </c>
      <c r="DA17" s="4" t="str">
        <f t="shared" si="51"/>
        <v/>
      </c>
      <c r="DB17" s="5">
        <f t="shared" si="52"/>
        <v>4.82</v>
      </c>
      <c r="DC17" s="5" t="str">
        <f t="shared" si="53"/>
        <v/>
      </c>
      <c r="DD17" s="5" t="str">
        <f t="shared" si="54"/>
        <v/>
      </c>
      <c r="DE17" s="5" t="str">
        <f t="shared" si="55"/>
        <v/>
      </c>
      <c r="DF17" s="5" t="str">
        <f t="shared" si="56"/>
        <v/>
      </c>
      <c r="DG17" s="5" t="str">
        <f t="shared" si="57"/>
        <v/>
      </c>
      <c r="DH17" s="5" t="str">
        <f t="shared" si="58"/>
        <v/>
      </c>
      <c r="DI17" s="5" t="str">
        <f t="shared" si="59"/>
        <v/>
      </c>
      <c r="DJ17" s="5" t="str">
        <f t="shared" si="60"/>
        <v/>
      </c>
      <c r="DK17" s="5" t="str">
        <f t="shared" si="61"/>
        <v/>
      </c>
      <c r="DL17" s="5" t="str">
        <f t="shared" si="62"/>
        <v/>
      </c>
      <c r="DM17" s="5" t="str">
        <f t="shared" si="63"/>
        <v/>
      </c>
      <c r="DN17" s="5" t="str">
        <f t="shared" si="64"/>
        <v/>
      </c>
      <c r="DO17" s="5" t="str">
        <f t="shared" si="65"/>
        <v/>
      </c>
      <c r="DP17" s="5" t="str">
        <f t="shared" si="66"/>
        <v/>
      </c>
      <c r="DQ17" s="5" t="str">
        <f t="shared" si="67"/>
        <v/>
      </c>
      <c r="DR17" s="5" t="str">
        <f t="shared" si="68"/>
        <v/>
      </c>
      <c r="DS17" s="5" t="str">
        <f t="shared" si="69"/>
        <v/>
      </c>
      <c r="DT17" s="5" t="str">
        <f t="shared" si="70"/>
        <v/>
      </c>
      <c r="DU17" s="5" t="str">
        <f t="shared" si="71"/>
        <v/>
      </c>
      <c r="DV17" s="5" t="str">
        <f t="shared" si="72"/>
        <v/>
      </c>
      <c r="DW17" s="5" t="str">
        <f t="shared" si="73"/>
        <v/>
      </c>
      <c r="DX17" s="5" t="str">
        <f t="shared" si="74"/>
        <v/>
      </c>
      <c r="DY17" s="5">
        <f t="shared" si="75"/>
        <v>2.96</v>
      </c>
      <c r="DZ17" s="36">
        <f t="shared" si="76"/>
        <v>73</v>
      </c>
      <c r="EA17" s="36" t="str">
        <f t="shared" si="77"/>
        <v/>
      </c>
      <c r="EB17" s="4">
        <f t="shared" si="78"/>
        <v>-216.87192635598072</v>
      </c>
      <c r="EC17" s="4">
        <f t="shared" si="79"/>
        <v>56.32752963443388</v>
      </c>
      <c r="ED17" s="4">
        <f t="shared" si="80"/>
        <v>-112.42454590160361</v>
      </c>
      <c r="EE17" s="4">
        <f t="shared" si="81"/>
        <v>376.28987738447313</v>
      </c>
      <c r="EF17" s="4">
        <f t="shared" si="82"/>
        <v>122.38259298109301</v>
      </c>
      <c r="EG17" s="5">
        <f t="shared" si="83"/>
        <v>0.69582396886434394</v>
      </c>
      <c r="EH17" s="5">
        <f t="shared" si="84"/>
        <v>2.4156457137330234</v>
      </c>
      <c r="EI17" s="5">
        <f t="shared" si="85"/>
        <v>1.0804310241562214</v>
      </c>
      <c r="EJ17" s="5">
        <f t="shared" si="86"/>
        <v>0.80918149911806714</v>
      </c>
      <c r="EK17" s="5">
        <f t="shared" si="87"/>
        <v>0.38893844078304851</v>
      </c>
      <c r="EL17" s="5">
        <f t="shared" si="88"/>
        <v>1.0668772063171863</v>
      </c>
      <c r="EM17" s="5">
        <f t="shared" si="89"/>
        <v>0.28999999999999998</v>
      </c>
      <c r="EN17" s="5">
        <f t="shared" si="90"/>
        <v>17.329999999999998</v>
      </c>
      <c r="EO17" s="36">
        <f t="shared" si="91"/>
        <v>3.26</v>
      </c>
      <c r="EP17" s="36">
        <f t="shared" si="92"/>
        <v>0.65420560747663559</v>
      </c>
      <c r="EQ17" s="36">
        <f t="shared" si="93"/>
        <v>8.9719626168224291</v>
      </c>
      <c r="ER17" s="36">
        <f t="shared" si="94"/>
        <v>195.53785046728973</v>
      </c>
      <c r="ES17" s="36">
        <f t="shared" si="95"/>
        <v>210</v>
      </c>
      <c r="ET17" s="36">
        <f t="shared" si="96"/>
        <v>102</v>
      </c>
      <c r="EU17" s="36">
        <f t="shared" si="97"/>
        <v>9.3953271028037388</v>
      </c>
      <c r="EV17" s="36">
        <f t="shared" si="98"/>
        <v>8.2523364485981308</v>
      </c>
      <c r="EW17" s="36">
        <f t="shared" si="99"/>
        <v>13.102803738317757</v>
      </c>
      <c r="EX17" s="36">
        <f t="shared" si="100"/>
        <v>9.3953271028037388</v>
      </c>
      <c r="EY17" s="36">
        <f t="shared" si="101"/>
        <v>3.4672897196261685</v>
      </c>
      <c r="EZ17" s="36">
        <f t="shared" si="102"/>
        <v>8.2523364485981308</v>
      </c>
      <c r="FA17" s="5" t="str">
        <f t="shared" si="103"/>
        <v/>
      </c>
      <c r="FB17" s="5" t="str">
        <f t="shared" si="104"/>
        <v/>
      </c>
      <c r="FC17" s="5" t="str">
        <f t="shared" si="105"/>
        <v/>
      </c>
      <c r="FD17" s="36">
        <f t="shared" si="106"/>
        <v>195.53785046728973</v>
      </c>
      <c r="FE17" s="36">
        <f t="shared" si="107"/>
        <v>210</v>
      </c>
      <c r="FF17" s="36">
        <f t="shared" si="108"/>
        <v>169</v>
      </c>
      <c r="FG17" s="5">
        <f t="shared" si="109"/>
        <v>78</v>
      </c>
      <c r="FH17" s="36">
        <f t="shared" si="110"/>
        <v>52.5</v>
      </c>
      <c r="FI17" s="36">
        <f t="shared" si="111"/>
        <v>34</v>
      </c>
      <c r="FJ17" s="5" t="str">
        <f t="shared" si="112"/>
        <v/>
      </c>
      <c r="FK17" s="5" t="str">
        <f t="shared" si="113"/>
        <v/>
      </c>
      <c r="FL17" s="5" t="str">
        <f t="shared" si="114"/>
        <v/>
      </c>
      <c r="FM17" s="5">
        <f t="shared" si="115"/>
        <v>0.4</v>
      </c>
      <c r="FN17" s="5" t="str">
        <f t="shared" si="116"/>
        <v/>
      </c>
      <c r="FO17" s="5" t="str">
        <f t="shared" si="117"/>
        <v/>
      </c>
      <c r="FP17" s="4">
        <f t="shared" si="118"/>
        <v>391.08</v>
      </c>
      <c r="FQ17" s="4" t="str">
        <f t="shared" si="119"/>
        <v/>
      </c>
      <c r="FR17" s="4">
        <f t="shared" si="120"/>
        <v>230</v>
      </c>
      <c r="FS17" s="65">
        <f t="shared" si="121"/>
        <v>-0.2305377704951761</v>
      </c>
      <c r="FT17" s="65">
        <f t="shared" si="122"/>
        <v>-0.59226560651276894</v>
      </c>
      <c r="FU17" s="65" t="str">
        <f t="shared" si="123"/>
        <v/>
      </c>
      <c r="FV17" s="65" t="str">
        <f t="shared" si="124"/>
        <v/>
      </c>
      <c r="FW17" s="65">
        <f t="shared" si="125"/>
        <v>0.33367461844760804</v>
      </c>
      <c r="FX17" s="65">
        <f t="shared" si="126"/>
        <v>-0.16025891924317073</v>
      </c>
      <c r="FY17" s="65">
        <f t="shared" si="127"/>
        <v>5.559665465562281</v>
      </c>
      <c r="FZ17" s="65">
        <f t="shared" si="128"/>
        <v>-6.2544953403249677</v>
      </c>
      <c r="GA17" s="65">
        <f t="shared" si="129"/>
        <v>0.28086554573074118</v>
      </c>
      <c r="GB17" s="65">
        <f t="shared" si="130"/>
        <v>0.16718912149532708</v>
      </c>
      <c r="GC17" s="65">
        <f t="shared" si="131"/>
        <v>-1.5035052710280374</v>
      </c>
      <c r="GD17" s="65">
        <f t="shared" si="132"/>
        <v>-2.2927788411214949</v>
      </c>
    </row>
    <row r="18" spans="1:186">
      <c r="A18" s="38" t="s">
        <v>185</v>
      </c>
      <c r="B18" s="37">
        <v>620157.64787800005</v>
      </c>
      <c r="C18" s="37">
        <v>4923152.2797600003</v>
      </c>
      <c r="D18" s="38" t="s">
        <v>186</v>
      </c>
      <c r="E18" s="38" t="s">
        <v>187</v>
      </c>
      <c r="F18" s="58" t="s">
        <v>202</v>
      </c>
      <c r="G18" s="38" t="s">
        <v>203</v>
      </c>
      <c r="H18" s="34">
        <v>45.313448275862072</v>
      </c>
      <c r="I18" s="34">
        <v>3.1096551724137931</v>
      </c>
      <c r="J18" s="34">
        <v>12.596896551724138</v>
      </c>
      <c r="K18" s="34">
        <v>12.084827586206897</v>
      </c>
      <c r="L18" s="34">
        <v>0.11172413793103447</v>
      </c>
      <c r="M18" s="34">
        <v>7.038620689655172</v>
      </c>
      <c r="N18" s="34">
        <v>11.442413793103448</v>
      </c>
      <c r="O18" s="34">
        <v>0.70758620689655172</v>
      </c>
      <c r="P18" s="34">
        <v>0.31655172413793109</v>
      </c>
      <c r="Q18" s="34">
        <v>0.69827586206896552</v>
      </c>
      <c r="R18" s="34">
        <v>6.92</v>
      </c>
      <c r="S18" s="19">
        <f t="shared" si="8"/>
        <v>100.34</v>
      </c>
      <c r="U18" s="37">
        <v>22</v>
      </c>
      <c r="V18" s="37">
        <v>219</v>
      </c>
      <c r="W18" s="37">
        <v>226</v>
      </c>
      <c r="X18" s="37">
        <v>97</v>
      </c>
      <c r="Y18" s="37">
        <v>141</v>
      </c>
      <c r="Z18" s="37">
        <v>6</v>
      </c>
      <c r="AA18" s="37"/>
      <c r="AB18" s="37">
        <v>8</v>
      </c>
      <c r="AC18" s="37">
        <v>457</v>
      </c>
      <c r="AD18" s="37">
        <v>29</v>
      </c>
      <c r="AE18" s="37">
        <v>178</v>
      </c>
      <c r="AF18" s="37">
        <v>35</v>
      </c>
      <c r="AG18" s="37">
        <v>28</v>
      </c>
      <c r="AH18" s="67"/>
      <c r="AI18" s="67"/>
      <c r="AJ18" s="67"/>
      <c r="AK18" s="67"/>
      <c r="AL18" s="67"/>
      <c r="AM18" s="34"/>
      <c r="AN18" s="34"/>
      <c r="AO18" s="34"/>
      <c r="AP18" s="34"/>
      <c r="AQ18" s="34"/>
      <c r="AR18" s="34"/>
      <c r="AS18" s="34"/>
      <c r="AT18" s="34"/>
      <c r="AU18" s="34"/>
      <c r="AV18" s="67"/>
      <c r="AW18" s="67"/>
      <c r="AX18" s="67"/>
      <c r="AY18" s="67"/>
      <c r="AZ18" s="67"/>
      <c r="BA18" s="36"/>
      <c r="BK18" s="4">
        <f t="shared" si="9"/>
        <v>18642</v>
      </c>
      <c r="BL18" s="6">
        <f t="shared" si="10"/>
        <v>0.7540929984333844</v>
      </c>
      <c r="BM18" s="6">
        <f t="shared" si="11"/>
        <v>3.8929083280092557E-2</v>
      </c>
      <c r="BN18" s="6">
        <f t="shared" si="12"/>
        <v>0.24704641207539002</v>
      </c>
      <c r="BO18" s="6">
        <f t="shared" si="13"/>
        <v>0.1513441150432924</v>
      </c>
      <c r="BP18" s="6">
        <f t="shared" si="14"/>
        <v>1.574910317606914E-3</v>
      </c>
      <c r="BQ18" s="6">
        <f t="shared" si="15"/>
        <v>0.17461227213235356</v>
      </c>
      <c r="BR18" s="6">
        <f t="shared" si="16"/>
        <v>0.20403733582566777</v>
      </c>
      <c r="BS18" s="6">
        <f t="shared" si="17"/>
        <v>2.283272690856895E-2</v>
      </c>
      <c r="BT18" s="6">
        <f t="shared" si="18"/>
        <v>6.7208433999560741E-3</v>
      </c>
      <c r="BU18" s="6">
        <f t="shared" si="19"/>
        <v>9.8390286327880161E-3</v>
      </c>
      <c r="BV18" s="5">
        <f t="shared" si="20"/>
        <v>1.44</v>
      </c>
      <c r="BW18" s="5">
        <f t="shared" si="21"/>
        <v>9.58</v>
      </c>
      <c r="BX18" s="36">
        <f t="shared" si="22"/>
        <v>56.2</v>
      </c>
      <c r="BY18" s="5">
        <f t="shared" si="23"/>
        <v>1.55</v>
      </c>
      <c r="BZ18" s="5">
        <f t="shared" si="24"/>
        <v>4.05</v>
      </c>
      <c r="CA18" s="5">
        <f t="shared" si="25"/>
        <v>3.68</v>
      </c>
      <c r="CB18" s="5">
        <f t="shared" si="26"/>
        <v>4.45</v>
      </c>
      <c r="CC18" s="5">
        <f t="shared" si="27"/>
        <v>1.02</v>
      </c>
      <c r="CD18" s="5">
        <f t="shared" si="28"/>
        <v>-10.418275862068965</v>
      </c>
      <c r="CE18" s="34">
        <f t="shared" si="29"/>
        <v>7.3551724137931034</v>
      </c>
      <c r="CF18" s="34">
        <f t="shared" si="30"/>
        <v>19.505172413793101</v>
      </c>
      <c r="CG18" s="34">
        <f t="shared" si="31"/>
        <v>37.708830548926016</v>
      </c>
      <c r="CH18" s="5">
        <f t="shared" si="32"/>
        <v>0.86</v>
      </c>
      <c r="CI18" s="5">
        <f t="shared" si="33"/>
        <v>0.14000000000000001</v>
      </c>
      <c r="CJ18" s="6">
        <f t="shared" si="34"/>
        <v>2.5000000000000001E-2</v>
      </c>
      <c r="CK18" s="5">
        <f t="shared" si="35"/>
        <v>1.7999999999999999E-2</v>
      </c>
      <c r="CL18" s="5" t="str">
        <f t="shared" si="36"/>
        <v/>
      </c>
      <c r="CM18" s="5">
        <f t="shared" si="37"/>
        <v>3.5</v>
      </c>
      <c r="CN18" s="5">
        <f t="shared" si="38"/>
        <v>0.62</v>
      </c>
      <c r="CO18" s="5">
        <f t="shared" si="39"/>
        <v>1.03</v>
      </c>
      <c r="CP18" s="5">
        <f t="shared" si="40"/>
        <v>6.14</v>
      </c>
      <c r="CQ18" s="6">
        <f t="shared" si="41"/>
        <v>1.2070000000000001</v>
      </c>
      <c r="CR18" s="40">
        <f t="shared" si="42"/>
        <v>5.7000000000000002E-3</v>
      </c>
      <c r="CS18" s="5">
        <f t="shared" si="43"/>
        <v>0.8</v>
      </c>
      <c r="CT18" s="5" t="str">
        <f t="shared" si="44"/>
        <v/>
      </c>
      <c r="CU18" s="5" t="str">
        <f t="shared" si="45"/>
        <v/>
      </c>
      <c r="CV18" s="5" t="str">
        <f t="shared" si="46"/>
        <v/>
      </c>
      <c r="CW18" s="5">
        <f t="shared" si="47"/>
        <v>5.09</v>
      </c>
      <c r="CX18" s="5" t="str">
        <f t="shared" si="48"/>
        <v/>
      </c>
      <c r="CY18" s="4">
        <f t="shared" si="49"/>
        <v>643</v>
      </c>
      <c r="CZ18" s="4">
        <f t="shared" si="50"/>
        <v>104.7</v>
      </c>
      <c r="DA18" s="4" t="str">
        <f t="shared" si="51"/>
        <v/>
      </c>
      <c r="DB18" s="5">
        <f t="shared" si="52"/>
        <v>0.97</v>
      </c>
      <c r="DC18" s="5" t="str">
        <f t="shared" si="53"/>
        <v/>
      </c>
      <c r="DD18" s="5" t="str">
        <f t="shared" si="54"/>
        <v/>
      </c>
      <c r="DE18" s="5" t="str">
        <f t="shared" si="55"/>
        <v/>
      </c>
      <c r="DF18" s="5" t="str">
        <f t="shared" si="56"/>
        <v/>
      </c>
      <c r="DG18" s="5" t="str">
        <f t="shared" si="57"/>
        <v/>
      </c>
      <c r="DH18" s="5" t="str">
        <f t="shared" si="58"/>
        <v/>
      </c>
      <c r="DI18" s="5" t="str">
        <f t="shared" si="59"/>
        <v/>
      </c>
      <c r="DJ18" s="5" t="str">
        <f t="shared" si="60"/>
        <v/>
      </c>
      <c r="DK18" s="5" t="str">
        <f t="shared" si="61"/>
        <v/>
      </c>
      <c r="DL18" s="5" t="str">
        <f t="shared" si="62"/>
        <v/>
      </c>
      <c r="DM18" s="5" t="str">
        <f t="shared" si="63"/>
        <v/>
      </c>
      <c r="DN18" s="5" t="str">
        <f t="shared" si="64"/>
        <v/>
      </c>
      <c r="DO18" s="5" t="str">
        <f t="shared" si="65"/>
        <v/>
      </c>
      <c r="DP18" s="5" t="str">
        <f t="shared" si="66"/>
        <v/>
      </c>
      <c r="DQ18" s="5" t="str">
        <f t="shared" si="67"/>
        <v/>
      </c>
      <c r="DR18" s="5" t="str">
        <f t="shared" si="68"/>
        <v/>
      </c>
      <c r="DS18" s="5" t="str">
        <f t="shared" si="69"/>
        <v/>
      </c>
      <c r="DT18" s="5" t="str">
        <f t="shared" si="70"/>
        <v/>
      </c>
      <c r="DU18" s="5" t="str">
        <f t="shared" si="71"/>
        <v/>
      </c>
      <c r="DV18" s="5" t="str">
        <f t="shared" si="72"/>
        <v/>
      </c>
      <c r="DW18" s="5" t="str">
        <f t="shared" si="73"/>
        <v/>
      </c>
      <c r="DX18" s="5" t="str">
        <f t="shared" si="74"/>
        <v/>
      </c>
      <c r="DY18" s="5">
        <f t="shared" si="75"/>
        <v>3.14</v>
      </c>
      <c r="DZ18" s="36">
        <f t="shared" si="76"/>
        <v>64</v>
      </c>
      <c r="EA18" s="36" t="str">
        <f t="shared" si="77"/>
        <v/>
      </c>
      <c r="EB18" s="4">
        <f t="shared" si="78"/>
        <v>-220.14921933428064</v>
      </c>
      <c r="EC18" s="4">
        <f t="shared" si="79"/>
        <v>85.785871952157919</v>
      </c>
      <c r="ED18" s="4">
        <f t="shared" si="80"/>
        <v>-190.58182988447052</v>
      </c>
      <c r="EE18" s="4">
        <f t="shared" si="81"/>
        <v>364.88547045573847</v>
      </c>
      <c r="EF18" s="4">
        <f t="shared" si="82"/>
        <v>104.32865759210358</v>
      </c>
      <c r="EG18" s="5">
        <f t="shared" si="83"/>
        <v>0.56462306099588511</v>
      </c>
      <c r="EH18" s="5">
        <f t="shared" si="84"/>
        <v>8.3609775337592005</v>
      </c>
      <c r="EI18" s="5">
        <f t="shared" si="85"/>
        <v>1.0578113322263181</v>
      </c>
      <c r="EJ18" s="5">
        <f t="shared" si="86"/>
        <v>0.14484283980888876</v>
      </c>
      <c r="EK18" s="5">
        <f t="shared" si="87"/>
        <v>9.4960507666144833E-2</v>
      </c>
      <c r="EL18" s="5">
        <f t="shared" si="88"/>
        <v>1.6977158483991159</v>
      </c>
      <c r="EM18" s="5">
        <f t="shared" si="89"/>
        <v>0.28000000000000003</v>
      </c>
      <c r="EN18" s="5">
        <f t="shared" si="90"/>
        <v>20.260000000000002</v>
      </c>
      <c r="EO18" s="36">
        <f t="shared" si="91"/>
        <v>3.11</v>
      </c>
      <c r="EP18" s="36">
        <f t="shared" si="92"/>
        <v>1.1172413793103448</v>
      </c>
      <c r="EQ18" s="36">
        <f t="shared" si="93"/>
        <v>6.9827586206896548</v>
      </c>
      <c r="ER18" s="36">
        <f t="shared" si="94"/>
        <v>186.4238275862069</v>
      </c>
      <c r="ES18" s="36">
        <f t="shared" si="95"/>
        <v>178</v>
      </c>
      <c r="ET18" s="36">
        <f t="shared" si="96"/>
        <v>87</v>
      </c>
      <c r="EU18" s="36">
        <f t="shared" si="97"/>
        <v>10.876344827586207</v>
      </c>
      <c r="EV18" s="36">
        <f t="shared" si="98"/>
        <v>7.038620689655172</v>
      </c>
      <c r="EW18" s="36">
        <f t="shared" si="99"/>
        <v>12.596896551724138</v>
      </c>
      <c r="EX18" s="36">
        <f t="shared" si="100"/>
        <v>10.876344827586207</v>
      </c>
      <c r="EY18" s="36">
        <f t="shared" si="101"/>
        <v>1.0241379310344829</v>
      </c>
      <c r="EZ18" s="36">
        <f t="shared" si="102"/>
        <v>7.038620689655172</v>
      </c>
      <c r="FA18" s="5" t="str">
        <f t="shared" si="103"/>
        <v/>
      </c>
      <c r="FB18" s="5" t="str">
        <f t="shared" si="104"/>
        <v/>
      </c>
      <c r="FC18" s="5" t="str">
        <f t="shared" si="105"/>
        <v/>
      </c>
      <c r="FD18" s="36">
        <f t="shared" si="106"/>
        <v>186.4238275862069</v>
      </c>
      <c r="FE18" s="36">
        <f t="shared" si="107"/>
        <v>178</v>
      </c>
      <c r="FF18" s="36">
        <f t="shared" si="108"/>
        <v>228.5</v>
      </c>
      <c r="FG18" s="5">
        <f t="shared" si="109"/>
        <v>70</v>
      </c>
      <c r="FH18" s="36">
        <f t="shared" si="110"/>
        <v>44.5</v>
      </c>
      <c r="FI18" s="36">
        <f t="shared" si="111"/>
        <v>29</v>
      </c>
      <c r="FJ18" s="5" t="str">
        <f t="shared" si="112"/>
        <v/>
      </c>
      <c r="FK18" s="5" t="str">
        <f t="shared" si="113"/>
        <v/>
      </c>
      <c r="FL18" s="5" t="str">
        <f t="shared" si="114"/>
        <v/>
      </c>
      <c r="FM18" s="5">
        <f t="shared" si="115"/>
        <v>0.26666666666666666</v>
      </c>
      <c r="FN18" s="5" t="str">
        <f t="shared" si="116"/>
        <v/>
      </c>
      <c r="FO18" s="5" t="str">
        <f t="shared" si="117"/>
        <v/>
      </c>
      <c r="FP18" s="4">
        <f t="shared" si="118"/>
        <v>372.84</v>
      </c>
      <c r="FQ18" s="4" t="str">
        <f t="shared" si="119"/>
        <v/>
      </c>
      <c r="FR18" s="4">
        <f t="shared" si="120"/>
        <v>219</v>
      </c>
      <c r="FS18" s="65">
        <f t="shared" si="121"/>
        <v>-0.23107838446248097</v>
      </c>
      <c r="FT18" s="65">
        <f t="shared" si="122"/>
        <v>-0.53012981414437421</v>
      </c>
      <c r="FU18" s="65" t="str">
        <f t="shared" si="123"/>
        <v/>
      </c>
      <c r="FV18" s="65" t="str">
        <f t="shared" si="124"/>
        <v/>
      </c>
      <c r="FW18" s="65">
        <f t="shared" si="125"/>
        <v>0.35608148509501292</v>
      </c>
      <c r="FX18" s="65">
        <f t="shared" si="126"/>
        <v>-8.51631224080549E-3</v>
      </c>
      <c r="FY18" s="65">
        <f t="shared" si="127"/>
        <v>5.9312245361632616</v>
      </c>
      <c r="FZ18" s="65">
        <f t="shared" si="128"/>
        <v>-6.0036200574066143</v>
      </c>
      <c r="GA18" s="65">
        <f t="shared" si="129"/>
        <v>0.30842399750630745</v>
      </c>
      <c r="GB18" s="65">
        <f t="shared" si="130"/>
        <v>0.16300603448275874</v>
      </c>
      <c r="GC18" s="65">
        <f t="shared" si="131"/>
        <v>-1.4387276206896551</v>
      </c>
      <c r="GD18" s="65">
        <f t="shared" si="132"/>
        <v>-2.1808238965517246</v>
      </c>
    </row>
    <row r="19" spans="1:186">
      <c r="A19" s="38" t="s">
        <v>185</v>
      </c>
      <c r="B19" s="37">
        <v>620157.64787800005</v>
      </c>
      <c r="C19" s="37">
        <v>4923152.2797600003</v>
      </c>
      <c r="D19" s="38" t="s">
        <v>186</v>
      </c>
      <c r="E19" s="38" t="s">
        <v>187</v>
      </c>
      <c r="F19" s="58" t="s">
        <v>204</v>
      </c>
      <c r="G19" s="38" t="s">
        <v>205</v>
      </c>
      <c r="H19" s="34">
        <v>45.930345718259488</v>
      </c>
      <c r="I19" s="34">
        <v>2.8497973375720247</v>
      </c>
      <c r="J19" s="34">
        <v>12.533389628452216</v>
      </c>
      <c r="K19" s="34">
        <v>11.046538843632028</v>
      </c>
      <c r="L19" s="34">
        <v>0.13343532684283729</v>
      </c>
      <c r="M19" s="34">
        <v>8.044243989668189</v>
      </c>
      <c r="N19" s="34">
        <v>11.027476654083053</v>
      </c>
      <c r="O19" s="34">
        <v>3.0976058017087222</v>
      </c>
      <c r="P19" s="34">
        <v>0.43843035962646537</v>
      </c>
      <c r="Q19" s="34">
        <v>0.83873634015497711</v>
      </c>
      <c r="R19" s="34">
        <v>4.72</v>
      </c>
      <c r="S19" s="19">
        <f t="shared" si="8"/>
        <v>100.66000000000001</v>
      </c>
      <c r="U19" s="37">
        <v>20</v>
      </c>
      <c r="V19" s="37">
        <v>140</v>
      </c>
      <c r="W19" s="37">
        <v>253</v>
      </c>
      <c r="X19" s="37">
        <v>82</v>
      </c>
      <c r="Y19" s="37">
        <v>145</v>
      </c>
      <c r="Z19" s="37">
        <v>27</v>
      </c>
      <c r="AA19" s="37"/>
      <c r="AB19" s="37">
        <v>4</v>
      </c>
      <c r="AC19" s="37">
        <v>802</v>
      </c>
      <c r="AD19" s="37">
        <v>28</v>
      </c>
      <c r="AE19" s="37">
        <v>194</v>
      </c>
      <c r="AF19" s="37">
        <v>65</v>
      </c>
      <c r="AG19" s="37">
        <v>235</v>
      </c>
      <c r="AH19" s="67"/>
      <c r="AI19" s="67"/>
      <c r="AJ19" s="67"/>
      <c r="AK19" s="67"/>
      <c r="AL19" s="67"/>
      <c r="AM19" s="34"/>
      <c r="AN19" s="34"/>
      <c r="AO19" s="34"/>
      <c r="AP19" s="34"/>
      <c r="AQ19" s="34"/>
      <c r="AR19" s="34"/>
      <c r="AS19" s="34"/>
      <c r="AT19" s="34"/>
      <c r="AU19" s="34"/>
      <c r="AV19" s="67"/>
      <c r="AW19" s="67"/>
      <c r="AX19" s="67"/>
      <c r="AY19" s="67"/>
      <c r="AZ19" s="67"/>
      <c r="BA19" s="36"/>
      <c r="BK19" s="4">
        <f t="shared" si="9"/>
        <v>17085</v>
      </c>
      <c r="BL19" s="6">
        <f t="shared" si="10"/>
        <v>0.76435922313628701</v>
      </c>
      <c r="BM19" s="6">
        <f t="shared" si="11"/>
        <v>3.5675980690686337E-2</v>
      </c>
      <c r="BN19" s="6">
        <f t="shared" si="12"/>
        <v>0.24580093407437176</v>
      </c>
      <c r="BO19" s="6">
        <f t="shared" si="13"/>
        <v>0.13834112515506611</v>
      </c>
      <c r="BP19" s="6">
        <f t="shared" si="14"/>
        <v>1.8809603445564885E-3</v>
      </c>
      <c r="BQ19" s="6">
        <f t="shared" si="15"/>
        <v>0.19955951351198681</v>
      </c>
      <c r="BR19" s="6">
        <f t="shared" si="16"/>
        <v>0.19663831408849952</v>
      </c>
      <c r="BS19" s="6">
        <f t="shared" si="17"/>
        <v>9.9955011349103659E-2</v>
      </c>
      <c r="BT19" s="6">
        <f t="shared" si="18"/>
        <v>9.3085002043835526E-3</v>
      </c>
      <c r="BU19" s="6">
        <f t="shared" si="19"/>
        <v>1.1818181487318263E-2</v>
      </c>
      <c r="BV19" s="5">
        <f t="shared" si="20"/>
        <v>1.31</v>
      </c>
      <c r="BW19" s="5">
        <f t="shared" si="21"/>
        <v>8.76</v>
      </c>
      <c r="BX19" s="36">
        <f t="shared" si="22"/>
        <v>61.61</v>
      </c>
      <c r="BY19" s="5">
        <f t="shared" si="23"/>
        <v>1.24</v>
      </c>
      <c r="BZ19" s="5">
        <f t="shared" si="24"/>
        <v>4.4000000000000004</v>
      </c>
      <c r="CA19" s="5">
        <f t="shared" si="25"/>
        <v>3.87</v>
      </c>
      <c r="CB19" s="5">
        <f t="shared" si="26"/>
        <v>3.4</v>
      </c>
      <c r="CC19" s="5">
        <f t="shared" si="27"/>
        <v>3.54</v>
      </c>
      <c r="CD19" s="5">
        <f t="shared" si="28"/>
        <v>-7.4914404927478646</v>
      </c>
      <c r="CE19" s="34">
        <f t="shared" si="29"/>
        <v>8.4826743492946548</v>
      </c>
      <c r="CF19" s="34">
        <f t="shared" si="30"/>
        <v>22.607756805086431</v>
      </c>
      <c r="CG19" s="34">
        <f t="shared" si="31"/>
        <v>37.521079258010118</v>
      </c>
      <c r="CH19" s="5">
        <f t="shared" si="32"/>
        <v>0.99</v>
      </c>
      <c r="CI19" s="5">
        <f t="shared" si="33"/>
        <v>0.21</v>
      </c>
      <c r="CJ19" s="6">
        <f t="shared" si="34"/>
        <v>2.3E-2</v>
      </c>
      <c r="CK19" s="5">
        <f t="shared" si="35"/>
        <v>5.0000000000000001E-3</v>
      </c>
      <c r="CL19" s="5" t="str">
        <f t="shared" si="36"/>
        <v/>
      </c>
      <c r="CM19" s="5">
        <f t="shared" si="37"/>
        <v>58.75</v>
      </c>
      <c r="CN19" s="5">
        <f t="shared" si="38"/>
        <v>0.56999999999999995</v>
      </c>
      <c r="CO19" s="5">
        <f t="shared" si="39"/>
        <v>1.81</v>
      </c>
      <c r="CP19" s="5">
        <f t="shared" si="40"/>
        <v>6.93</v>
      </c>
      <c r="CQ19" s="6">
        <f t="shared" si="41"/>
        <v>2.3210000000000002</v>
      </c>
      <c r="CR19" s="40">
        <f t="shared" si="42"/>
        <v>6.7999999999999996E-3</v>
      </c>
      <c r="CS19" s="5">
        <f t="shared" si="43"/>
        <v>3.62</v>
      </c>
      <c r="CT19" s="5" t="str">
        <f t="shared" si="44"/>
        <v/>
      </c>
      <c r="CU19" s="5" t="str">
        <f t="shared" si="45"/>
        <v/>
      </c>
      <c r="CV19" s="5" t="str">
        <f t="shared" si="46"/>
        <v/>
      </c>
      <c r="CW19" s="5">
        <f t="shared" si="47"/>
        <v>2.98</v>
      </c>
      <c r="CX19" s="5" t="str">
        <f t="shared" si="48"/>
        <v/>
      </c>
      <c r="CY19" s="4">
        <f t="shared" si="49"/>
        <v>610</v>
      </c>
      <c r="CZ19" s="4">
        <f t="shared" si="50"/>
        <v>88.1</v>
      </c>
      <c r="DA19" s="4" t="str">
        <f t="shared" si="51"/>
        <v/>
      </c>
      <c r="DB19" s="5">
        <f t="shared" si="52"/>
        <v>8.39</v>
      </c>
      <c r="DC19" s="5" t="str">
        <f t="shared" si="53"/>
        <v/>
      </c>
      <c r="DD19" s="5" t="str">
        <f t="shared" si="54"/>
        <v/>
      </c>
      <c r="DE19" s="5" t="str">
        <f t="shared" si="55"/>
        <v/>
      </c>
      <c r="DF19" s="5" t="str">
        <f t="shared" si="56"/>
        <v/>
      </c>
      <c r="DG19" s="5" t="str">
        <f t="shared" si="57"/>
        <v/>
      </c>
      <c r="DH19" s="5" t="str">
        <f t="shared" si="58"/>
        <v/>
      </c>
      <c r="DI19" s="5" t="str">
        <f t="shared" si="59"/>
        <v/>
      </c>
      <c r="DJ19" s="5" t="str">
        <f t="shared" si="60"/>
        <v/>
      </c>
      <c r="DK19" s="5" t="str">
        <f t="shared" si="61"/>
        <v/>
      </c>
      <c r="DL19" s="5" t="str">
        <f t="shared" si="62"/>
        <v/>
      </c>
      <c r="DM19" s="5" t="str">
        <f t="shared" si="63"/>
        <v/>
      </c>
      <c r="DN19" s="5" t="str">
        <f t="shared" si="64"/>
        <v/>
      </c>
      <c r="DO19" s="5" t="str">
        <f t="shared" si="65"/>
        <v/>
      </c>
      <c r="DP19" s="5" t="str">
        <f t="shared" si="66"/>
        <v/>
      </c>
      <c r="DQ19" s="5" t="str">
        <f t="shared" si="67"/>
        <v/>
      </c>
      <c r="DR19" s="5" t="str">
        <f t="shared" si="68"/>
        <v/>
      </c>
      <c r="DS19" s="5" t="str">
        <f t="shared" si="69"/>
        <v/>
      </c>
      <c r="DT19" s="5" t="str">
        <f t="shared" si="70"/>
        <v/>
      </c>
      <c r="DU19" s="5" t="str">
        <f t="shared" si="71"/>
        <v/>
      </c>
      <c r="DV19" s="5" t="str">
        <f t="shared" si="72"/>
        <v/>
      </c>
      <c r="DW19" s="5" t="str">
        <f t="shared" si="73"/>
        <v/>
      </c>
      <c r="DX19" s="5" t="str">
        <f t="shared" si="74"/>
        <v/>
      </c>
      <c r="DY19" s="5">
        <f t="shared" si="75"/>
        <v>5.35</v>
      </c>
      <c r="DZ19" s="36">
        <f t="shared" si="76"/>
        <v>93</v>
      </c>
      <c r="EA19" s="36" t="str">
        <f t="shared" si="77"/>
        <v/>
      </c>
      <c r="EB19" s="4">
        <f t="shared" si="78"/>
        <v>-287.28482523321964</v>
      </c>
      <c r="EC19" s="4">
        <f t="shared" si="79"/>
        <v>14.43068676627543</v>
      </c>
      <c r="ED19" s="4">
        <f t="shared" si="80"/>
        <v>-256.73920565611451</v>
      </c>
      <c r="EE19" s="4">
        <f t="shared" si="81"/>
        <v>373.57661935773922</v>
      </c>
      <c r="EF19" s="4">
        <f t="shared" si="82"/>
        <v>166.99269387598537</v>
      </c>
      <c r="EG19" s="5">
        <f t="shared" si="83"/>
        <v>0.48923471956760223</v>
      </c>
      <c r="EH19" s="5">
        <f t="shared" si="84"/>
        <v>2.2505175607253642</v>
      </c>
      <c r="EI19" s="5">
        <f t="shared" si="85"/>
        <v>0.80374516749061897</v>
      </c>
      <c r="EJ19" s="5">
        <f t="shared" si="86"/>
        <v>0.555543616431315</v>
      </c>
      <c r="EK19" s="5">
        <f t="shared" si="87"/>
        <v>0.42245147779209397</v>
      </c>
      <c r="EL19" s="5">
        <f t="shared" si="88"/>
        <v>1.6626870573871433</v>
      </c>
      <c r="EM19" s="5">
        <f t="shared" si="89"/>
        <v>0.27</v>
      </c>
      <c r="EN19" s="5">
        <f t="shared" si="90"/>
        <v>19.61</v>
      </c>
      <c r="EO19" s="36">
        <f t="shared" si="91"/>
        <v>2.85</v>
      </c>
      <c r="EP19" s="36">
        <f t="shared" si="92"/>
        <v>1.334353268428373</v>
      </c>
      <c r="EQ19" s="36">
        <f t="shared" si="93"/>
        <v>8.3873634015497718</v>
      </c>
      <c r="ER19" s="36">
        <f t="shared" si="94"/>
        <v>170.84535038744289</v>
      </c>
      <c r="ES19" s="36">
        <f t="shared" si="95"/>
        <v>194</v>
      </c>
      <c r="ET19" s="36">
        <f t="shared" si="96"/>
        <v>84</v>
      </c>
      <c r="EU19" s="36">
        <f t="shared" si="97"/>
        <v>9.9418849592688261</v>
      </c>
      <c r="EV19" s="36">
        <f t="shared" si="98"/>
        <v>8.044243989668189</v>
      </c>
      <c r="EW19" s="36">
        <f t="shared" si="99"/>
        <v>12.533389628452216</v>
      </c>
      <c r="EX19" s="36">
        <f t="shared" si="100"/>
        <v>9.9418849592688261</v>
      </c>
      <c r="EY19" s="36">
        <f t="shared" si="101"/>
        <v>3.5360361613351876</v>
      </c>
      <c r="EZ19" s="36">
        <f t="shared" si="102"/>
        <v>8.044243989668189</v>
      </c>
      <c r="FA19" s="5" t="str">
        <f t="shared" si="103"/>
        <v/>
      </c>
      <c r="FB19" s="5" t="str">
        <f t="shared" si="104"/>
        <v/>
      </c>
      <c r="FC19" s="5" t="str">
        <f t="shared" si="105"/>
        <v/>
      </c>
      <c r="FD19" s="36">
        <f t="shared" si="106"/>
        <v>170.84535038744289</v>
      </c>
      <c r="FE19" s="36">
        <f t="shared" si="107"/>
        <v>194</v>
      </c>
      <c r="FF19" s="36">
        <f t="shared" si="108"/>
        <v>401</v>
      </c>
      <c r="FG19" s="5">
        <f t="shared" si="109"/>
        <v>130</v>
      </c>
      <c r="FH19" s="36">
        <f t="shared" si="110"/>
        <v>48.5</v>
      </c>
      <c r="FI19" s="36">
        <f t="shared" si="111"/>
        <v>28</v>
      </c>
      <c r="FJ19" s="5" t="str">
        <f t="shared" si="112"/>
        <v/>
      </c>
      <c r="FK19" s="5" t="str">
        <f t="shared" si="113"/>
        <v/>
      </c>
      <c r="FL19" s="5" t="str">
        <f t="shared" si="114"/>
        <v/>
      </c>
      <c r="FM19" s="5">
        <f t="shared" si="115"/>
        <v>0.13333333333333333</v>
      </c>
      <c r="FN19" s="5" t="str">
        <f t="shared" si="116"/>
        <v/>
      </c>
      <c r="FO19" s="5" t="str">
        <f t="shared" si="117"/>
        <v/>
      </c>
      <c r="FP19" s="4">
        <f t="shared" si="118"/>
        <v>341.7</v>
      </c>
      <c r="FQ19" s="4" t="str">
        <f t="shared" si="119"/>
        <v/>
      </c>
      <c r="FR19" s="4">
        <f t="shared" si="120"/>
        <v>140</v>
      </c>
      <c r="FS19" s="65">
        <f t="shared" si="121"/>
        <v>-0.38751694312052476</v>
      </c>
      <c r="FT19" s="65">
        <f t="shared" si="122"/>
        <v>-0.53364497879876283</v>
      </c>
      <c r="FU19" s="65" t="str">
        <f t="shared" si="123"/>
        <v/>
      </c>
      <c r="FV19" s="65" t="str">
        <f t="shared" si="124"/>
        <v/>
      </c>
      <c r="FW19" s="65">
        <f t="shared" si="125"/>
        <v>0.39983160746527796</v>
      </c>
      <c r="FX19" s="65">
        <f t="shared" si="126"/>
        <v>0.2736193764773443</v>
      </c>
      <c r="FY19" s="65">
        <f t="shared" si="127"/>
        <v>6.2861941240331216</v>
      </c>
      <c r="FZ19" s="65">
        <f t="shared" si="128"/>
        <v>-5.5469102437930831</v>
      </c>
      <c r="GA19" s="65">
        <f t="shared" si="129"/>
        <v>0.49146733000124887</v>
      </c>
      <c r="GB19" s="65">
        <f t="shared" si="130"/>
        <v>0.14958138048877412</v>
      </c>
      <c r="GC19" s="65">
        <f t="shared" si="131"/>
        <v>-1.5755109244983112</v>
      </c>
      <c r="GD19" s="65">
        <f t="shared" si="132"/>
        <v>-2.3550911539837078</v>
      </c>
    </row>
    <row r="20" spans="1:186">
      <c r="A20" s="38" t="s">
        <v>185</v>
      </c>
      <c r="B20" s="37">
        <v>618614.91903400002</v>
      </c>
      <c r="C20" s="37">
        <v>4926445.6179900002</v>
      </c>
      <c r="D20" s="38" t="s">
        <v>186</v>
      </c>
      <c r="E20" s="38" t="s">
        <v>187</v>
      </c>
      <c r="F20" s="58" t="s">
        <v>206</v>
      </c>
      <c r="G20" s="38" t="s">
        <v>207</v>
      </c>
      <c r="H20" s="34">
        <v>52.858358634742743</v>
      </c>
      <c r="I20" s="34">
        <v>2.4461416199694344</v>
      </c>
      <c r="J20" s="34">
        <v>12.911287824758023</v>
      </c>
      <c r="K20" s="34">
        <v>11.323268466632705</v>
      </c>
      <c r="L20" s="34">
        <v>0.14795211411105449</v>
      </c>
      <c r="M20" s="34">
        <v>5.0106449312277128</v>
      </c>
      <c r="N20" s="34">
        <v>8.0584584819154355</v>
      </c>
      <c r="O20" s="34">
        <v>2.7814997452878245</v>
      </c>
      <c r="P20" s="34">
        <v>1.0159378502292409</v>
      </c>
      <c r="Q20" s="34">
        <v>0.25645033112582782</v>
      </c>
      <c r="R20" s="34">
        <v>1.34</v>
      </c>
      <c r="S20" s="19">
        <f t="shared" si="8"/>
        <v>98.15</v>
      </c>
      <c r="U20" s="37">
        <v>17</v>
      </c>
      <c r="V20" s="37">
        <v>143</v>
      </c>
      <c r="W20" s="37">
        <v>121</v>
      </c>
      <c r="X20" s="37">
        <v>87</v>
      </c>
      <c r="Y20" s="37">
        <v>95</v>
      </c>
      <c r="Z20" s="37">
        <v>19</v>
      </c>
      <c r="AA20" s="37"/>
      <c r="AB20" s="37">
        <v>5</v>
      </c>
      <c r="AC20" s="37">
        <v>551</v>
      </c>
      <c r="AD20" s="37">
        <v>22</v>
      </c>
      <c r="AE20" s="37">
        <v>140</v>
      </c>
      <c r="AF20" s="37">
        <v>16</v>
      </c>
      <c r="AG20" s="37">
        <v>228</v>
      </c>
      <c r="AH20" s="67"/>
      <c r="AI20" s="67"/>
      <c r="AJ20" s="67"/>
      <c r="AK20" s="67"/>
      <c r="AL20" s="67"/>
      <c r="AM20" s="34"/>
      <c r="AN20" s="34"/>
      <c r="AO20" s="34"/>
      <c r="AP20" s="34"/>
      <c r="AQ20" s="34"/>
      <c r="AR20" s="34"/>
      <c r="AS20" s="34"/>
      <c r="AT20" s="34"/>
      <c r="AU20" s="34"/>
      <c r="AV20" s="67"/>
      <c r="AW20" s="67"/>
      <c r="AX20" s="67"/>
      <c r="AY20" s="67"/>
      <c r="AZ20" s="67"/>
      <c r="BA20" s="36"/>
      <c r="BK20" s="4">
        <f t="shared" si="9"/>
        <v>14665</v>
      </c>
      <c r="BL20" s="6">
        <f t="shared" si="10"/>
        <v>0.87965316416612982</v>
      </c>
      <c r="BM20" s="6">
        <f t="shared" si="11"/>
        <v>3.0622704306077046E-2</v>
      </c>
      <c r="BN20" s="6">
        <f t="shared" si="12"/>
        <v>0.25321215581012008</v>
      </c>
      <c r="BO20" s="6">
        <f t="shared" si="13"/>
        <v>0.14180674347692807</v>
      </c>
      <c r="BP20" s="6">
        <f t="shared" si="14"/>
        <v>2.0855950678186426E-3</v>
      </c>
      <c r="BQ20" s="6">
        <f t="shared" si="15"/>
        <v>0.12430277676079664</v>
      </c>
      <c r="BR20" s="6">
        <f t="shared" si="16"/>
        <v>0.14369576465612402</v>
      </c>
      <c r="BS20" s="6">
        <f t="shared" si="17"/>
        <v>8.97547513806978E-2</v>
      </c>
      <c r="BT20" s="6">
        <f t="shared" si="18"/>
        <v>2.1569805737351185E-2</v>
      </c>
      <c r="BU20" s="6">
        <f t="shared" si="19"/>
        <v>3.6135033271217109E-3</v>
      </c>
      <c r="BV20" s="5">
        <f t="shared" si="20"/>
        <v>1.35</v>
      </c>
      <c r="BW20" s="5">
        <f t="shared" si="21"/>
        <v>8.98</v>
      </c>
      <c r="BX20" s="36">
        <f t="shared" si="22"/>
        <v>49.37</v>
      </c>
      <c r="BY20" s="5">
        <f t="shared" si="23"/>
        <v>2.0299999999999998</v>
      </c>
      <c r="BZ20" s="5">
        <f t="shared" si="24"/>
        <v>5.28</v>
      </c>
      <c r="CA20" s="5">
        <f t="shared" si="25"/>
        <v>3.29</v>
      </c>
      <c r="CB20" s="5">
        <f t="shared" si="26"/>
        <v>9.5399999999999991</v>
      </c>
      <c r="CC20" s="5">
        <f t="shared" si="27"/>
        <v>3.8</v>
      </c>
      <c r="CD20" s="5">
        <f t="shared" si="28"/>
        <v>-4.2610208863983701</v>
      </c>
      <c r="CE20" s="34">
        <f t="shared" si="29"/>
        <v>6.0265827814569537</v>
      </c>
      <c r="CF20" s="34">
        <f t="shared" si="30"/>
        <v>16.866541008660214</v>
      </c>
      <c r="CG20" s="34">
        <f t="shared" si="31"/>
        <v>35.730994152046783</v>
      </c>
      <c r="CH20" s="5">
        <f t="shared" si="32"/>
        <v>7.53</v>
      </c>
      <c r="CI20" s="5">
        <f t="shared" si="33"/>
        <v>0.57999999999999996</v>
      </c>
      <c r="CJ20" s="6">
        <f t="shared" si="34"/>
        <v>5.5E-2</v>
      </c>
      <c r="CK20" s="5">
        <f t="shared" si="35"/>
        <v>8.9999999999999993E-3</v>
      </c>
      <c r="CL20" s="5" t="str">
        <f t="shared" si="36"/>
        <v/>
      </c>
      <c r="CM20" s="5">
        <f t="shared" si="37"/>
        <v>45.6</v>
      </c>
      <c r="CN20" s="5">
        <f t="shared" si="38"/>
        <v>0.79</v>
      </c>
      <c r="CO20" s="5">
        <f t="shared" si="39"/>
        <v>0.85</v>
      </c>
      <c r="CP20" s="5">
        <f t="shared" si="40"/>
        <v>6.36</v>
      </c>
      <c r="CQ20" s="6">
        <f t="shared" si="41"/>
        <v>0.72699999999999998</v>
      </c>
      <c r="CR20" s="40">
        <f t="shared" si="42"/>
        <v>5.7000000000000002E-3</v>
      </c>
      <c r="CS20" s="5">
        <f t="shared" si="43"/>
        <v>14.25</v>
      </c>
      <c r="CT20" s="5" t="str">
        <f t="shared" si="44"/>
        <v/>
      </c>
      <c r="CU20" s="5" t="str">
        <f t="shared" si="45"/>
        <v/>
      </c>
      <c r="CV20" s="5" t="str">
        <f t="shared" si="46"/>
        <v/>
      </c>
      <c r="CW20" s="5">
        <f t="shared" si="47"/>
        <v>8.75</v>
      </c>
      <c r="CX20" s="5" t="str">
        <f t="shared" si="48"/>
        <v/>
      </c>
      <c r="CY20" s="4">
        <f t="shared" si="49"/>
        <v>667</v>
      </c>
      <c r="CZ20" s="4">
        <f t="shared" si="50"/>
        <v>104.7</v>
      </c>
      <c r="DA20" s="4" t="str">
        <f t="shared" si="51"/>
        <v/>
      </c>
      <c r="DB20" s="5">
        <f t="shared" si="52"/>
        <v>10.36</v>
      </c>
      <c r="DC20" s="5" t="str">
        <f t="shared" si="53"/>
        <v/>
      </c>
      <c r="DD20" s="5" t="str">
        <f t="shared" si="54"/>
        <v/>
      </c>
      <c r="DE20" s="5" t="str">
        <f t="shared" si="55"/>
        <v/>
      </c>
      <c r="DF20" s="5" t="str">
        <f t="shared" si="56"/>
        <v/>
      </c>
      <c r="DG20" s="5" t="str">
        <f t="shared" si="57"/>
        <v/>
      </c>
      <c r="DH20" s="5" t="str">
        <f t="shared" si="58"/>
        <v/>
      </c>
      <c r="DI20" s="5" t="str">
        <f t="shared" si="59"/>
        <v/>
      </c>
      <c r="DJ20" s="5" t="str">
        <f t="shared" si="60"/>
        <v/>
      </c>
      <c r="DK20" s="5" t="str">
        <f t="shared" si="61"/>
        <v/>
      </c>
      <c r="DL20" s="5" t="str">
        <f t="shared" si="62"/>
        <v/>
      </c>
      <c r="DM20" s="5" t="str">
        <f t="shared" si="63"/>
        <v/>
      </c>
      <c r="DN20" s="5" t="str">
        <f t="shared" si="64"/>
        <v/>
      </c>
      <c r="DO20" s="5" t="str">
        <f t="shared" si="65"/>
        <v/>
      </c>
      <c r="DP20" s="5" t="str">
        <f t="shared" si="66"/>
        <v/>
      </c>
      <c r="DQ20" s="5" t="str">
        <f t="shared" si="67"/>
        <v/>
      </c>
      <c r="DR20" s="5" t="str">
        <f t="shared" si="68"/>
        <v/>
      </c>
      <c r="DS20" s="5" t="str">
        <f t="shared" si="69"/>
        <v/>
      </c>
      <c r="DT20" s="5" t="str">
        <f t="shared" si="70"/>
        <v/>
      </c>
      <c r="DU20" s="5" t="str">
        <f t="shared" si="71"/>
        <v/>
      </c>
      <c r="DV20" s="5" t="str">
        <f t="shared" si="72"/>
        <v/>
      </c>
      <c r="DW20" s="5" t="str">
        <f t="shared" si="73"/>
        <v/>
      </c>
      <c r="DX20" s="5" t="str">
        <f t="shared" si="74"/>
        <v/>
      </c>
      <c r="DY20" s="5">
        <f t="shared" si="75"/>
        <v>1.82</v>
      </c>
      <c r="DZ20" s="36">
        <f t="shared" si="76"/>
        <v>38</v>
      </c>
      <c r="EA20" s="36" t="str">
        <f t="shared" si="77"/>
        <v/>
      </c>
      <c r="EB20" s="4">
        <f t="shared" si="78"/>
        <v>-211.88071029947065</v>
      </c>
      <c r="EC20" s="4">
        <f t="shared" si="79"/>
        <v>86.095987833244962</v>
      </c>
      <c r="ED20" s="4">
        <f t="shared" si="80"/>
        <v>-145.5039306201769</v>
      </c>
      <c r="EE20" s="4">
        <f t="shared" si="81"/>
        <v>296.73222454380175</v>
      </c>
      <c r="EF20" s="4">
        <f t="shared" si="82"/>
        <v>172.17178762295327</v>
      </c>
      <c r="EG20" s="5">
        <f t="shared" si="83"/>
        <v>0.63520300337567071</v>
      </c>
      <c r="EH20" s="5">
        <f t="shared" si="84"/>
        <v>2.2751093946442764</v>
      </c>
      <c r="EI20" s="5">
        <f t="shared" si="85"/>
        <v>0.99312796899018219</v>
      </c>
      <c r="EJ20" s="5">
        <f t="shared" si="86"/>
        <v>0.774682026678715</v>
      </c>
      <c r="EK20" s="5">
        <f t="shared" si="87"/>
        <v>0.38730154122205435</v>
      </c>
      <c r="EL20" s="5">
        <f t="shared" si="88"/>
        <v>1.2405259627243466</v>
      </c>
      <c r="EM20" s="5">
        <f t="shared" si="89"/>
        <v>0.24</v>
      </c>
      <c r="EN20" s="5">
        <f t="shared" si="90"/>
        <v>16.86</v>
      </c>
      <c r="EO20" s="36">
        <f t="shared" si="91"/>
        <v>2.4500000000000002</v>
      </c>
      <c r="EP20" s="36">
        <f t="shared" si="92"/>
        <v>1.4795211411105449</v>
      </c>
      <c r="EQ20" s="36">
        <f t="shared" si="93"/>
        <v>2.564503311258278</v>
      </c>
      <c r="ER20" s="36">
        <f t="shared" si="94"/>
        <v>146.64619011716761</v>
      </c>
      <c r="ES20" s="36">
        <f t="shared" si="95"/>
        <v>140</v>
      </c>
      <c r="ET20" s="36">
        <f t="shared" si="96"/>
        <v>66</v>
      </c>
      <c r="EU20" s="36">
        <f t="shared" si="97"/>
        <v>10.190941619969434</v>
      </c>
      <c r="EV20" s="36">
        <f t="shared" si="98"/>
        <v>5.0106449312277128</v>
      </c>
      <c r="EW20" s="36">
        <f t="shared" si="99"/>
        <v>12.911287824758023</v>
      </c>
      <c r="EX20" s="36">
        <f t="shared" si="100"/>
        <v>10.190941619969434</v>
      </c>
      <c r="EY20" s="36">
        <f t="shared" si="101"/>
        <v>3.7974375955170654</v>
      </c>
      <c r="EZ20" s="36">
        <f t="shared" si="102"/>
        <v>5.0106449312277128</v>
      </c>
      <c r="FA20" s="5" t="str">
        <f t="shared" si="103"/>
        <v/>
      </c>
      <c r="FB20" s="5" t="str">
        <f t="shared" si="104"/>
        <v/>
      </c>
      <c r="FC20" s="5" t="str">
        <f t="shared" si="105"/>
        <v/>
      </c>
      <c r="FD20" s="36">
        <f t="shared" si="106"/>
        <v>146.64619011716761</v>
      </c>
      <c r="FE20" s="36">
        <f t="shared" si="107"/>
        <v>140</v>
      </c>
      <c r="FF20" s="36">
        <f t="shared" si="108"/>
        <v>275.5</v>
      </c>
      <c r="FG20" s="5">
        <f t="shared" si="109"/>
        <v>32</v>
      </c>
      <c r="FH20" s="36">
        <f t="shared" si="110"/>
        <v>35</v>
      </c>
      <c r="FI20" s="36">
        <f t="shared" si="111"/>
        <v>22</v>
      </c>
      <c r="FJ20" s="5" t="str">
        <f t="shared" si="112"/>
        <v/>
      </c>
      <c r="FK20" s="5" t="str">
        <f t="shared" si="113"/>
        <v/>
      </c>
      <c r="FL20" s="5" t="str">
        <f t="shared" si="114"/>
        <v/>
      </c>
      <c r="FM20" s="5">
        <f t="shared" si="115"/>
        <v>0.16666666666666666</v>
      </c>
      <c r="FN20" s="5" t="str">
        <f t="shared" si="116"/>
        <v/>
      </c>
      <c r="FO20" s="5" t="str">
        <f t="shared" si="117"/>
        <v/>
      </c>
      <c r="FP20" s="4">
        <f t="shared" si="118"/>
        <v>293.3</v>
      </c>
      <c r="FQ20" s="4" t="str">
        <f t="shared" si="119"/>
        <v/>
      </c>
      <c r="FR20" s="4">
        <f t="shared" si="120"/>
        <v>143</v>
      </c>
      <c r="FS20" s="65">
        <f t="shared" si="121"/>
        <v>-0.31197602551549031</v>
      </c>
      <c r="FT20" s="65">
        <f t="shared" si="122"/>
        <v>-0.53789313726625942</v>
      </c>
      <c r="FU20" s="65" t="str">
        <f t="shared" si="123"/>
        <v/>
      </c>
      <c r="FV20" s="65" t="str">
        <f t="shared" si="124"/>
        <v/>
      </c>
      <c r="FW20" s="65">
        <f t="shared" si="125"/>
        <v>0.52717848214467666</v>
      </c>
      <c r="FX20" s="65">
        <f t="shared" si="126"/>
        <v>0.17692952286317651</v>
      </c>
      <c r="FY20" s="65">
        <f t="shared" si="127"/>
        <v>6.2560744052188477</v>
      </c>
      <c r="FZ20" s="65">
        <f t="shared" si="128"/>
        <v>-5.6960636845977266</v>
      </c>
      <c r="GA20" s="65">
        <f t="shared" si="129"/>
        <v>5.8896748814083244E-2</v>
      </c>
      <c r="GB20" s="65">
        <f t="shared" si="130"/>
        <v>0.29920687519103423</v>
      </c>
      <c r="GC20" s="65">
        <f t="shared" si="131"/>
        <v>-1.5404414901681101</v>
      </c>
      <c r="GD20" s="65">
        <f t="shared" si="132"/>
        <v>-2.3327401469179829</v>
      </c>
    </row>
    <row r="21" spans="1:186">
      <c r="A21" s="38" t="s">
        <v>185</v>
      </c>
      <c r="B21" s="37">
        <v>618614.91903400002</v>
      </c>
      <c r="C21" s="37">
        <v>4926445.6179900002</v>
      </c>
      <c r="D21" s="38" t="s">
        <v>186</v>
      </c>
      <c r="E21" s="38" t="s">
        <v>187</v>
      </c>
      <c r="F21" s="58" t="s">
        <v>208</v>
      </c>
      <c r="G21" s="38" t="s">
        <v>209</v>
      </c>
      <c r="H21" s="34">
        <v>54.154939396974854</v>
      </c>
      <c r="I21" s="34">
        <v>2.4886286687368524</v>
      </c>
      <c r="J21" s="34">
        <v>13.137183211459481</v>
      </c>
      <c r="K21" s="34">
        <v>11.491317239306822</v>
      </c>
      <c r="L21" s="34">
        <v>0.16855253931683864</v>
      </c>
      <c r="M21" s="34">
        <v>5.1557247320444759</v>
      </c>
      <c r="N21" s="34">
        <v>8.13018130822398</v>
      </c>
      <c r="O21" s="34">
        <v>2.7563297605930077</v>
      </c>
      <c r="P21" s="34">
        <v>1.2393569067414605</v>
      </c>
      <c r="Q21" s="34">
        <v>0.25778623660222377</v>
      </c>
      <c r="R21" s="34">
        <v>0.85</v>
      </c>
      <c r="S21" s="19">
        <f t="shared" si="8"/>
        <v>99.83</v>
      </c>
      <c r="U21" s="37">
        <v>17</v>
      </c>
      <c r="V21" s="37">
        <v>141</v>
      </c>
      <c r="W21" s="37">
        <v>123</v>
      </c>
      <c r="X21" s="37">
        <v>85</v>
      </c>
      <c r="Y21" s="37">
        <v>95</v>
      </c>
      <c r="Z21" s="37">
        <v>25</v>
      </c>
      <c r="AA21" s="37"/>
      <c r="AB21" s="37">
        <v>18</v>
      </c>
      <c r="AC21" s="37">
        <v>554</v>
      </c>
      <c r="AD21" s="37">
        <v>22</v>
      </c>
      <c r="AE21" s="37">
        <v>140</v>
      </c>
      <c r="AF21" s="37">
        <v>17</v>
      </c>
      <c r="AG21" s="37">
        <v>355</v>
      </c>
      <c r="AH21" s="36"/>
      <c r="AI21" s="36"/>
      <c r="AJ21" s="36"/>
      <c r="AK21" s="36"/>
      <c r="AL21" s="36"/>
      <c r="AV21" s="36"/>
      <c r="AW21" s="36"/>
      <c r="AX21" s="36"/>
      <c r="AY21" s="33"/>
      <c r="AZ21" s="36"/>
      <c r="BA21" s="36"/>
      <c r="BK21" s="4">
        <f t="shared" si="9"/>
        <v>14919</v>
      </c>
      <c r="BL21" s="6">
        <f t="shared" si="10"/>
        <v>0.90123047756656438</v>
      </c>
      <c r="BM21" s="6">
        <f t="shared" si="11"/>
        <v>3.1154590244577524E-2</v>
      </c>
      <c r="BN21" s="6">
        <f t="shared" si="12"/>
        <v>0.25764234578269229</v>
      </c>
      <c r="BO21" s="6">
        <f t="shared" si="13"/>
        <v>0.1439112991772927</v>
      </c>
      <c r="BP21" s="6">
        <f t="shared" si="14"/>
        <v>2.3759873035923123E-3</v>
      </c>
      <c r="BQ21" s="6">
        <f t="shared" si="15"/>
        <v>0.12790187874087014</v>
      </c>
      <c r="BR21" s="6">
        <f t="shared" si="16"/>
        <v>0.14497470235777427</v>
      </c>
      <c r="BS21" s="6">
        <f t="shared" si="17"/>
        <v>8.8942554391513648E-2</v>
      </c>
      <c r="BT21" s="6">
        <f t="shared" si="18"/>
        <v>2.6313310121899372E-2</v>
      </c>
      <c r="BU21" s="6">
        <f t="shared" si="19"/>
        <v>3.6323268508133546E-3</v>
      </c>
      <c r="BV21" s="5">
        <f t="shared" si="20"/>
        <v>1.37</v>
      </c>
      <c r="BW21" s="5">
        <f t="shared" si="21"/>
        <v>9.11</v>
      </c>
      <c r="BX21" s="36">
        <f t="shared" si="22"/>
        <v>49.71</v>
      </c>
      <c r="BY21" s="5">
        <f t="shared" si="23"/>
        <v>2.0099999999999998</v>
      </c>
      <c r="BZ21" s="5">
        <f t="shared" si="24"/>
        <v>5.28</v>
      </c>
      <c r="CA21" s="5">
        <f t="shared" si="25"/>
        <v>3.27</v>
      </c>
      <c r="CB21" s="5">
        <f t="shared" si="26"/>
        <v>9.65</v>
      </c>
      <c r="CC21" s="5">
        <f t="shared" si="27"/>
        <v>4</v>
      </c>
      <c r="CD21" s="5">
        <f t="shared" si="28"/>
        <v>-4.1344946408895122</v>
      </c>
      <c r="CE21" s="34">
        <f t="shared" si="29"/>
        <v>6.3950816387859364</v>
      </c>
      <c r="CF21" s="34">
        <f t="shared" si="30"/>
        <v>17.281592707602922</v>
      </c>
      <c r="CG21" s="34">
        <f t="shared" si="31"/>
        <v>37.005163511187618</v>
      </c>
      <c r="CH21" s="5">
        <f t="shared" si="32"/>
        <v>9.14</v>
      </c>
      <c r="CI21" s="5">
        <f t="shared" si="33"/>
        <v>0.69</v>
      </c>
      <c r="CJ21" s="6">
        <f t="shared" si="34"/>
        <v>5.3999999999999999E-2</v>
      </c>
      <c r="CK21" s="5">
        <f t="shared" si="35"/>
        <v>3.2000000000000001E-2</v>
      </c>
      <c r="CL21" s="5" t="str">
        <f t="shared" si="36"/>
        <v/>
      </c>
      <c r="CM21" s="5">
        <f t="shared" si="37"/>
        <v>19.72</v>
      </c>
      <c r="CN21" s="5">
        <f t="shared" si="38"/>
        <v>0.77</v>
      </c>
      <c r="CO21" s="5">
        <f t="shared" si="39"/>
        <v>0.87</v>
      </c>
      <c r="CP21" s="5">
        <f t="shared" si="40"/>
        <v>6.36</v>
      </c>
      <c r="CQ21" s="6">
        <f t="shared" si="41"/>
        <v>0.77300000000000002</v>
      </c>
      <c r="CR21" s="40">
        <f t="shared" si="42"/>
        <v>5.5999999999999999E-3</v>
      </c>
      <c r="CS21" s="5">
        <f t="shared" si="43"/>
        <v>20.88</v>
      </c>
      <c r="CT21" s="5" t="str">
        <f t="shared" si="44"/>
        <v/>
      </c>
      <c r="CU21" s="5" t="str">
        <f t="shared" si="45"/>
        <v/>
      </c>
      <c r="CV21" s="5" t="str">
        <f t="shared" si="46"/>
        <v/>
      </c>
      <c r="CW21" s="5">
        <f t="shared" si="47"/>
        <v>8.24</v>
      </c>
      <c r="CX21" s="5" t="str">
        <f t="shared" si="48"/>
        <v/>
      </c>
      <c r="CY21" s="4">
        <f t="shared" si="49"/>
        <v>678</v>
      </c>
      <c r="CZ21" s="4">
        <f t="shared" si="50"/>
        <v>106.6</v>
      </c>
      <c r="DA21" s="4" t="str">
        <f t="shared" si="51"/>
        <v/>
      </c>
      <c r="DB21" s="5">
        <f t="shared" si="52"/>
        <v>16.14</v>
      </c>
      <c r="DC21" s="5" t="str">
        <f t="shared" si="53"/>
        <v/>
      </c>
      <c r="DD21" s="5" t="str">
        <f t="shared" si="54"/>
        <v/>
      </c>
      <c r="DE21" s="5" t="str">
        <f t="shared" si="55"/>
        <v/>
      </c>
      <c r="DF21" s="5" t="str">
        <f t="shared" si="56"/>
        <v/>
      </c>
      <c r="DG21" s="5" t="str">
        <f t="shared" si="57"/>
        <v/>
      </c>
      <c r="DH21" s="5" t="str">
        <f t="shared" si="58"/>
        <v/>
      </c>
      <c r="DI21" s="5" t="str">
        <f t="shared" si="59"/>
        <v/>
      </c>
      <c r="DJ21" s="5" t="str">
        <f t="shared" si="60"/>
        <v/>
      </c>
      <c r="DK21" s="5" t="str">
        <f t="shared" si="61"/>
        <v/>
      </c>
      <c r="DL21" s="5" t="str">
        <f t="shared" si="62"/>
        <v/>
      </c>
      <c r="DM21" s="5" t="str">
        <f t="shared" si="63"/>
        <v/>
      </c>
      <c r="DN21" s="5" t="str">
        <f t="shared" si="64"/>
        <v/>
      </c>
      <c r="DO21" s="5" t="str">
        <f t="shared" si="65"/>
        <v/>
      </c>
      <c r="DP21" s="5" t="str">
        <f t="shared" si="66"/>
        <v/>
      </c>
      <c r="DQ21" s="5" t="str">
        <f t="shared" si="67"/>
        <v/>
      </c>
      <c r="DR21" s="5" t="str">
        <f t="shared" si="68"/>
        <v/>
      </c>
      <c r="DS21" s="5" t="str">
        <f t="shared" si="69"/>
        <v/>
      </c>
      <c r="DT21" s="5" t="str">
        <f t="shared" si="70"/>
        <v/>
      </c>
      <c r="DU21" s="5" t="str">
        <f t="shared" si="71"/>
        <v/>
      </c>
      <c r="DV21" s="5" t="str">
        <f t="shared" si="72"/>
        <v/>
      </c>
      <c r="DW21" s="5" t="str">
        <f t="shared" si="73"/>
        <v/>
      </c>
      <c r="DX21" s="5" t="str">
        <f t="shared" si="74"/>
        <v/>
      </c>
      <c r="DY21" s="5">
        <f t="shared" si="75"/>
        <v>1.94</v>
      </c>
      <c r="DZ21" s="36">
        <f t="shared" si="76"/>
        <v>39</v>
      </c>
      <c r="EA21" s="36" t="str">
        <f t="shared" si="77"/>
        <v/>
      </c>
      <c r="EB21" s="4">
        <f t="shared" si="78"/>
        <v>-207.60394662738858</v>
      </c>
      <c r="EC21" s="4">
        <f t="shared" si="79"/>
        <v>88.504493103592267</v>
      </c>
      <c r="ED21" s="4">
        <f t="shared" si="80"/>
        <v>-147.56292344626925</v>
      </c>
      <c r="EE21" s="4">
        <f t="shared" si="81"/>
        <v>302.96776816274036</v>
      </c>
      <c r="EF21" s="4">
        <f t="shared" si="82"/>
        <v>163.52773873366738</v>
      </c>
      <c r="EG21" s="5">
        <f t="shared" si="83"/>
        <v>0.63595754118213965</v>
      </c>
      <c r="EH21" s="5">
        <f t="shared" si="84"/>
        <v>2.2358472822093569</v>
      </c>
      <c r="EI21" s="5">
        <f t="shared" si="85"/>
        <v>0.99025109817415469</v>
      </c>
      <c r="EJ21" s="5">
        <f t="shared" si="86"/>
        <v>0.79500171152272003</v>
      </c>
      <c r="EK21" s="5">
        <f t="shared" si="87"/>
        <v>0.38432351117595143</v>
      </c>
      <c r="EL21" s="5">
        <f t="shared" si="88"/>
        <v>1.2532845747201693</v>
      </c>
      <c r="EM21" s="5">
        <f t="shared" si="89"/>
        <v>0.24</v>
      </c>
      <c r="EN21" s="5">
        <f t="shared" si="90"/>
        <v>17.12</v>
      </c>
      <c r="EO21" s="36">
        <f t="shared" si="91"/>
        <v>2.4900000000000002</v>
      </c>
      <c r="EP21" s="36">
        <f t="shared" si="92"/>
        <v>1.6855253931683865</v>
      </c>
      <c r="EQ21" s="36">
        <f t="shared" si="93"/>
        <v>2.5778623660222379</v>
      </c>
      <c r="ER21" s="36">
        <f t="shared" si="94"/>
        <v>149.1932886907743</v>
      </c>
      <c r="ES21" s="36">
        <f t="shared" si="95"/>
        <v>140</v>
      </c>
      <c r="ET21" s="36">
        <f t="shared" si="96"/>
        <v>66</v>
      </c>
      <c r="EU21" s="36">
        <f t="shared" si="97"/>
        <v>10.342185515376141</v>
      </c>
      <c r="EV21" s="36">
        <f t="shared" si="98"/>
        <v>5.1557247320444759</v>
      </c>
      <c r="EW21" s="36">
        <f t="shared" si="99"/>
        <v>13.137183211459481</v>
      </c>
      <c r="EX21" s="36">
        <f t="shared" si="100"/>
        <v>10.342185515376141</v>
      </c>
      <c r="EY21" s="36">
        <f t="shared" si="101"/>
        <v>3.9956866673344682</v>
      </c>
      <c r="EZ21" s="36">
        <f t="shared" si="102"/>
        <v>5.1557247320444759</v>
      </c>
      <c r="FA21" s="5" t="str">
        <f t="shared" si="103"/>
        <v/>
      </c>
      <c r="FB21" s="5" t="str">
        <f t="shared" si="104"/>
        <v/>
      </c>
      <c r="FC21" s="5" t="str">
        <f t="shared" si="105"/>
        <v/>
      </c>
      <c r="FD21" s="36">
        <f t="shared" si="106"/>
        <v>149.1932886907743</v>
      </c>
      <c r="FE21" s="36">
        <f t="shared" si="107"/>
        <v>140</v>
      </c>
      <c r="FF21" s="36">
        <f t="shared" si="108"/>
        <v>277</v>
      </c>
      <c r="FG21" s="5">
        <f t="shared" si="109"/>
        <v>34</v>
      </c>
      <c r="FH21" s="36">
        <f t="shared" si="110"/>
        <v>35</v>
      </c>
      <c r="FI21" s="36">
        <f t="shared" si="111"/>
        <v>22</v>
      </c>
      <c r="FJ21" s="5" t="str">
        <f t="shared" si="112"/>
        <v/>
      </c>
      <c r="FK21" s="5" t="str">
        <f t="shared" si="113"/>
        <v/>
      </c>
      <c r="FL21" s="5" t="str">
        <f t="shared" si="114"/>
        <v/>
      </c>
      <c r="FM21" s="5">
        <f t="shared" si="115"/>
        <v>0.6</v>
      </c>
      <c r="FN21" s="5" t="str">
        <f t="shared" si="116"/>
        <v/>
      </c>
      <c r="FO21" s="5" t="str">
        <f t="shared" si="117"/>
        <v/>
      </c>
      <c r="FP21" s="4">
        <f t="shared" si="118"/>
        <v>298.38</v>
      </c>
      <c r="FQ21" s="4" t="str">
        <f t="shared" si="119"/>
        <v/>
      </c>
      <c r="FR21" s="4">
        <f t="shared" si="120"/>
        <v>141</v>
      </c>
      <c r="FS21" s="65">
        <f t="shared" si="121"/>
        <v>-0.32555059696048866</v>
      </c>
      <c r="FT21" s="65">
        <f t="shared" si="122"/>
        <v>-0.54535078390157588</v>
      </c>
      <c r="FU21" s="65" t="str">
        <f t="shared" si="123"/>
        <v/>
      </c>
      <c r="FV21" s="65" t="str">
        <f t="shared" si="124"/>
        <v/>
      </c>
      <c r="FW21" s="65">
        <f t="shared" si="125"/>
        <v>0.53024523644395738</v>
      </c>
      <c r="FX21" s="65">
        <f t="shared" si="126"/>
        <v>0.17183004210450475</v>
      </c>
      <c r="FY21" s="65">
        <f t="shared" si="127"/>
        <v>6.2706265981141787</v>
      </c>
      <c r="FZ21" s="65">
        <f t="shared" si="128"/>
        <v>-5.7104358947927079</v>
      </c>
      <c r="GA21" s="65">
        <f t="shared" si="129"/>
        <v>8.5541831873370278E-2</v>
      </c>
      <c r="GB21" s="65">
        <f t="shared" si="130"/>
        <v>0.30945189061404399</v>
      </c>
      <c r="GC21" s="65">
        <f t="shared" si="131"/>
        <v>-1.5833184269257738</v>
      </c>
      <c r="GD21" s="65">
        <f t="shared" si="132"/>
        <v>-2.3830584357407592</v>
      </c>
    </row>
    <row r="22" spans="1:186">
      <c r="A22" s="38" t="s">
        <v>185</v>
      </c>
      <c r="B22" s="37">
        <v>618614.91903400002</v>
      </c>
      <c r="C22" s="37">
        <v>4926445.6179900002</v>
      </c>
      <c r="D22" s="38" t="s">
        <v>186</v>
      </c>
      <c r="E22" s="38" t="s">
        <v>187</v>
      </c>
      <c r="F22" s="58" t="s">
        <v>210</v>
      </c>
      <c r="G22" s="38" t="s">
        <v>211</v>
      </c>
      <c r="H22" s="34">
        <v>52.738706160650004</v>
      </c>
      <c r="I22" s="34">
        <v>2.4232901367890571</v>
      </c>
      <c r="J22" s="34">
        <v>12.887947135657718</v>
      </c>
      <c r="K22" s="34">
        <v>11.127352668929342</v>
      </c>
      <c r="L22" s="34">
        <v>0.13847372210223183</v>
      </c>
      <c r="M22" s="34">
        <v>4.9355990949295485</v>
      </c>
      <c r="N22" s="34">
        <v>8.0512578422297647</v>
      </c>
      <c r="O22" s="34">
        <v>2.759583461894477</v>
      </c>
      <c r="P22" s="34">
        <v>0.83084233261339091</v>
      </c>
      <c r="Q22" s="34">
        <v>0.27694744420446366</v>
      </c>
      <c r="R22" s="34">
        <v>1.06</v>
      </c>
      <c r="S22" s="19">
        <f t="shared" si="8"/>
        <v>97.23</v>
      </c>
      <c r="U22" s="37">
        <v>49</v>
      </c>
      <c r="V22" s="37">
        <v>149</v>
      </c>
      <c r="W22" s="37">
        <v>137</v>
      </c>
      <c r="X22" s="37">
        <v>18</v>
      </c>
      <c r="Y22" s="37">
        <v>103</v>
      </c>
      <c r="Z22" s="37">
        <v>26</v>
      </c>
      <c r="AA22" s="37"/>
      <c r="AB22" s="37">
        <v>6</v>
      </c>
      <c r="AC22" s="37">
        <v>627</v>
      </c>
      <c r="AD22" s="37">
        <v>23</v>
      </c>
      <c r="AE22" s="37">
        <v>146</v>
      </c>
      <c r="AF22" s="37">
        <v>13</v>
      </c>
      <c r="AG22" s="37">
        <v>269</v>
      </c>
      <c r="AH22" s="67"/>
      <c r="AI22" s="67"/>
      <c r="AJ22" s="67"/>
      <c r="AK22" s="67"/>
      <c r="AL22" s="67"/>
      <c r="AM22" s="34"/>
      <c r="AN22" s="34"/>
      <c r="AO22" s="34"/>
      <c r="AP22" s="34"/>
      <c r="AQ22" s="34"/>
      <c r="AR22" s="34"/>
      <c r="AS22" s="34"/>
      <c r="AT22" s="34"/>
      <c r="AU22" s="34"/>
      <c r="AV22" s="67"/>
      <c r="AW22" s="67"/>
      <c r="AX22" s="67"/>
      <c r="AY22" s="67"/>
      <c r="AZ22" s="67"/>
      <c r="BA22" s="36"/>
      <c r="BK22" s="4">
        <f t="shared" si="9"/>
        <v>14528</v>
      </c>
      <c r="BL22" s="6">
        <f t="shared" si="10"/>
        <v>0.87766194309618906</v>
      </c>
      <c r="BM22" s="6">
        <f t="shared" si="11"/>
        <v>3.033663165734924E-2</v>
      </c>
      <c r="BN22" s="6">
        <f t="shared" si="12"/>
        <v>0.25275440548456007</v>
      </c>
      <c r="BO22" s="6">
        <f t="shared" si="13"/>
        <v>0.13935319560337311</v>
      </c>
      <c r="BP22" s="6">
        <f t="shared" si="14"/>
        <v>1.9519836777873109E-3</v>
      </c>
      <c r="BQ22" s="6">
        <f t="shared" si="15"/>
        <v>0.12244105916471219</v>
      </c>
      <c r="BR22" s="6">
        <f t="shared" si="16"/>
        <v>0.14356736523234245</v>
      </c>
      <c r="BS22" s="6">
        <f t="shared" si="17"/>
        <v>8.9047546366391644E-2</v>
      </c>
      <c r="BT22" s="6">
        <f t="shared" si="18"/>
        <v>1.7639964599010422E-2</v>
      </c>
      <c r="BU22" s="6">
        <f t="shared" si="19"/>
        <v>3.9023170946098865E-3</v>
      </c>
      <c r="BV22" s="5">
        <f t="shared" si="20"/>
        <v>1.32</v>
      </c>
      <c r="BW22" s="5">
        <f t="shared" si="21"/>
        <v>8.83</v>
      </c>
      <c r="BX22" s="36">
        <f t="shared" si="22"/>
        <v>49.43</v>
      </c>
      <c r="BY22" s="5">
        <f t="shared" si="23"/>
        <v>2.0299999999999998</v>
      </c>
      <c r="BZ22" s="5">
        <f t="shared" si="24"/>
        <v>5.32</v>
      </c>
      <c r="CA22" s="5">
        <f t="shared" si="25"/>
        <v>3.32</v>
      </c>
      <c r="CB22" s="5">
        <f t="shared" si="26"/>
        <v>8.75</v>
      </c>
      <c r="CC22" s="5">
        <f t="shared" si="27"/>
        <v>3.59</v>
      </c>
      <c r="CD22" s="5">
        <f t="shared" si="28"/>
        <v>-4.4608320477218966</v>
      </c>
      <c r="CE22" s="34">
        <f t="shared" si="29"/>
        <v>5.7664414275429392</v>
      </c>
      <c r="CF22" s="34">
        <f t="shared" si="30"/>
        <v>16.577282731667182</v>
      </c>
      <c r="CG22" s="34">
        <f t="shared" si="31"/>
        <v>34.785202863961814</v>
      </c>
      <c r="CH22" s="5">
        <f t="shared" si="32"/>
        <v>5.7</v>
      </c>
      <c r="CI22" s="5">
        <f t="shared" si="33"/>
        <v>0.47</v>
      </c>
      <c r="CJ22" s="6">
        <f t="shared" si="34"/>
        <v>5.2999999999999999E-2</v>
      </c>
      <c r="CK22" s="5">
        <f t="shared" si="35"/>
        <v>0.01</v>
      </c>
      <c r="CL22" s="5" t="str">
        <f t="shared" si="36"/>
        <v/>
      </c>
      <c r="CM22" s="5">
        <f t="shared" si="37"/>
        <v>44.83</v>
      </c>
      <c r="CN22" s="5">
        <f t="shared" si="38"/>
        <v>0.75</v>
      </c>
      <c r="CO22" s="5">
        <f t="shared" si="39"/>
        <v>0.92</v>
      </c>
      <c r="CP22" s="5">
        <f t="shared" si="40"/>
        <v>6.35</v>
      </c>
      <c r="CQ22" s="6">
        <f t="shared" si="41"/>
        <v>0.56499999999999995</v>
      </c>
      <c r="CR22" s="40">
        <f t="shared" si="42"/>
        <v>6.0000000000000001E-3</v>
      </c>
      <c r="CS22" s="5">
        <f t="shared" si="43"/>
        <v>20.69</v>
      </c>
      <c r="CT22" s="5" t="str">
        <f t="shared" si="44"/>
        <v/>
      </c>
      <c r="CU22" s="5" t="str">
        <f t="shared" si="45"/>
        <v/>
      </c>
      <c r="CV22" s="5" t="str">
        <f t="shared" si="46"/>
        <v/>
      </c>
      <c r="CW22" s="5">
        <f t="shared" si="47"/>
        <v>11.23</v>
      </c>
      <c r="CX22" s="5" t="str">
        <f t="shared" si="48"/>
        <v/>
      </c>
      <c r="CY22" s="4">
        <f t="shared" si="49"/>
        <v>632</v>
      </c>
      <c r="CZ22" s="4">
        <f t="shared" si="50"/>
        <v>99.5</v>
      </c>
      <c r="DA22" s="4" t="str">
        <f t="shared" si="51"/>
        <v/>
      </c>
      <c r="DB22" s="5">
        <f t="shared" si="52"/>
        <v>11.7</v>
      </c>
      <c r="DC22" s="5" t="str">
        <f t="shared" si="53"/>
        <v/>
      </c>
      <c r="DD22" s="5" t="str">
        <f t="shared" si="54"/>
        <v/>
      </c>
      <c r="DE22" s="5" t="str">
        <f t="shared" si="55"/>
        <v/>
      </c>
      <c r="DF22" s="5" t="str">
        <f t="shared" si="56"/>
        <v/>
      </c>
      <c r="DG22" s="5" t="str">
        <f t="shared" si="57"/>
        <v/>
      </c>
      <c r="DH22" s="5" t="str">
        <f t="shared" si="58"/>
        <v/>
      </c>
      <c r="DI22" s="5" t="str">
        <f t="shared" si="59"/>
        <v/>
      </c>
      <c r="DJ22" s="5" t="str">
        <f t="shared" si="60"/>
        <v/>
      </c>
      <c r="DK22" s="5" t="str">
        <f t="shared" si="61"/>
        <v/>
      </c>
      <c r="DL22" s="5" t="str">
        <f t="shared" si="62"/>
        <v/>
      </c>
      <c r="DM22" s="5" t="str">
        <f t="shared" si="63"/>
        <v/>
      </c>
      <c r="DN22" s="5" t="str">
        <f t="shared" si="64"/>
        <v/>
      </c>
      <c r="DO22" s="5" t="str">
        <f t="shared" si="65"/>
        <v/>
      </c>
      <c r="DP22" s="5" t="str">
        <f t="shared" si="66"/>
        <v/>
      </c>
      <c r="DQ22" s="5" t="str">
        <f t="shared" si="67"/>
        <v/>
      </c>
      <c r="DR22" s="5" t="str">
        <f t="shared" si="68"/>
        <v/>
      </c>
      <c r="DS22" s="5" t="str">
        <f t="shared" si="69"/>
        <v/>
      </c>
      <c r="DT22" s="5" t="str">
        <f t="shared" si="70"/>
        <v/>
      </c>
      <c r="DU22" s="5" t="str">
        <f t="shared" si="71"/>
        <v/>
      </c>
      <c r="DV22" s="5" t="str">
        <f t="shared" si="72"/>
        <v/>
      </c>
      <c r="DW22" s="5" t="str">
        <f t="shared" si="73"/>
        <v/>
      </c>
      <c r="DX22" s="5" t="str">
        <f t="shared" si="74"/>
        <v/>
      </c>
      <c r="DY22" s="5">
        <f t="shared" si="75"/>
        <v>1.42</v>
      </c>
      <c r="DZ22" s="36">
        <f t="shared" si="76"/>
        <v>36</v>
      </c>
      <c r="EA22" s="36" t="str">
        <f t="shared" si="77"/>
        <v/>
      </c>
      <c r="EB22" s="4">
        <f t="shared" si="78"/>
        <v>-214.97494699972367</v>
      </c>
      <c r="EC22" s="4">
        <f t="shared" si="79"/>
        <v>90.154893245099345</v>
      </c>
      <c r="ED22" s="4">
        <f t="shared" si="80"/>
        <v>-141.06783594552692</v>
      </c>
      <c r="EE22" s="4">
        <f t="shared" si="81"/>
        <v>292.13088642543454</v>
      </c>
      <c r="EF22" s="4">
        <f t="shared" si="82"/>
        <v>172.71422032946612</v>
      </c>
      <c r="EG22" s="5">
        <f t="shared" si="83"/>
        <v>0.64194035777082259</v>
      </c>
      <c r="EH22" s="5">
        <f t="shared" si="84"/>
        <v>2.3697959640277095</v>
      </c>
      <c r="EI22" s="5">
        <f t="shared" si="85"/>
        <v>1.0102263322197722</v>
      </c>
      <c r="EJ22" s="5">
        <f t="shared" si="86"/>
        <v>0.74304861522714871</v>
      </c>
      <c r="EK22" s="5">
        <f t="shared" si="87"/>
        <v>0.37856946823810322</v>
      </c>
      <c r="EL22" s="5">
        <f t="shared" si="88"/>
        <v>1.2210950512990015</v>
      </c>
      <c r="EM22" s="5">
        <f t="shared" si="89"/>
        <v>0.24</v>
      </c>
      <c r="EN22" s="5">
        <f t="shared" si="90"/>
        <v>16.64</v>
      </c>
      <c r="EO22" s="36">
        <f t="shared" si="91"/>
        <v>2.42</v>
      </c>
      <c r="EP22" s="36">
        <f t="shared" si="92"/>
        <v>1.3847372210223183</v>
      </c>
      <c r="EQ22" s="36">
        <f t="shared" si="93"/>
        <v>2.7694744420446367</v>
      </c>
      <c r="ER22" s="36">
        <f t="shared" si="94"/>
        <v>145.27624370050398</v>
      </c>
      <c r="ES22" s="36">
        <f t="shared" si="95"/>
        <v>146</v>
      </c>
      <c r="ET22" s="36">
        <f t="shared" si="96"/>
        <v>69</v>
      </c>
      <c r="EU22" s="36">
        <f t="shared" si="97"/>
        <v>10.014617402036409</v>
      </c>
      <c r="EV22" s="36">
        <f t="shared" si="98"/>
        <v>4.9355990949295485</v>
      </c>
      <c r="EW22" s="36">
        <f t="shared" si="99"/>
        <v>12.887947135657718</v>
      </c>
      <c r="EX22" s="36">
        <f t="shared" si="100"/>
        <v>10.014617402036409</v>
      </c>
      <c r="EY22" s="36">
        <f t="shared" si="101"/>
        <v>3.5904257945078681</v>
      </c>
      <c r="EZ22" s="36">
        <f t="shared" si="102"/>
        <v>4.9355990949295485</v>
      </c>
      <c r="FA22" s="5" t="str">
        <f t="shared" si="103"/>
        <v/>
      </c>
      <c r="FB22" s="5" t="str">
        <f t="shared" si="104"/>
        <v/>
      </c>
      <c r="FC22" s="5" t="str">
        <f t="shared" si="105"/>
        <v/>
      </c>
      <c r="FD22" s="36">
        <f t="shared" si="106"/>
        <v>145.27624370050398</v>
      </c>
      <c r="FE22" s="36">
        <f t="shared" si="107"/>
        <v>146</v>
      </c>
      <c r="FF22" s="36">
        <f t="shared" si="108"/>
        <v>313.5</v>
      </c>
      <c r="FG22" s="5">
        <f t="shared" si="109"/>
        <v>26</v>
      </c>
      <c r="FH22" s="36">
        <f t="shared" si="110"/>
        <v>36.5</v>
      </c>
      <c r="FI22" s="36">
        <f t="shared" si="111"/>
        <v>23</v>
      </c>
      <c r="FJ22" s="5" t="str">
        <f t="shared" si="112"/>
        <v/>
      </c>
      <c r="FK22" s="5" t="str">
        <f t="shared" si="113"/>
        <v/>
      </c>
      <c r="FL22" s="5" t="str">
        <f t="shared" si="114"/>
        <v/>
      </c>
      <c r="FM22" s="5">
        <f t="shared" si="115"/>
        <v>0.2</v>
      </c>
      <c r="FN22" s="5" t="str">
        <f t="shared" si="116"/>
        <v/>
      </c>
      <c r="FO22" s="5" t="str">
        <f t="shared" si="117"/>
        <v/>
      </c>
      <c r="FP22" s="4">
        <f t="shared" si="118"/>
        <v>290.56</v>
      </c>
      <c r="FQ22" s="4" t="str">
        <f t="shared" si="119"/>
        <v/>
      </c>
      <c r="FR22" s="4">
        <f t="shared" si="120"/>
        <v>149</v>
      </c>
      <c r="FS22" s="65">
        <f t="shared" si="121"/>
        <v>-0.29004955842871705</v>
      </c>
      <c r="FT22" s="65">
        <f t="shared" si="122"/>
        <v>-7.4069742476458603E-2</v>
      </c>
      <c r="FU22" s="65" t="str">
        <f t="shared" si="123"/>
        <v/>
      </c>
      <c r="FV22" s="65" t="str">
        <f t="shared" si="124"/>
        <v/>
      </c>
      <c r="FW22" s="65">
        <f t="shared" si="125"/>
        <v>0.53027051608913467</v>
      </c>
      <c r="FX22" s="65">
        <f t="shared" si="126"/>
        <v>0.2371217009816689</v>
      </c>
      <c r="FY22" s="65">
        <f t="shared" si="127"/>
        <v>6.2767735557538735</v>
      </c>
      <c r="FZ22" s="65">
        <f t="shared" si="128"/>
        <v>-5.5680755121351577</v>
      </c>
      <c r="GA22" s="65">
        <f t="shared" si="129"/>
        <v>-4.9277104741154654E-2</v>
      </c>
      <c r="GB22" s="65">
        <f t="shared" si="130"/>
        <v>0.29939437951249614</v>
      </c>
      <c r="GC22" s="65">
        <f t="shared" si="131"/>
        <v>-1.5194653897973873</v>
      </c>
      <c r="GD22" s="65">
        <f t="shared" si="132"/>
        <v>-2.318546359148411</v>
      </c>
    </row>
    <row r="23" spans="1:186">
      <c r="A23" s="38" t="s">
        <v>185</v>
      </c>
      <c r="B23" s="37">
        <v>612719.70223900001</v>
      </c>
      <c r="C23" s="37">
        <v>4961831.8209199999</v>
      </c>
      <c r="D23" s="38" t="s">
        <v>186</v>
      </c>
      <c r="E23" s="38" t="s">
        <v>187</v>
      </c>
      <c r="F23" s="58" t="s">
        <v>212</v>
      </c>
      <c r="G23" s="38" t="s">
        <v>213</v>
      </c>
      <c r="H23" s="34">
        <v>44.944425058667484</v>
      </c>
      <c r="I23" s="34">
        <v>2.5259279665340273</v>
      </c>
      <c r="J23" s="34">
        <v>14.291434547495154</v>
      </c>
      <c r="K23" s="34">
        <v>13.170910111213141</v>
      </c>
      <c r="L23" s="34">
        <v>0.10445566778900112</v>
      </c>
      <c r="M23" s="34">
        <v>9.3345383124171004</v>
      </c>
      <c r="N23" s="34">
        <v>3.2856055504540351</v>
      </c>
      <c r="O23" s="34">
        <v>3.0387103356800327</v>
      </c>
      <c r="P23" s="34">
        <v>1.6902826242220181</v>
      </c>
      <c r="Q23" s="34">
        <v>0.6837098255280073</v>
      </c>
      <c r="R23" s="34">
        <v>4.9400000000000004</v>
      </c>
      <c r="S23" s="19">
        <f t="shared" si="8"/>
        <v>98.01</v>
      </c>
      <c r="U23" s="37">
        <v>21</v>
      </c>
      <c r="V23" s="37">
        <v>211</v>
      </c>
      <c r="W23" s="37">
        <v>220</v>
      </c>
      <c r="X23" s="37">
        <v>100</v>
      </c>
      <c r="Y23" s="37">
        <v>173</v>
      </c>
      <c r="Z23" s="37">
        <v>35</v>
      </c>
      <c r="AA23" s="37"/>
      <c r="AB23" s="37">
        <v>21</v>
      </c>
      <c r="AC23" s="37">
        <v>390</v>
      </c>
      <c r="AD23" s="37">
        <v>25</v>
      </c>
      <c r="AE23" s="37">
        <v>213</v>
      </c>
      <c r="AF23" s="37">
        <v>31</v>
      </c>
      <c r="AG23" s="37">
        <v>455</v>
      </c>
      <c r="AH23" s="67"/>
      <c r="AI23" s="67"/>
      <c r="AJ23" s="67"/>
      <c r="AK23" s="67"/>
      <c r="AL23" s="67"/>
      <c r="AM23" s="34"/>
      <c r="AN23" s="34"/>
      <c r="AO23" s="34"/>
      <c r="AP23" s="34"/>
      <c r="AQ23" s="34"/>
      <c r="AR23" s="34"/>
      <c r="AS23" s="34"/>
      <c r="AT23" s="34"/>
      <c r="AU23" s="34"/>
      <c r="AV23" s="67"/>
      <c r="AW23" s="67"/>
      <c r="AX23" s="67"/>
      <c r="AY23" s="67"/>
      <c r="AZ23" s="67"/>
      <c r="BA23" s="36"/>
      <c r="BK23" s="4">
        <f t="shared" si="9"/>
        <v>15143</v>
      </c>
      <c r="BL23" s="6">
        <f t="shared" si="10"/>
        <v>0.74795182324292697</v>
      </c>
      <c r="BM23" s="6">
        <f t="shared" si="11"/>
        <v>3.1621531879494583E-2</v>
      </c>
      <c r="BN23" s="6">
        <f t="shared" si="12"/>
        <v>0.28027916351235838</v>
      </c>
      <c r="BO23" s="6">
        <f t="shared" si="13"/>
        <v>0.1649456494829448</v>
      </c>
      <c r="BP23" s="6">
        <f t="shared" si="14"/>
        <v>1.4724509132929395E-3</v>
      </c>
      <c r="BQ23" s="6">
        <f t="shared" si="15"/>
        <v>0.23156879961342347</v>
      </c>
      <c r="BR23" s="6">
        <f t="shared" si="16"/>
        <v>5.8587830785556974E-2</v>
      </c>
      <c r="BS23" s="6">
        <f t="shared" si="17"/>
        <v>9.8054544552437325E-2</v>
      </c>
      <c r="BT23" s="6">
        <f t="shared" si="18"/>
        <v>3.5887104548238173E-2</v>
      </c>
      <c r="BU23" s="6">
        <f t="shared" si="19"/>
        <v>9.6337864665070778E-3</v>
      </c>
      <c r="BV23" s="5">
        <f t="shared" si="20"/>
        <v>1.57</v>
      </c>
      <c r="BW23" s="5">
        <f t="shared" si="21"/>
        <v>10.44</v>
      </c>
      <c r="BX23" s="36">
        <f t="shared" si="22"/>
        <v>60.96</v>
      </c>
      <c r="BY23" s="5">
        <f t="shared" si="23"/>
        <v>1.27</v>
      </c>
      <c r="BZ23" s="5">
        <f t="shared" si="24"/>
        <v>5.66</v>
      </c>
      <c r="CA23" s="5">
        <f t="shared" si="25"/>
        <v>1.3</v>
      </c>
      <c r="CB23" s="5">
        <f t="shared" si="26"/>
        <v>3.69</v>
      </c>
      <c r="CC23" s="5">
        <f t="shared" si="27"/>
        <v>4.7300000000000004</v>
      </c>
      <c r="CD23" s="5">
        <f t="shared" si="28"/>
        <v>1.4433874094480159</v>
      </c>
      <c r="CE23" s="34">
        <f t="shared" si="29"/>
        <v>11.024820936639118</v>
      </c>
      <c r="CF23" s="34">
        <f t="shared" si="30"/>
        <v>17.349136822773186</v>
      </c>
      <c r="CG23" s="34">
        <f t="shared" si="31"/>
        <v>63.546798029556648</v>
      </c>
      <c r="CH23" s="5">
        <f t="shared" si="32"/>
        <v>4.7</v>
      </c>
      <c r="CI23" s="5">
        <f t="shared" si="33"/>
        <v>0.93</v>
      </c>
      <c r="CJ23" s="6">
        <f t="shared" si="34"/>
        <v>3.1E-2</v>
      </c>
      <c r="CK23" s="5">
        <f t="shared" si="35"/>
        <v>5.3999999999999999E-2</v>
      </c>
      <c r="CL23" s="5" t="str">
        <f t="shared" si="36"/>
        <v/>
      </c>
      <c r="CM23" s="5">
        <f t="shared" si="37"/>
        <v>21.67</v>
      </c>
      <c r="CN23" s="5">
        <f t="shared" si="38"/>
        <v>0.79</v>
      </c>
      <c r="CO23" s="5">
        <f t="shared" si="39"/>
        <v>1.04</v>
      </c>
      <c r="CP23" s="5">
        <f t="shared" si="40"/>
        <v>8.52</v>
      </c>
      <c r="CQ23" s="6">
        <f t="shared" si="41"/>
        <v>1.24</v>
      </c>
      <c r="CR23" s="40">
        <f t="shared" si="42"/>
        <v>8.3999999999999995E-3</v>
      </c>
      <c r="CS23" s="5">
        <f t="shared" si="43"/>
        <v>14.68</v>
      </c>
      <c r="CT23" s="5" t="str">
        <f t="shared" si="44"/>
        <v/>
      </c>
      <c r="CU23" s="5" t="str">
        <f t="shared" si="45"/>
        <v/>
      </c>
      <c r="CV23" s="5" t="str">
        <f t="shared" si="46"/>
        <v/>
      </c>
      <c r="CW23" s="5">
        <f t="shared" si="47"/>
        <v>6.87</v>
      </c>
      <c r="CX23" s="5" t="str">
        <f t="shared" si="48"/>
        <v/>
      </c>
      <c r="CY23" s="4">
        <f t="shared" si="49"/>
        <v>606</v>
      </c>
      <c r="CZ23" s="4">
        <f t="shared" si="50"/>
        <v>71.099999999999994</v>
      </c>
      <c r="DA23" s="4" t="str">
        <f t="shared" si="51"/>
        <v/>
      </c>
      <c r="DB23" s="5">
        <f t="shared" si="52"/>
        <v>18.2</v>
      </c>
      <c r="DC23" s="5" t="str">
        <f t="shared" si="53"/>
        <v/>
      </c>
      <c r="DD23" s="5" t="str">
        <f t="shared" si="54"/>
        <v/>
      </c>
      <c r="DE23" s="5" t="str">
        <f t="shared" si="55"/>
        <v/>
      </c>
      <c r="DF23" s="5" t="str">
        <f t="shared" si="56"/>
        <v/>
      </c>
      <c r="DG23" s="5" t="str">
        <f t="shared" si="57"/>
        <v/>
      </c>
      <c r="DH23" s="5" t="str">
        <f t="shared" si="58"/>
        <v/>
      </c>
      <c r="DI23" s="5" t="str">
        <f t="shared" si="59"/>
        <v/>
      </c>
      <c r="DJ23" s="5" t="str">
        <f t="shared" si="60"/>
        <v/>
      </c>
      <c r="DK23" s="5" t="str">
        <f t="shared" si="61"/>
        <v/>
      </c>
      <c r="DL23" s="5" t="str">
        <f t="shared" si="62"/>
        <v/>
      </c>
      <c r="DM23" s="5" t="str">
        <f t="shared" si="63"/>
        <v/>
      </c>
      <c r="DN23" s="5" t="str">
        <f t="shared" si="64"/>
        <v/>
      </c>
      <c r="DO23" s="5" t="str">
        <f t="shared" si="65"/>
        <v/>
      </c>
      <c r="DP23" s="5" t="str">
        <f t="shared" si="66"/>
        <v/>
      </c>
      <c r="DQ23" s="5" t="str">
        <f t="shared" si="67"/>
        <v/>
      </c>
      <c r="DR23" s="5" t="str">
        <f t="shared" si="68"/>
        <v/>
      </c>
      <c r="DS23" s="5" t="str">
        <f t="shared" si="69"/>
        <v/>
      </c>
      <c r="DT23" s="5" t="str">
        <f t="shared" si="70"/>
        <v/>
      </c>
      <c r="DU23" s="5" t="str">
        <f t="shared" si="71"/>
        <v/>
      </c>
      <c r="DV23" s="5" t="str">
        <f t="shared" si="72"/>
        <v/>
      </c>
      <c r="DW23" s="5" t="str">
        <f t="shared" si="73"/>
        <v/>
      </c>
      <c r="DX23" s="5" t="str">
        <f t="shared" si="74"/>
        <v/>
      </c>
      <c r="DY23" s="5">
        <f t="shared" si="75"/>
        <v>2.3199999999999998</v>
      </c>
      <c r="DZ23" s="36">
        <f t="shared" si="76"/>
        <v>56</v>
      </c>
      <c r="EA23" s="36" t="str">
        <f t="shared" si="77"/>
        <v/>
      </c>
      <c r="EB23" s="4">
        <f t="shared" si="78"/>
        <v>-120.75527078975612</v>
      </c>
      <c r="EC23" s="4">
        <f t="shared" si="79"/>
        <v>76.3170714565955</v>
      </c>
      <c r="ED23" s="4">
        <f t="shared" si="80"/>
        <v>29.161852840568937</v>
      </c>
      <c r="EE23" s="4">
        <f t="shared" si="81"/>
        <v>428.13598097586282</v>
      </c>
      <c r="EF23" s="4">
        <f t="shared" si="82"/>
        <v>50.546947567541679</v>
      </c>
      <c r="EG23" s="5">
        <f t="shared" si="83"/>
        <v>1.1163184149712251</v>
      </c>
      <c r="EH23" s="5">
        <f t="shared" si="84"/>
        <v>2.0928555536525422</v>
      </c>
      <c r="EI23" s="5">
        <f t="shared" si="85"/>
        <v>1.4560090647993353</v>
      </c>
      <c r="EJ23" s="5">
        <f t="shared" si="86"/>
        <v>2.2862794885172799</v>
      </c>
      <c r="EK23" s="5">
        <f t="shared" si="87"/>
        <v>0.40106114811986227</v>
      </c>
      <c r="EL23" s="5">
        <f t="shared" si="88"/>
        <v>0.47942469181678432</v>
      </c>
      <c r="EM23" s="5">
        <f t="shared" si="89"/>
        <v>0.32</v>
      </c>
      <c r="EN23" s="5">
        <f t="shared" si="90"/>
        <v>18.32</v>
      </c>
      <c r="EO23" s="36">
        <f t="shared" si="91"/>
        <v>2.5299999999999998</v>
      </c>
      <c r="EP23" s="36">
        <f t="shared" si="92"/>
        <v>1.0445566778900113</v>
      </c>
      <c r="EQ23" s="36">
        <f t="shared" si="93"/>
        <v>6.8370982552800728</v>
      </c>
      <c r="ER23" s="36">
        <f t="shared" si="94"/>
        <v>151.42938159371494</v>
      </c>
      <c r="ES23" s="36">
        <f t="shared" si="95"/>
        <v>213</v>
      </c>
      <c r="ET23" s="36">
        <f t="shared" si="96"/>
        <v>75</v>
      </c>
      <c r="EU23" s="36">
        <f t="shared" si="97"/>
        <v>11.853819100091828</v>
      </c>
      <c r="EV23" s="36">
        <f t="shared" si="98"/>
        <v>9.3345383124171004</v>
      </c>
      <c r="EW23" s="36">
        <f t="shared" si="99"/>
        <v>14.291434547495154</v>
      </c>
      <c r="EX23" s="36">
        <f t="shared" si="100"/>
        <v>11.853819100091828</v>
      </c>
      <c r="EY23" s="36">
        <f t="shared" si="101"/>
        <v>4.728992959902051</v>
      </c>
      <c r="EZ23" s="36">
        <f t="shared" si="102"/>
        <v>9.3345383124171004</v>
      </c>
      <c r="FA23" s="5" t="str">
        <f t="shared" si="103"/>
        <v/>
      </c>
      <c r="FB23" s="5" t="str">
        <f t="shared" si="104"/>
        <v/>
      </c>
      <c r="FC23" s="5" t="str">
        <f t="shared" si="105"/>
        <v/>
      </c>
      <c r="FD23" s="36">
        <f t="shared" si="106"/>
        <v>151.42938159371494</v>
      </c>
      <c r="FE23" s="36">
        <f t="shared" si="107"/>
        <v>213</v>
      </c>
      <c r="FF23" s="36">
        <f t="shared" si="108"/>
        <v>195</v>
      </c>
      <c r="FG23" s="5">
        <f t="shared" si="109"/>
        <v>62</v>
      </c>
      <c r="FH23" s="36">
        <f t="shared" si="110"/>
        <v>53.25</v>
      </c>
      <c r="FI23" s="36">
        <f t="shared" si="111"/>
        <v>25</v>
      </c>
      <c r="FJ23" s="5" t="str">
        <f t="shared" si="112"/>
        <v/>
      </c>
      <c r="FK23" s="5" t="str">
        <f t="shared" si="113"/>
        <v/>
      </c>
      <c r="FL23" s="5" t="str">
        <f t="shared" si="114"/>
        <v/>
      </c>
      <c r="FM23" s="5">
        <f t="shared" si="115"/>
        <v>0.7</v>
      </c>
      <c r="FN23" s="5" t="str">
        <f t="shared" si="116"/>
        <v/>
      </c>
      <c r="FO23" s="5" t="str">
        <f t="shared" si="117"/>
        <v/>
      </c>
      <c r="FP23" s="4">
        <f t="shared" si="118"/>
        <v>302.86</v>
      </c>
      <c r="FQ23" s="4" t="str">
        <f t="shared" si="119"/>
        <v/>
      </c>
      <c r="FR23" s="4">
        <f t="shared" si="120"/>
        <v>211</v>
      </c>
      <c r="FS23" s="65">
        <f t="shared" si="121"/>
        <v>-0.15695946271522987</v>
      </c>
      <c r="FT23" s="65">
        <f t="shared" si="122"/>
        <v>-0.46005261894298438</v>
      </c>
      <c r="FU23" s="65" t="str">
        <f t="shared" si="123"/>
        <v/>
      </c>
      <c r="FV23" s="65" t="str">
        <f t="shared" si="124"/>
        <v/>
      </c>
      <c r="FW23" s="65">
        <f t="shared" si="125"/>
        <v>0.44281078306690447</v>
      </c>
      <c r="FX23" s="65">
        <f t="shared" si="126"/>
        <v>1.2912676005520266E-2</v>
      </c>
      <c r="FY23" s="65">
        <f t="shared" si="127"/>
        <v>5.8842154805162119</v>
      </c>
      <c r="FZ23" s="65">
        <f t="shared" si="128"/>
        <v>-6.1568389331292579</v>
      </c>
      <c r="GA23" s="65">
        <f t="shared" si="129"/>
        <v>4.697766321017105E-2</v>
      </c>
      <c r="GB23" s="65">
        <f t="shared" si="130"/>
        <v>0.30354466574839312</v>
      </c>
      <c r="GC23" s="65">
        <f t="shared" si="131"/>
        <v>-1.5693423761861034</v>
      </c>
      <c r="GD23" s="65">
        <f t="shared" si="132"/>
        <v>-2.2711459883685339</v>
      </c>
    </row>
    <row r="24" spans="1:186">
      <c r="A24" s="38" t="s">
        <v>185</v>
      </c>
      <c r="B24" s="37">
        <v>612719.70223900001</v>
      </c>
      <c r="C24" s="37">
        <v>4961831.8209199999</v>
      </c>
      <c r="D24" s="38" t="s">
        <v>186</v>
      </c>
      <c r="E24" s="38" t="s">
        <v>187</v>
      </c>
      <c r="F24" s="58" t="s">
        <v>214</v>
      </c>
      <c r="G24" s="38" t="s">
        <v>215</v>
      </c>
      <c r="H24" s="34">
        <v>48.645621445978882</v>
      </c>
      <c r="I24" s="34">
        <v>2.4303290008123479</v>
      </c>
      <c r="J24" s="34">
        <v>14.347725426482533</v>
      </c>
      <c r="K24" s="34">
        <v>12.093082859463852</v>
      </c>
      <c r="L24" s="34">
        <v>0.18544679122664501</v>
      </c>
      <c r="M24" s="34">
        <v>6.783448415922015</v>
      </c>
      <c r="N24" s="34">
        <v>5.7098090982940697</v>
      </c>
      <c r="O24" s="34">
        <v>3.5625304630381804</v>
      </c>
      <c r="P24" s="34">
        <v>1.610458976441917</v>
      </c>
      <c r="Q24" s="34">
        <v>0.75154752233956135</v>
      </c>
      <c r="R24" s="34">
        <v>2.36</v>
      </c>
      <c r="S24" s="19">
        <f t="shared" si="8"/>
        <v>98.48</v>
      </c>
      <c r="U24" s="37">
        <v>18</v>
      </c>
      <c r="V24" s="37">
        <v>179</v>
      </c>
      <c r="W24" s="37">
        <v>148</v>
      </c>
      <c r="X24" s="37">
        <v>89</v>
      </c>
      <c r="Y24" s="37">
        <v>121</v>
      </c>
      <c r="Z24" s="37">
        <v>37</v>
      </c>
      <c r="AA24" s="37"/>
      <c r="AB24" s="37">
        <v>31</v>
      </c>
      <c r="AC24" s="37">
        <v>570</v>
      </c>
      <c r="AD24" s="37">
        <v>29</v>
      </c>
      <c r="AE24" s="37">
        <v>222</v>
      </c>
      <c r="AF24" s="37">
        <v>28</v>
      </c>
      <c r="AG24" s="37">
        <v>497</v>
      </c>
      <c r="AH24" s="36"/>
      <c r="AI24" s="36"/>
      <c r="AJ24" s="36"/>
      <c r="AK24" s="36"/>
      <c r="AL24" s="36"/>
      <c r="AV24" s="36"/>
      <c r="AW24" s="36"/>
      <c r="AX24" s="36"/>
      <c r="AY24" s="33"/>
      <c r="AZ24" s="36"/>
      <c r="BA24" s="36"/>
      <c r="BK24" s="4">
        <f t="shared" si="9"/>
        <v>14570</v>
      </c>
      <c r="BL24" s="6">
        <f t="shared" si="10"/>
        <v>0.80954603837541816</v>
      </c>
      <c r="BM24" s="6">
        <f t="shared" si="11"/>
        <v>3.0424749634606261E-2</v>
      </c>
      <c r="BN24" s="6">
        <f t="shared" si="12"/>
        <v>0.28138312270018695</v>
      </c>
      <c r="BO24" s="6">
        <f t="shared" si="13"/>
        <v>0.15144749980543334</v>
      </c>
      <c r="BP24" s="6">
        <f t="shared" si="14"/>
        <v>2.6141357658111789E-3</v>
      </c>
      <c r="BQ24" s="6">
        <f t="shared" si="15"/>
        <v>0.16828202470657441</v>
      </c>
      <c r="BR24" s="6">
        <f t="shared" si="16"/>
        <v>0.10181542614647057</v>
      </c>
      <c r="BS24" s="6">
        <f t="shared" si="17"/>
        <v>0.11495742055624977</v>
      </c>
      <c r="BT24" s="6">
        <f t="shared" si="18"/>
        <v>3.4192334956303971E-2</v>
      </c>
      <c r="BU24" s="6">
        <f t="shared" si="19"/>
        <v>1.0589650871347913E-2</v>
      </c>
      <c r="BV24" s="5">
        <f t="shared" si="20"/>
        <v>1.44</v>
      </c>
      <c r="BW24" s="5">
        <f t="shared" si="21"/>
        <v>9.59</v>
      </c>
      <c r="BX24" s="36">
        <f t="shared" si="22"/>
        <v>55.28</v>
      </c>
      <c r="BY24" s="5">
        <f t="shared" si="23"/>
        <v>1.6</v>
      </c>
      <c r="BZ24" s="5">
        <f t="shared" si="24"/>
        <v>5.9</v>
      </c>
      <c r="CA24" s="5">
        <f t="shared" si="25"/>
        <v>2.35</v>
      </c>
      <c r="CB24" s="5">
        <f t="shared" si="26"/>
        <v>3.23</v>
      </c>
      <c r="CC24" s="5">
        <f t="shared" si="27"/>
        <v>5.17</v>
      </c>
      <c r="CD24" s="5">
        <f t="shared" si="28"/>
        <v>-0.53681965881397176</v>
      </c>
      <c r="CE24" s="34">
        <f t="shared" si="29"/>
        <v>8.393907392363932</v>
      </c>
      <c r="CF24" s="34">
        <f t="shared" si="30"/>
        <v>17.666246953696181</v>
      </c>
      <c r="CG24" s="34">
        <f t="shared" si="31"/>
        <v>47.51381215469614</v>
      </c>
      <c r="CH24" s="5">
        <f t="shared" si="32"/>
        <v>4.07</v>
      </c>
      <c r="CI24" s="5">
        <f t="shared" si="33"/>
        <v>0.92</v>
      </c>
      <c r="CJ24" s="6">
        <f t="shared" si="34"/>
        <v>0.03</v>
      </c>
      <c r="CK24" s="5">
        <f t="shared" si="35"/>
        <v>5.3999999999999999E-2</v>
      </c>
      <c r="CL24" s="5" t="str">
        <f t="shared" si="36"/>
        <v/>
      </c>
      <c r="CM24" s="5">
        <f t="shared" si="37"/>
        <v>16.03</v>
      </c>
      <c r="CN24" s="5">
        <f t="shared" si="38"/>
        <v>0.82</v>
      </c>
      <c r="CO24" s="5">
        <f t="shared" si="39"/>
        <v>0.83</v>
      </c>
      <c r="CP24" s="5">
        <f t="shared" si="40"/>
        <v>7.66</v>
      </c>
      <c r="CQ24" s="6">
        <f t="shared" si="41"/>
        <v>0.96599999999999997</v>
      </c>
      <c r="CR24" s="40">
        <f t="shared" si="42"/>
        <v>9.1000000000000004E-3</v>
      </c>
      <c r="CS24" s="5">
        <f t="shared" si="43"/>
        <v>17.75</v>
      </c>
      <c r="CT24" s="5" t="str">
        <f t="shared" si="44"/>
        <v/>
      </c>
      <c r="CU24" s="5" t="str">
        <f t="shared" si="45"/>
        <v/>
      </c>
      <c r="CV24" s="5" t="str">
        <f t="shared" si="46"/>
        <v/>
      </c>
      <c r="CW24" s="5">
        <f t="shared" si="47"/>
        <v>7.93</v>
      </c>
      <c r="CX24" s="5" t="str">
        <f t="shared" si="48"/>
        <v/>
      </c>
      <c r="CY24" s="4">
        <f t="shared" si="49"/>
        <v>502</v>
      </c>
      <c r="CZ24" s="4">
        <f t="shared" si="50"/>
        <v>65.599999999999994</v>
      </c>
      <c r="DA24" s="4" t="str">
        <f t="shared" si="51"/>
        <v/>
      </c>
      <c r="DB24" s="5">
        <f t="shared" si="52"/>
        <v>17.14</v>
      </c>
      <c r="DC24" s="5" t="str">
        <f t="shared" si="53"/>
        <v/>
      </c>
      <c r="DD24" s="5" t="str">
        <f t="shared" si="54"/>
        <v/>
      </c>
      <c r="DE24" s="5" t="str">
        <f t="shared" si="55"/>
        <v/>
      </c>
      <c r="DF24" s="5" t="str">
        <f t="shared" si="56"/>
        <v/>
      </c>
      <c r="DG24" s="5" t="str">
        <f t="shared" si="57"/>
        <v/>
      </c>
      <c r="DH24" s="5" t="str">
        <f t="shared" si="58"/>
        <v/>
      </c>
      <c r="DI24" s="5" t="str">
        <f t="shared" si="59"/>
        <v/>
      </c>
      <c r="DJ24" s="5" t="str">
        <f t="shared" si="60"/>
        <v/>
      </c>
      <c r="DK24" s="5" t="str">
        <f t="shared" si="61"/>
        <v/>
      </c>
      <c r="DL24" s="5" t="str">
        <f t="shared" si="62"/>
        <v/>
      </c>
      <c r="DM24" s="5" t="str">
        <f t="shared" si="63"/>
        <v/>
      </c>
      <c r="DN24" s="5" t="str">
        <f t="shared" si="64"/>
        <v/>
      </c>
      <c r="DO24" s="5" t="str">
        <f t="shared" si="65"/>
        <v/>
      </c>
      <c r="DP24" s="5" t="str">
        <f t="shared" si="66"/>
        <v/>
      </c>
      <c r="DQ24" s="5" t="str">
        <f t="shared" si="67"/>
        <v/>
      </c>
      <c r="DR24" s="5" t="str">
        <f t="shared" si="68"/>
        <v/>
      </c>
      <c r="DS24" s="5" t="str">
        <f t="shared" si="69"/>
        <v/>
      </c>
      <c r="DT24" s="5" t="str">
        <f t="shared" si="70"/>
        <v/>
      </c>
      <c r="DU24" s="5" t="str">
        <f t="shared" si="71"/>
        <v/>
      </c>
      <c r="DV24" s="5" t="str">
        <f t="shared" si="72"/>
        <v/>
      </c>
      <c r="DW24" s="5" t="str">
        <f t="shared" si="73"/>
        <v/>
      </c>
      <c r="DX24" s="5" t="str">
        <f t="shared" si="74"/>
        <v/>
      </c>
      <c r="DY24" s="5">
        <f t="shared" si="75"/>
        <v>2.0099999999999998</v>
      </c>
      <c r="DZ24" s="36">
        <f t="shared" si="76"/>
        <v>57</v>
      </c>
      <c r="EA24" s="36" t="str">
        <f t="shared" si="77"/>
        <v/>
      </c>
      <c r="EB24" s="4">
        <f t="shared" si="78"/>
        <v>-182.58051174641636</v>
      </c>
      <c r="EC24" s="4">
        <f t="shared" si="79"/>
        <v>52.82197318160528</v>
      </c>
      <c r="ED24" s="4">
        <f t="shared" si="80"/>
        <v>-71.397485105307965</v>
      </c>
      <c r="EE24" s="4">
        <f t="shared" si="81"/>
        <v>350.15427414661406</v>
      </c>
      <c r="EF24" s="4">
        <f t="shared" si="82"/>
        <v>152.02375267178064</v>
      </c>
      <c r="EG24" s="5">
        <f t="shared" si="83"/>
        <v>0.79777319703053118</v>
      </c>
      <c r="EH24" s="5">
        <f t="shared" si="84"/>
        <v>1.8869606983506431</v>
      </c>
      <c r="EI24" s="5">
        <f t="shared" si="85"/>
        <v>1.1214270968038915</v>
      </c>
      <c r="EJ24" s="5">
        <f t="shared" si="86"/>
        <v>1.464895981754506</v>
      </c>
      <c r="EK24" s="5">
        <f t="shared" si="87"/>
        <v>0.46486995632891914</v>
      </c>
      <c r="EL24" s="5">
        <f t="shared" si="88"/>
        <v>0.82371725890850134</v>
      </c>
      <c r="EM24" s="5">
        <f t="shared" si="89"/>
        <v>0.28999999999999998</v>
      </c>
      <c r="EN24" s="5">
        <f t="shared" si="90"/>
        <v>17.28</v>
      </c>
      <c r="EO24" s="36">
        <f t="shared" si="91"/>
        <v>2.4300000000000002</v>
      </c>
      <c r="EP24" s="36">
        <f t="shared" si="92"/>
        <v>1.85446791226645</v>
      </c>
      <c r="EQ24" s="36">
        <f t="shared" si="93"/>
        <v>7.5154752233956135</v>
      </c>
      <c r="ER24" s="36">
        <f t="shared" si="94"/>
        <v>145.69822359870025</v>
      </c>
      <c r="ES24" s="36">
        <f t="shared" si="95"/>
        <v>222</v>
      </c>
      <c r="ET24" s="36">
        <f t="shared" si="96"/>
        <v>87</v>
      </c>
      <c r="EU24" s="36">
        <f t="shared" si="97"/>
        <v>10.883774573517467</v>
      </c>
      <c r="EV24" s="36">
        <f t="shared" si="98"/>
        <v>6.783448415922015</v>
      </c>
      <c r="EW24" s="36">
        <f t="shared" si="99"/>
        <v>14.347725426482533</v>
      </c>
      <c r="EX24" s="36">
        <f t="shared" si="100"/>
        <v>10.883774573517467</v>
      </c>
      <c r="EY24" s="36">
        <f t="shared" si="101"/>
        <v>5.1729894394800979</v>
      </c>
      <c r="EZ24" s="36">
        <f t="shared" si="102"/>
        <v>6.783448415922015</v>
      </c>
      <c r="FA24" s="5" t="str">
        <f t="shared" si="103"/>
        <v/>
      </c>
      <c r="FB24" s="5" t="str">
        <f t="shared" si="104"/>
        <v/>
      </c>
      <c r="FC24" s="5" t="str">
        <f t="shared" si="105"/>
        <v/>
      </c>
      <c r="FD24" s="36">
        <f t="shared" si="106"/>
        <v>145.69822359870025</v>
      </c>
      <c r="FE24" s="36">
        <f t="shared" si="107"/>
        <v>222</v>
      </c>
      <c r="FF24" s="36">
        <f t="shared" si="108"/>
        <v>285</v>
      </c>
      <c r="FG24" s="5">
        <f t="shared" si="109"/>
        <v>56</v>
      </c>
      <c r="FH24" s="36">
        <f t="shared" si="110"/>
        <v>55.5</v>
      </c>
      <c r="FI24" s="36">
        <f t="shared" si="111"/>
        <v>29</v>
      </c>
      <c r="FJ24" s="5" t="str">
        <f t="shared" si="112"/>
        <v/>
      </c>
      <c r="FK24" s="5" t="str">
        <f t="shared" si="113"/>
        <v/>
      </c>
      <c r="FL24" s="5" t="str">
        <f t="shared" si="114"/>
        <v/>
      </c>
      <c r="FM24" s="5">
        <f t="shared" si="115"/>
        <v>1.0333333333333334</v>
      </c>
      <c r="FN24" s="5" t="str">
        <f t="shared" si="116"/>
        <v/>
      </c>
      <c r="FO24" s="5" t="str">
        <f t="shared" si="117"/>
        <v/>
      </c>
      <c r="FP24" s="4">
        <f t="shared" si="118"/>
        <v>291.39999999999998</v>
      </c>
      <c r="FQ24" s="4" t="str">
        <f t="shared" si="119"/>
        <v/>
      </c>
      <c r="FR24" s="4">
        <f t="shared" si="120"/>
        <v>179</v>
      </c>
      <c r="FS24" s="65">
        <f t="shared" si="121"/>
        <v>-0.21163651645407813</v>
      </c>
      <c r="FT24" s="65">
        <f t="shared" si="122"/>
        <v>-0.51024703799464644</v>
      </c>
      <c r="FU24" s="65" t="str">
        <f t="shared" si="123"/>
        <v/>
      </c>
      <c r="FV24" s="65" t="str">
        <f t="shared" si="124"/>
        <v/>
      </c>
      <c r="FW24" s="65">
        <f t="shared" si="125"/>
        <v>0.49393108031981914</v>
      </c>
      <c r="FX24" s="65">
        <f t="shared" si="126"/>
        <v>0.19447529523046361</v>
      </c>
      <c r="FY24" s="65">
        <f t="shared" si="127"/>
        <v>5.9155399221029921</v>
      </c>
      <c r="FZ24" s="65">
        <f t="shared" si="128"/>
        <v>-5.6999156557962998</v>
      </c>
      <c r="GA24" s="65">
        <f t="shared" si="129"/>
        <v>2.7257888720893853E-2</v>
      </c>
      <c r="GB24" s="65">
        <f t="shared" si="130"/>
        <v>0.30008612753858649</v>
      </c>
      <c r="GC24" s="65">
        <f t="shared" si="131"/>
        <v>-1.5974349134849715</v>
      </c>
      <c r="GD24" s="65">
        <f t="shared" si="132"/>
        <v>-2.3581684683184405</v>
      </c>
    </row>
    <row r="25" spans="1:186">
      <c r="A25" s="38" t="s">
        <v>185</v>
      </c>
      <c r="B25" s="37">
        <v>612719.70223900001</v>
      </c>
      <c r="C25" s="37">
        <v>4961831.8209199999</v>
      </c>
      <c r="D25" s="38" t="s">
        <v>186</v>
      </c>
      <c r="E25" s="38" t="s">
        <v>187</v>
      </c>
      <c r="F25" s="58" t="s">
        <v>216</v>
      </c>
      <c r="G25" s="38" t="s">
        <v>217</v>
      </c>
      <c r="H25" s="34">
        <v>48.597103309929786</v>
      </c>
      <c r="I25" s="34">
        <v>2.5197051153460381</v>
      </c>
      <c r="J25" s="34">
        <v>14.737345035105315</v>
      </c>
      <c r="K25" s="34">
        <v>12.227406218655968</v>
      </c>
      <c r="L25" s="34">
        <v>0.21485857572718153</v>
      </c>
      <c r="M25" s="34">
        <v>6.836409227683049</v>
      </c>
      <c r="N25" s="34">
        <v>6.0746379137412232</v>
      </c>
      <c r="O25" s="34">
        <v>3.574465396188566</v>
      </c>
      <c r="P25" s="34">
        <v>1.8165315947843532</v>
      </c>
      <c r="Q25" s="34">
        <v>0.77153761283851563</v>
      </c>
      <c r="R25" s="34">
        <v>2.33</v>
      </c>
      <c r="S25" s="19">
        <f t="shared" si="8"/>
        <v>99.7</v>
      </c>
      <c r="U25" s="37">
        <v>17</v>
      </c>
      <c r="V25" s="37">
        <v>179</v>
      </c>
      <c r="W25" s="37">
        <v>141</v>
      </c>
      <c r="X25" s="37">
        <v>95</v>
      </c>
      <c r="Y25" s="37">
        <v>114</v>
      </c>
      <c r="Z25" s="37">
        <v>21</v>
      </c>
      <c r="AA25" s="37"/>
      <c r="AB25" s="37">
        <v>33</v>
      </c>
      <c r="AC25" s="37">
        <v>537</v>
      </c>
      <c r="AD25" s="37">
        <v>29</v>
      </c>
      <c r="AE25" s="37">
        <v>230</v>
      </c>
      <c r="AF25" s="37">
        <v>30</v>
      </c>
      <c r="AG25" s="37">
        <v>496</v>
      </c>
      <c r="AH25" s="36"/>
      <c r="AI25" s="36"/>
      <c r="AJ25" s="36"/>
      <c r="AK25" s="36"/>
      <c r="AL25" s="36"/>
      <c r="AV25" s="36"/>
      <c r="AW25" s="36"/>
      <c r="AX25" s="36"/>
      <c r="AY25" s="33"/>
      <c r="AZ25" s="36"/>
      <c r="BA25" s="36"/>
      <c r="BK25" s="4">
        <f t="shared" si="9"/>
        <v>15106</v>
      </c>
      <c r="BL25" s="6">
        <f t="shared" si="10"/>
        <v>0.80873861391129609</v>
      </c>
      <c r="BM25" s="6">
        <f t="shared" si="11"/>
        <v>3.1543629385904333E-2</v>
      </c>
      <c r="BN25" s="6">
        <f t="shared" si="12"/>
        <v>0.28902422112385401</v>
      </c>
      <c r="BO25" s="6">
        <f t="shared" si="13"/>
        <v>0.15312969591303655</v>
      </c>
      <c r="BP25" s="6">
        <f t="shared" si="14"/>
        <v>3.0287366186521219E-3</v>
      </c>
      <c r="BQ25" s="6">
        <f t="shared" si="15"/>
        <v>0.16959586275571939</v>
      </c>
      <c r="BR25" s="6">
        <f t="shared" si="16"/>
        <v>0.10832093284131997</v>
      </c>
      <c r="BS25" s="6">
        <f t="shared" si="17"/>
        <v>0.11534254263273851</v>
      </c>
      <c r="BT25" s="6">
        <f t="shared" si="18"/>
        <v>3.8567549783107287E-2</v>
      </c>
      <c r="BU25" s="6">
        <f t="shared" si="19"/>
        <v>1.0871320457073631E-2</v>
      </c>
      <c r="BV25" s="5">
        <f t="shared" si="20"/>
        <v>1.45</v>
      </c>
      <c r="BW25" s="5">
        <f t="shared" si="21"/>
        <v>9.6999999999999993</v>
      </c>
      <c r="BX25" s="36">
        <f t="shared" si="22"/>
        <v>55.2</v>
      </c>
      <c r="BY25" s="5">
        <f t="shared" si="23"/>
        <v>1.61</v>
      </c>
      <c r="BZ25" s="5">
        <f t="shared" si="24"/>
        <v>5.85</v>
      </c>
      <c r="CA25" s="5">
        <f t="shared" si="25"/>
        <v>2.41</v>
      </c>
      <c r="CB25" s="5">
        <f t="shared" si="26"/>
        <v>3.27</v>
      </c>
      <c r="CC25" s="5">
        <f t="shared" si="27"/>
        <v>5.39</v>
      </c>
      <c r="CD25" s="5">
        <f t="shared" si="28"/>
        <v>-0.68364092276830402</v>
      </c>
      <c r="CE25" s="34">
        <f t="shared" si="29"/>
        <v>8.6529408224674018</v>
      </c>
      <c r="CF25" s="34">
        <f t="shared" si="30"/>
        <v>18.302044132397192</v>
      </c>
      <c r="CG25" s="34">
        <f t="shared" si="31"/>
        <v>47.278548559231588</v>
      </c>
      <c r="CH25" s="5">
        <f t="shared" si="32"/>
        <v>4.4800000000000004</v>
      </c>
      <c r="CI25" s="5">
        <f t="shared" si="33"/>
        <v>1</v>
      </c>
      <c r="CJ25" s="6">
        <f t="shared" si="34"/>
        <v>0.03</v>
      </c>
      <c r="CK25" s="5">
        <f t="shared" si="35"/>
        <v>6.0999999999999999E-2</v>
      </c>
      <c r="CL25" s="5" t="str">
        <f t="shared" si="36"/>
        <v/>
      </c>
      <c r="CM25" s="5">
        <f t="shared" si="37"/>
        <v>15.03</v>
      </c>
      <c r="CN25" s="5">
        <f t="shared" si="38"/>
        <v>0.81</v>
      </c>
      <c r="CO25" s="5">
        <f t="shared" si="39"/>
        <v>0.79</v>
      </c>
      <c r="CP25" s="5">
        <f t="shared" si="40"/>
        <v>7.93</v>
      </c>
      <c r="CQ25" s="6">
        <f t="shared" si="41"/>
        <v>1.034</v>
      </c>
      <c r="CR25" s="40">
        <f t="shared" si="42"/>
        <v>9.1000000000000004E-3</v>
      </c>
      <c r="CS25" s="5">
        <f t="shared" si="43"/>
        <v>16.53</v>
      </c>
      <c r="CT25" s="5" t="str">
        <f t="shared" si="44"/>
        <v/>
      </c>
      <c r="CU25" s="5" t="str">
        <f t="shared" si="45"/>
        <v/>
      </c>
      <c r="CV25" s="5" t="str">
        <f t="shared" si="46"/>
        <v/>
      </c>
      <c r="CW25" s="5">
        <f t="shared" si="47"/>
        <v>7.67</v>
      </c>
      <c r="CX25" s="5" t="str">
        <f t="shared" si="48"/>
        <v/>
      </c>
      <c r="CY25" s="4">
        <f t="shared" si="49"/>
        <v>521</v>
      </c>
      <c r="CZ25" s="4">
        <f t="shared" si="50"/>
        <v>65.7</v>
      </c>
      <c r="DA25" s="4" t="str">
        <f t="shared" si="51"/>
        <v/>
      </c>
      <c r="DB25" s="5">
        <f t="shared" si="52"/>
        <v>17.100000000000001</v>
      </c>
      <c r="DC25" s="5" t="str">
        <f t="shared" si="53"/>
        <v/>
      </c>
      <c r="DD25" s="5" t="str">
        <f t="shared" si="54"/>
        <v/>
      </c>
      <c r="DE25" s="5" t="str">
        <f t="shared" si="55"/>
        <v/>
      </c>
      <c r="DF25" s="5" t="str">
        <f t="shared" si="56"/>
        <v/>
      </c>
      <c r="DG25" s="5" t="str">
        <f t="shared" si="57"/>
        <v/>
      </c>
      <c r="DH25" s="5" t="str">
        <f t="shared" si="58"/>
        <v/>
      </c>
      <c r="DI25" s="5" t="str">
        <f t="shared" si="59"/>
        <v/>
      </c>
      <c r="DJ25" s="5" t="str">
        <f t="shared" si="60"/>
        <v/>
      </c>
      <c r="DK25" s="5" t="str">
        <f t="shared" si="61"/>
        <v/>
      </c>
      <c r="DL25" s="5" t="str">
        <f t="shared" si="62"/>
        <v/>
      </c>
      <c r="DM25" s="5" t="str">
        <f t="shared" si="63"/>
        <v/>
      </c>
      <c r="DN25" s="5" t="str">
        <f t="shared" si="64"/>
        <v/>
      </c>
      <c r="DO25" s="5" t="str">
        <f t="shared" si="65"/>
        <v/>
      </c>
      <c r="DP25" s="5" t="str">
        <f t="shared" si="66"/>
        <v/>
      </c>
      <c r="DQ25" s="5" t="str">
        <f t="shared" si="67"/>
        <v/>
      </c>
      <c r="DR25" s="5" t="str">
        <f t="shared" si="68"/>
        <v/>
      </c>
      <c r="DS25" s="5" t="str">
        <f t="shared" si="69"/>
        <v/>
      </c>
      <c r="DT25" s="5" t="str">
        <f t="shared" si="70"/>
        <v/>
      </c>
      <c r="DU25" s="5" t="str">
        <f t="shared" si="71"/>
        <v/>
      </c>
      <c r="DV25" s="5" t="str">
        <f t="shared" si="72"/>
        <v/>
      </c>
      <c r="DW25" s="5" t="str">
        <f t="shared" si="73"/>
        <v/>
      </c>
      <c r="DX25" s="5" t="str">
        <f t="shared" si="74"/>
        <v/>
      </c>
      <c r="DY25" s="5">
        <f t="shared" si="75"/>
        <v>2.08</v>
      </c>
      <c r="DZ25" s="36">
        <f t="shared" si="76"/>
        <v>59</v>
      </c>
      <c r="EA25" s="36" t="str">
        <f t="shared" si="77"/>
        <v/>
      </c>
      <c r="EB25" s="4">
        <f t="shared" si="78"/>
        <v>-185.09592569095119</v>
      </c>
      <c r="EC25" s="4">
        <f t="shared" si="79"/>
        <v>43.455490327039605</v>
      </c>
      <c r="ED25" s="4">
        <f t="shared" si="80"/>
        <v>-81.527736974631722</v>
      </c>
      <c r="EE25" s="4">
        <f t="shared" si="81"/>
        <v>354.26918805466028</v>
      </c>
      <c r="EF25" s="4">
        <f t="shared" si="82"/>
        <v>157.2753216183001</v>
      </c>
      <c r="EG25" s="5">
        <f t="shared" si="83"/>
        <v>0.7801280246722504</v>
      </c>
      <c r="EH25" s="5">
        <f t="shared" si="84"/>
        <v>1.8781992368534963</v>
      </c>
      <c r="EI25" s="5">
        <f t="shared" si="85"/>
        <v>1.1023743252337368</v>
      </c>
      <c r="EJ25" s="5">
        <f t="shared" si="86"/>
        <v>1.4209060687832398</v>
      </c>
      <c r="EK25" s="5">
        <f t="shared" si="87"/>
        <v>0.46035149939884418</v>
      </c>
      <c r="EL25" s="5">
        <f t="shared" si="88"/>
        <v>0.86493315671294257</v>
      </c>
      <c r="EM25" s="5">
        <f t="shared" si="89"/>
        <v>0.3</v>
      </c>
      <c r="EN25" s="5">
        <f t="shared" si="90"/>
        <v>17.61</v>
      </c>
      <c r="EO25" s="36">
        <f t="shared" si="91"/>
        <v>2.52</v>
      </c>
      <c r="EP25" s="36">
        <f t="shared" si="92"/>
        <v>2.1485857572718152</v>
      </c>
      <c r="EQ25" s="36">
        <f t="shared" si="93"/>
        <v>7.7153761283851559</v>
      </c>
      <c r="ER25" s="36">
        <f t="shared" si="94"/>
        <v>151.05632166499498</v>
      </c>
      <c r="ES25" s="36">
        <f t="shared" si="95"/>
        <v>230</v>
      </c>
      <c r="ET25" s="36">
        <f t="shared" si="96"/>
        <v>87</v>
      </c>
      <c r="EU25" s="36">
        <f t="shared" si="97"/>
        <v>11.004665596790371</v>
      </c>
      <c r="EV25" s="36">
        <f t="shared" si="98"/>
        <v>6.836409227683049</v>
      </c>
      <c r="EW25" s="36">
        <f t="shared" si="99"/>
        <v>14.737345035105315</v>
      </c>
      <c r="EX25" s="36">
        <f t="shared" si="100"/>
        <v>11.004665596790371</v>
      </c>
      <c r="EY25" s="36">
        <f t="shared" si="101"/>
        <v>5.3909969909729192</v>
      </c>
      <c r="EZ25" s="36">
        <f t="shared" si="102"/>
        <v>6.836409227683049</v>
      </c>
      <c r="FA25" s="5" t="str">
        <f t="shared" si="103"/>
        <v/>
      </c>
      <c r="FB25" s="5" t="str">
        <f t="shared" si="104"/>
        <v/>
      </c>
      <c r="FC25" s="5" t="str">
        <f t="shared" si="105"/>
        <v/>
      </c>
      <c r="FD25" s="36">
        <f t="shared" si="106"/>
        <v>151.05632166499498</v>
      </c>
      <c r="FE25" s="36">
        <f t="shared" si="107"/>
        <v>230</v>
      </c>
      <c r="FF25" s="36">
        <f t="shared" si="108"/>
        <v>268.5</v>
      </c>
      <c r="FG25" s="5">
        <f t="shared" si="109"/>
        <v>60</v>
      </c>
      <c r="FH25" s="36">
        <f t="shared" si="110"/>
        <v>57.5</v>
      </c>
      <c r="FI25" s="36">
        <f t="shared" si="111"/>
        <v>29</v>
      </c>
      <c r="FJ25" s="5" t="str">
        <f t="shared" si="112"/>
        <v/>
      </c>
      <c r="FK25" s="5" t="str">
        <f t="shared" si="113"/>
        <v/>
      </c>
      <c r="FL25" s="5" t="str">
        <f t="shared" si="114"/>
        <v/>
      </c>
      <c r="FM25" s="5">
        <f t="shared" si="115"/>
        <v>1.1000000000000001</v>
      </c>
      <c r="FN25" s="5" t="str">
        <f t="shared" si="116"/>
        <v/>
      </c>
      <c r="FO25" s="5" t="str">
        <f t="shared" si="117"/>
        <v/>
      </c>
      <c r="FP25" s="4">
        <f t="shared" si="118"/>
        <v>302.12</v>
      </c>
      <c r="FQ25" s="4" t="str">
        <f t="shared" si="119"/>
        <v/>
      </c>
      <c r="FR25" s="4">
        <f t="shared" si="120"/>
        <v>179</v>
      </c>
      <c r="FS25" s="65">
        <f t="shared" si="121"/>
        <v>-0.22732644504523677</v>
      </c>
      <c r="FT25" s="65">
        <f t="shared" si="122"/>
        <v>-0.55076055031083715</v>
      </c>
      <c r="FU25" s="65" t="str">
        <f t="shared" si="123"/>
        <v/>
      </c>
      <c r="FV25" s="65" t="str">
        <f t="shared" si="124"/>
        <v/>
      </c>
      <c r="FW25" s="65">
        <f t="shared" si="125"/>
        <v>0.47780777924635448</v>
      </c>
      <c r="FX25" s="65">
        <f t="shared" si="126"/>
        <v>0.15288479666636928</v>
      </c>
      <c r="FY25" s="65">
        <f t="shared" si="127"/>
        <v>5.8996170938876595</v>
      </c>
      <c r="FZ25" s="65">
        <f t="shared" si="128"/>
        <v>-5.8096012813314086</v>
      </c>
      <c r="GA25" s="65">
        <f t="shared" si="129"/>
        <v>2.7916019108124468E-2</v>
      </c>
      <c r="GB25" s="65">
        <f t="shared" si="130"/>
        <v>0.29180524894684046</v>
      </c>
      <c r="GC25" s="65">
        <f t="shared" si="131"/>
        <v>-1.6292973234704111</v>
      </c>
      <c r="GD25" s="65">
        <f t="shared" si="132"/>
        <v>-2.3931010506519566</v>
      </c>
    </row>
    <row r="26" spans="1:186">
      <c r="A26" s="38" t="s">
        <v>185</v>
      </c>
      <c r="B26" s="37">
        <v>612719.70223900001</v>
      </c>
      <c r="C26" s="37">
        <v>4961831.8209199999</v>
      </c>
      <c r="D26" s="38" t="s">
        <v>186</v>
      </c>
      <c r="E26" s="38" t="s">
        <v>187</v>
      </c>
      <c r="F26" s="58" t="s">
        <v>218</v>
      </c>
      <c r="G26" s="38" t="s">
        <v>219</v>
      </c>
      <c r="H26" s="34">
        <v>49.890098165592462</v>
      </c>
      <c r="I26" s="34">
        <v>2.4031650966782352</v>
      </c>
      <c r="J26" s="34">
        <v>13.168563212692117</v>
      </c>
      <c r="K26" s="34">
        <v>11.54691522062469</v>
      </c>
      <c r="L26" s="34">
        <v>0.19537927615270204</v>
      </c>
      <c r="M26" s="34">
        <v>8.8018363906792256</v>
      </c>
      <c r="N26" s="34">
        <v>7.7077124442240947</v>
      </c>
      <c r="O26" s="34">
        <v>2.999071888943976</v>
      </c>
      <c r="P26" s="34">
        <v>1.3969618244918194</v>
      </c>
      <c r="Q26" s="34">
        <v>0.41029647992067425</v>
      </c>
      <c r="R26" s="34">
        <v>2.33</v>
      </c>
      <c r="S26" s="19">
        <f t="shared" si="8"/>
        <v>100.85000000000001</v>
      </c>
      <c r="U26" s="37">
        <v>22</v>
      </c>
      <c r="V26" s="37">
        <v>197</v>
      </c>
      <c r="W26" s="37">
        <v>335</v>
      </c>
      <c r="X26" s="37">
        <v>94</v>
      </c>
      <c r="Y26" s="37">
        <v>234</v>
      </c>
      <c r="Z26" s="37">
        <v>22</v>
      </c>
      <c r="AA26" s="37"/>
      <c r="AB26" s="37">
        <v>21</v>
      </c>
      <c r="AC26" s="37">
        <v>422</v>
      </c>
      <c r="AD26" s="37">
        <v>26</v>
      </c>
      <c r="AE26" s="37">
        <v>161</v>
      </c>
      <c r="AF26" s="37">
        <v>28</v>
      </c>
      <c r="AG26" s="37">
        <v>373</v>
      </c>
      <c r="AH26" s="67"/>
      <c r="AI26" s="67"/>
      <c r="AJ26" s="67"/>
      <c r="AK26" s="67"/>
      <c r="AL26" s="67"/>
      <c r="AM26" s="34"/>
      <c r="AN26" s="34"/>
      <c r="AO26" s="34"/>
      <c r="AP26" s="34"/>
      <c r="AQ26" s="34"/>
      <c r="AR26" s="34"/>
      <c r="AS26" s="34"/>
      <c r="AT26" s="34"/>
      <c r="AU26" s="34"/>
      <c r="AV26" s="67"/>
      <c r="AW26" s="67"/>
      <c r="AX26" s="67"/>
      <c r="AY26" s="67"/>
      <c r="AZ26" s="67"/>
      <c r="BA26" s="36"/>
      <c r="BK26" s="4">
        <f t="shared" si="9"/>
        <v>14407</v>
      </c>
      <c r="BL26" s="6">
        <f t="shared" si="10"/>
        <v>0.83025625171563422</v>
      </c>
      <c r="BM26" s="6">
        <f t="shared" si="11"/>
        <v>3.0084690744594834E-2</v>
      </c>
      <c r="BN26" s="6">
        <f t="shared" si="12"/>
        <v>0.25825776059407957</v>
      </c>
      <c r="BO26" s="6">
        <f t="shared" si="13"/>
        <v>0.1446075794693136</v>
      </c>
      <c r="BP26" s="6">
        <f t="shared" si="14"/>
        <v>2.7541482401001135E-3</v>
      </c>
      <c r="BQ26" s="6">
        <f t="shared" si="15"/>
        <v>0.21835366883352084</v>
      </c>
      <c r="BR26" s="6">
        <f t="shared" si="16"/>
        <v>0.13744137739343965</v>
      </c>
      <c r="BS26" s="6">
        <f t="shared" si="17"/>
        <v>9.6775472376378707E-2</v>
      </c>
      <c r="BT26" s="6">
        <f t="shared" si="18"/>
        <v>2.9659486719571537E-2</v>
      </c>
      <c r="BU26" s="6">
        <f t="shared" si="19"/>
        <v>5.7812664494951991E-3</v>
      </c>
      <c r="BV26" s="5">
        <f t="shared" si="20"/>
        <v>1.37</v>
      </c>
      <c r="BW26" s="5">
        <f t="shared" si="21"/>
        <v>9.16</v>
      </c>
      <c r="BX26" s="36">
        <f t="shared" si="22"/>
        <v>62.68</v>
      </c>
      <c r="BY26" s="5">
        <f t="shared" si="23"/>
        <v>1.18</v>
      </c>
      <c r="BZ26" s="5">
        <f t="shared" si="24"/>
        <v>5.48</v>
      </c>
      <c r="CA26" s="5">
        <f t="shared" si="25"/>
        <v>3.21</v>
      </c>
      <c r="CB26" s="5">
        <f t="shared" si="26"/>
        <v>5.86</v>
      </c>
      <c r="CC26" s="5">
        <f t="shared" si="27"/>
        <v>4.4000000000000004</v>
      </c>
      <c r="CD26" s="5">
        <f t="shared" si="28"/>
        <v>-3.3116787307882998</v>
      </c>
      <c r="CE26" s="34">
        <f t="shared" si="29"/>
        <v>10.198798215171045</v>
      </c>
      <c r="CF26" s="34">
        <f t="shared" si="30"/>
        <v>20.905582548339115</v>
      </c>
      <c r="CG26" s="34">
        <f t="shared" si="31"/>
        <v>48.785046728971963</v>
      </c>
      <c r="CH26" s="5">
        <f t="shared" si="32"/>
        <v>6.47</v>
      </c>
      <c r="CI26" s="5">
        <f t="shared" si="33"/>
        <v>0.8</v>
      </c>
      <c r="CJ26" s="6">
        <f t="shared" si="34"/>
        <v>3.9E-2</v>
      </c>
      <c r="CK26" s="5">
        <f t="shared" si="35"/>
        <v>0.05</v>
      </c>
      <c r="CL26" s="5" t="str">
        <f t="shared" si="36"/>
        <v/>
      </c>
      <c r="CM26" s="5">
        <f t="shared" si="37"/>
        <v>17.760000000000002</v>
      </c>
      <c r="CN26" s="5">
        <f t="shared" si="38"/>
        <v>0.7</v>
      </c>
      <c r="CO26" s="5">
        <f t="shared" si="39"/>
        <v>1.7</v>
      </c>
      <c r="CP26" s="5">
        <f t="shared" si="40"/>
        <v>6.19</v>
      </c>
      <c r="CQ26" s="6">
        <f t="shared" si="41"/>
        <v>1.077</v>
      </c>
      <c r="CR26" s="40">
        <f t="shared" si="42"/>
        <v>6.7000000000000002E-3</v>
      </c>
      <c r="CS26" s="5">
        <f t="shared" si="43"/>
        <v>13.32</v>
      </c>
      <c r="CT26" s="5" t="str">
        <f t="shared" si="44"/>
        <v/>
      </c>
      <c r="CU26" s="5" t="str">
        <f t="shared" si="45"/>
        <v/>
      </c>
      <c r="CV26" s="5" t="str">
        <f t="shared" si="46"/>
        <v/>
      </c>
      <c r="CW26" s="5">
        <f t="shared" si="47"/>
        <v>5.75</v>
      </c>
      <c r="CX26" s="5" t="str">
        <f t="shared" si="48"/>
        <v/>
      </c>
      <c r="CY26" s="4">
        <f t="shared" si="49"/>
        <v>554</v>
      </c>
      <c r="CZ26" s="4">
        <f t="shared" si="50"/>
        <v>89.5</v>
      </c>
      <c r="DA26" s="4" t="str">
        <f t="shared" si="51"/>
        <v/>
      </c>
      <c r="DB26" s="5">
        <f t="shared" si="52"/>
        <v>14.35</v>
      </c>
      <c r="DC26" s="5" t="str">
        <f t="shared" si="53"/>
        <v/>
      </c>
      <c r="DD26" s="5" t="str">
        <f t="shared" si="54"/>
        <v/>
      </c>
      <c r="DE26" s="5" t="str">
        <f t="shared" si="55"/>
        <v/>
      </c>
      <c r="DF26" s="5" t="str">
        <f t="shared" si="56"/>
        <v/>
      </c>
      <c r="DG26" s="5" t="str">
        <f t="shared" si="57"/>
        <v/>
      </c>
      <c r="DH26" s="5" t="str">
        <f t="shared" si="58"/>
        <v/>
      </c>
      <c r="DI26" s="5" t="str">
        <f t="shared" si="59"/>
        <v/>
      </c>
      <c r="DJ26" s="5" t="str">
        <f t="shared" si="60"/>
        <v/>
      </c>
      <c r="DK26" s="5" t="str">
        <f t="shared" si="61"/>
        <v/>
      </c>
      <c r="DL26" s="5" t="str">
        <f t="shared" si="62"/>
        <v/>
      </c>
      <c r="DM26" s="5" t="str">
        <f t="shared" si="63"/>
        <v/>
      </c>
      <c r="DN26" s="5" t="str">
        <f t="shared" si="64"/>
        <v/>
      </c>
      <c r="DO26" s="5" t="str">
        <f t="shared" si="65"/>
        <v/>
      </c>
      <c r="DP26" s="5" t="str">
        <f t="shared" si="66"/>
        <v/>
      </c>
      <c r="DQ26" s="5" t="str">
        <f t="shared" si="67"/>
        <v/>
      </c>
      <c r="DR26" s="5" t="str">
        <f t="shared" si="68"/>
        <v/>
      </c>
      <c r="DS26" s="5" t="str">
        <f t="shared" si="69"/>
        <v/>
      </c>
      <c r="DT26" s="5" t="str">
        <f t="shared" si="70"/>
        <v/>
      </c>
      <c r="DU26" s="5" t="str">
        <f t="shared" si="71"/>
        <v/>
      </c>
      <c r="DV26" s="5" t="str">
        <f t="shared" si="72"/>
        <v/>
      </c>
      <c r="DW26" s="5" t="str">
        <f t="shared" si="73"/>
        <v/>
      </c>
      <c r="DX26" s="5" t="str">
        <f t="shared" si="74"/>
        <v/>
      </c>
      <c r="DY26" s="5">
        <f t="shared" si="75"/>
        <v>2.78</v>
      </c>
      <c r="DZ26" s="36">
        <f t="shared" si="76"/>
        <v>54</v>
      </c>
      <c r="EA26" s="36" t="str">
        <f t="shared" si="77"/>
        <v/>
      </c>
      <c r="EB26" s="4">
        <f t="shared" si="78"/>
        <v>-204.55736305024683</v>
      </c>
      <c r="EC26" s="4">
        <f t="shared" si="79"/>
        <v>58.689539880301403</v>
      </c>
      <c r="ED26" s="4">
        <f t="shared" si="80"/>
        <v>-143.05995328874999</v>
      </c>
      <c r="EE26" s="4">
        <f t="shared" si="81"/>
        <v>393.04593904742927</v>
      </c>
      <c r="EF26" s="4">
        <f t="shared" si="82"/>
        <v>103.2645210722693</v>
      </c>
      <c r="EG26" s="5">
        <f t="shared" si="83"/>
        <v>0.64365019639228682</v>
      </c>
      <c r="EH26" s="5">
        <f t="shared" si="84"/>
        <v>2.0430093519085406</v>
      </c>
      <c r="EI26" s="5">
        <f t="shared" si="85"/>
        <v>0.97889840297693798</v>
      </c>
      <c r="EJ26" s="5">
        <f t="shared" si="86"/>
        <v>0.91992137094330229</v>
      </c>
      <c r="EK26" s="5">
        <f t="shared" si="87"/>
        <v>0.42317097828252082</v>
      </c>
      <c r="EL26" s="5">
        <f t="shared" si="88"/>
        <v>1.2023701549917263</v>
      </c>
      <c r="EM26" s="5">
        <f t="shared" si="89"/>
        <v>0.26</v>
      </c>
      <c r="EN26" s="5">
        <f t="shared" si="90"/>
        <v>18.78</v>
      </c>
      <c r="EO26" s="36">
        <f t="shared" si="91"/>
        <v>2.4</v>
      </c>
      <c r="EP26" s="36">
        <f t="shared" si="92"/>
        <v>1.9537927615270203</v>
      </c>
      <c r="EQ26" s="36">
        <f t="shared" si="93"/>
        <v>4.1029647992067426</v>
      </c>
      <c r="ER26" s="36">
        <f t="shared" si="94"/>
        <v>144.0697475458602</v>
      </c>
      <c r="ES26" s="36">
        <f t="shared" si="95"/>
        <v>161</v>
      </c>
      <c r="ET26" s="36">
        <f t="shared" si="96"/>
        <v>78</v>
      </c>
      <c r="EU26" s="36">
        <f t="shared" si="97"/>
        <v>10.392223698562221</v>
      </c>
      <c r="EV26" s="36">
        <f t="shared" si="98"/>
        <v>8.8018363906792256</v>
      </c>
      <c r="EW26" s="36">
        <f t="shared" si="99"/>
        <v>13.168563212692117</v>
      </c>
      <c r="EX26" s="36">
        <f t="shared" si="100"/>
        <v>10.392223698562221</v>
      </c>
      <c r="EY26" s="36">
        <f t="shared" si="101"/>
        <v>4.396033713435795</v>
      </c>
      <c r="EZ26" s="36">
        <f t="shared" si="102"/>
        <v>8.8018363906792256</v>
      </c>
      <c r="FA26" s="5" t="str">
        <f t="shared" si="103"/>
        <v/>
      </c>
      <c r="FB26" s="5" t="str">
        <f t="shared" si="104"/>
        <v/>
      </c>
      <c r="FC26" s="5" t="str">
        <f t="shared" si="105"/>
        <v/>
      </c>
      <c r="FD26" s="36">
        <f t="shared" si="106"/>
        <v>144.0697475458602</v>
      </c>
      <c r="FE26" s="36">
        <f t="shared" si="107"/>
        <v>161</v>
      </c>
      <c r="FF26" s="36">
        <f t="shared" si="108"/>
        <v>211</v>
      </c>
      <c r="FG26" s="5">
        <f t="shared" si="109"/>
        <v>56</v>
      </c>
      <c r="FH26" s="36">
        <f t="shared" si="110"/>
        <v>40.25</v>
      </c>
      <c r="FI26" s="36">
        <f t="shared" si="111"/>
        <v>26</v>
      </c>
      <c r="FJ26" s="5" t="str">
        <f t="shared" si="112"/>
        <v/>
      </c>
      <c r="FK26" s="5" t="str">
        <f t="shared" si="113"/>
        <v/>
      </c>
      <c r="FL26" s="5" t="str">
        <f t="shared" si="114"/>
        <v/>
      </c>
      <c r="FM26" s="5">
        <f t="shared" si="115"/>
        <v>0.7</v>
      </c>
      <c r="FN26" s="5" t="str">
        <f t="shared" si="116"/>
        <v/>
      </c>
      <c r="FO26" s="5" t="str">
        <f t="shared" si="117"/>
        <v/>
      </c>
      <c r="FP26" s="4">
        <f t="shared" si="118"/>
        <v>288.14</v>
      </c>
      <c r="FQ26" s="4" t="str">
        <f t="shared" si="119"/>
        <v/>
      </c>
      <c r="FR26" s="4">
        <f t="shared" si="120"/>
        <v>197</v>
      </c>
      <c r="FS26" s="65">
        <f t="shared" si="121"/>
        <v>-0.16513732567464412</v>
      </c>
      <c r="FT26" s="65">
        <f t="shared" si="122"/>
        <v>-0.41821086667801194</v>
      </c>
      <c r="FU26" s="65" t="str">
        <f t="shared" si="123"/>
        <v/>
      </c>
      <c r="FV26" s="65" t="str">
        <f t="shared" si="124"/>
        <v/>
      </c>
      <c r="FW26" s="65">
        <f t="shared" si="125"/>
        <v>0.50978767853165896</v>
      </c>
      <c r="FX26" s="65">
        <f t="shared" si="126"/>
        <v>6.8798886117380428E-2</v>
      </c>
      <c r="FY26" s="65">
        <f t="shared" si="127"/>
        <v>5.8551365215508291</v>
      </c>
      <c r="FZ26" s="65">
        <f t="shared" si="128"/>
        <v>-5.8238595992361928</v>
      </c>
      <c r="GA26" s="65">
        <f t="shared" si="129"/>
        <v>0.25216965717935502</v>
      </c>
      <c r="GB26" s="65">
        <f t="shared" si="130"/>
        <v>0.2751563327714428</v>
      </c>
      <c r="GC26" s="65">
        <f t="shared" si="131"/>
        <v>-1.6510788497768962</v>
      </c>
      <c r="GD26" s="65">
        <f t="shared" si="132"/>
        <v>-2.4086031024293506</v>
      </c>
    </row>
    <row r="27" spans="1:186">
      <c r="A27" s="38" t="s">
        <v>185</v>
      </c>
      <c r="B27" s="37">
        <v>612719.70223900001</v>
      </c>
      <c r="C27" s="37">
        <v>4961831.8209199999</v>
      </c>
      <c r="D27" s="38" t="s">
        <v>186</v>
      </c>
      <c r="E27" s="38" t="s">
        <v>187</v>
      </c>
      <c r="F27" s="58" t="s">
        <v>220</v>
      </c>
      <c r="G27" s="38" t="s">
        <v>221</v>
      </c>
      <c r="H27" s="34">
        <v>50.609285858995136</v>
      </c>
      <c r="I27" s="34">
        <v>2.2788239465153972</v>
      </c>
      <c r="J27" s="34">
        <v>13.255967382495948</v>
      </c>
      <c r="K27" s="34">
        <v>11.374725486223664</v>
      </c>
      <c r="L27" s="34">
        <v>0.18424534035656401</v>
      </c>
      <c r="M27" s="34">
        <v>6.6813178687196109</v>
      </c>
      <c r="N27" s="34">
        <v>6.4679811588330631</v>
      </c>
      <c r="O27" s="34">
        <v>3.14186790923825</v>
      </c>
      <c r="P27" s="34">
        <v>1.3963857374392219</v>
      </c>
      <c r="Q27" s="34">
        <v>0.3393993111831442</v>
      </c>
      <c r="R27" s="34">
        <v>2.99</v>
      </c>
      <c r="S27" s="19">
        <f t="shared" si="8"/>
        <v>98.72</v>
      </c>
      <c r="U27" s="37">
        <v>23</v>
      </c>
      <c r="V27" s="37">
        <v>189</v>
      </c>
      <c r="W27" s="37">
        <v>217</v>
      </c>
      <c r="X27" s="37">
        <v>82</v>
      </c>
      <c r="Y27" s="37">
        <v>144</v>
      </c>
      <c r="Z27" s="37">
        <v>26</v>
      </c>
      <c r="AA27" s="37"/>
      <c r="AB27" s="37">
        <v>23</v>
      </c>
      <c r="AC27" s="37">
        <v>334</v>
      </c>
      <c r="AD27" s="37">
        <v>28</v>
      </c>
      <c r="AE27" s="37">
        <v>160</v>
      </c>
      <c r="AF27" s="37">
        <v>23</v>
      </c>
      <c r="AG27" s="37">
        <v>329</v>
      </c>
      <c r="AH27" s="67"/>
      <c r="AI27" s="67"/>
      <c r="AJ27" s="67"/>
      <c r="AK27" s="67"/>
      <c r="AL27" s="67"/>
      <c r="AM27" s="34"/>
      <c r="AN27" s="34"/>
      <c r="AO27" s="34"/>
      <c r="AP27" s="34"/>
      <c r="AQ27" s="34"/>
      <c r="AR27" s="34"/>
      <c r="AS27" s="34"/>
      <c r="AT27" s="34"/>
      <c r="AU27" s="34"/>
      <c r="AV27" s="67"/>
      <c r="AW27" s="67"/>
      <c r="AX27" s="67"/>
      <c r="AY27" s="67"/>
      <c r="AZ27" s="67"/>
      <c r="BA27" s="36"/>
      <c r="BK27" s="4">
        <f t="shared" si="9"/>
        <v>13662</v>
      </c>
      <c r="BL27" s="6">
        <f t="shared" si="10"/>
        <v>0.84222476050915518</v>
      </c>
      <c r="BM27" s="6">
        <f t="shared" si="11"/>
        <v>2.8528091468645433E-2</v>
      </c>
      <c r="BN27" s="6">
        <f t="shared" si="12"/>
        <v>0.25997190395167574</v>
      </c>
      <c r="BO27" s="6">
        <f t="shared" si="13"/>
        <v>0.14245116451125442</v>
      </c>
      <c r="BP27" s="6">
        <f t="shared" si="14"/>
        <v>2.5971996103265295E-3</v>
      </c>
      <c r="BQ27" s="6">
        <f t="shared" si="15"/>
        <v>0.16574839664399926</v>
      </c>
      <c r="BR27" s="6">
        <f t="shared" si="16"/>
        <v>0.11533489940857816</v>
      </c>
      <c r="BS27" s="6">
        <f t="shared" si="17"/>
        <v>0.10138328200187964</v>
      </c>
      <c r="BT27" s="6">
        <f t="shared" si="18"/>
        <v>2.9647255571958003E-2</v>
      </c>
      <c r="BU27" s="6">
        <f t="shared" si="19"/>
        <v>4.7822926755409917E-3</v>
      </c>
      <c r="BV27" s="5">
        <f t="shared" si="20"/>
        <v>1.35</v>
      </c>
      <c r="BW27" s="5">
        <f t="shared" si="21"/>
        <v>9.02</v>
      </c>
      <c r="BX27" s="36">
        <f t="shared" si="22"/>
        <v>56.41</v>
      </c>
      <c r="BY27" s="5">
        <f t="shared" si="23"/>
        <v>1.53</v>
      </c>
      <c r="BZ27" s="5">
        <f t="shared" si="24"/>
        <v>5.82</v>
      </c>
      <c r="CA27" s="5">
        <f t="shared" si="25"/>
        <v>2.84</v>
      </c>
      <c r="CB27" s="5">
        <f t="shared" si="26"/>
        <v>6.71</v>
      </c>
      <c r="CC27" s="5">
        <f t="shared" si="27"/>
        <v>4.54</v>
      </c>
      <c r="CD27" s="5">
        <f t="shared" si="28"/>
        <v>-1.9297275121555915</v>
      </c>
      <c r="CE27" s="34">
        <f t="shared" si="29"/>
        <v>8.077703606158833</v>
      </c>
      <c r="CF27" s="34">
        <f t="shared" si="30"/>
        <v>17.687552674230144</v>
      </c>
      <c r="CG27" s="34">
        <f t="shared" si="31"/>
        <v>45.668859649122808</v>
      </c>
      <c r="CH27" s="5">
        <f t="shared" si="32"/>
        <v>7.82</v>
      </c>
      <c r="CI27" s="5">
        <f t="shared" si="33"/>
        <v>0.85</v>
      </c>
      <c r="CJ27" s="6">
        <f t="shared" si="34"/>
        <v>4.7E-2</v>
      </c>
      <c r="CK27" s="5">
        <f t="shared" si="35"/>
        <v>6.9000000000000006E-2</v>
      </c>
      <c r="CL27" s="5" t="str">
        <f t="shared" si="36"/>
        <v/>
      </c>
      <c r="CM27" s="5">
        <f t="shared" si="37"/>
        <v>14.3</v>
      </c>
      <c r="CN27" s="5">
        <f t="shared" si="38"/>
        <v>0.66</v>
      </c>
      <c r="CO27" s="5">
        <f t="shared" si="39"/>
        <v>1.1499999999999999</v>
      </c>
      <c r="CP27" s="5">
        <f t="shared" si="40"/>
        <v>5.71</v>
      </c>
      <c r="CQ27" s="6">
        <f t="shared" si="41"/>
        <v>0.82099999999999995</v>
      </c>
      <c r="CR27" s="40">
        <f t="shared" si="42"/>
        <v>7.0000000000000001E-3</v>
      </c>
      <c r="CS27" s="5">
        <f t="shared" si="43"/>
        <v>14.3</v>
      </c>
      <c r="CT27" s="5" t="str">
        <f t="shared" si="44"/>
        <v/>
      </c>
      <c r="CU27" s="5" t="str">
        <f t="shared" si="45"/>
        <v/>
      </c>
      <c r="CV27" s="5" t="str">
        <f t="shared" si="46"/>
        <v/>
      </c>
      <c r="CW27" s="5">
        <f t="shared" si="47"/>
        <v>6.96</v>
      </c>
      <c r="CX27" s="5" t="str">
        <f t="shared" si="48"/>
        <v/>
      </c>
      <c r="CY27" s="4">
        <f t="shared" si="49"/>
        <v>488</v>
      </c>
      <c r="CZ27" s="4">
        <f t="shared" si="50"/>
        <v>85.4</v>
      </c>
      <c r="DA27" s="4" t="str">
        <f t="shared" si="51"/>
        <v/>
      </c>
      <c r="DB27" s="5">
        <f t="shared" si="52"/>
        <v>11.75</v>
      </c>
      <c r="DC27" s="5" t="str">
        <f t="shared" si="53"/>
        <v/>
      </c>
      <c r="DD27" s="5" t="str">
        <f t="shared" si="54"/>
        <v/>
      </c>
      <c r="DE27" s="5" t="str">
        <f t="shared" si="55"/>
        <v/>
      </c>
      <c r="DF27" s="5" t="str">
        <f t="shared" si="56"/>
        <v/>
      </c>
      <c r="DG27" s="5" t="str">
        <f t="shared" si="57"/>
        <v/>
      </c>
      <c r="DH27" s="5" t="str">
        <f t="shared" si="58"/>
        <v/>
      </c>
      <c r="DI27" s="5" t="str">
        <f t="shared" si="59"/>
        <v/>
      </c>
      <c r="DJ27" s="5" t="str">
        <f t="shared" si="60"/>
        <v/>
      </c>
      <c r="DK27" s="5" t="str">
        <f t="shared" si="61"/>
        <v/>
      </c>
      <c r="DL27" s="5" t="str">
        <f t="shared" si="62"/>
        <v/>
      </c>
      <c r="DM27" s="5" t="str">
        <f t="shared" si="63"/>
        <v/>
      </c>
      <c r="DN27" s="5" t="str">
        <f t="shared" si="64"/>
        <v/>
      </c>
      <c r="DO27" s="5" t="str">
        <f t="shared" si="65"/>
        <v/>
      </c>
      <c r="DP27" s="5" t="str">
        <f t="shared" si="66"/>
        <v/>
      </c>
      <c r="DQ27" s="5" t="str">
        <f t="shared" si="67"/>
        <v/>
      </c>
      <c r="DR27" s="5" t="str">
        <f t="shared" si="68"/>
        <v/>
      </c>
      <c r="DS27" s="5" t="str">
        <f t="shared" si="69"/>
        <v/>
      </c>
      <c r="DT27" s="5" t="str">
        <f t="shared" si="70"/>
        <v/>
      </c>
      <c r="DU27" s="5" t="str">
        <f t="shared" si="71"/>
        <v/>
      </c>
      <c r="DV27" s="5" t="str">
        <f t="shared" si="72"/>
        <v/>
      </c>
      <c r="DW27" s="5" t="str">
        <f t="shared" si="73"/>
        <v/>
      </c>
      <c r="DX27" s="5" t="str">
        <f t="shared" si="74"/>
        <v/>
      </c>
      <c r="DY27" s="5">
        <f t="shared" si="75"/>
        <v>2.29</v>
      </c>
      <c r="DZ27" s="36">
        <f t="shared" si="76"/>
        <v>51</v>
      </c>
      <c r="EA27" s="36" t="str">
        <f t="shared" si="77"/>
        <v/>
      </c>
      <c r="EB27" s="4">
        <f t="shared" si="78"/>
        <v>-187.07092583849979</v>
      </c>
      <c r="EC27" s="4">
        <f t="shared" si="79"/>
        <v>72.821116323495303</v>
      </c>
      <c r="ED27" s="4">
        <f t="shared" si="80"/>
        <v>-101.72843243931823</v>
      </c>
      <c r="EE27" s="4">
        <f t="shared" si="81"/>
        <v>336.72765262389913</v>
      </c>
      <c r="EF27" s="4">
        <f t="shared" si="82"/>
        <v>145.45123105260558</v>
      </c>
      <c r="EG27" s="5">
        <f t="shared" si="83"/>
        <v>0.7188927795358504</v>
      </c>
      <c r="EH27" s="5">
        <f t="shared" si="84"/>
        <v>1.9844631745228796</v>
      </c>
      <c r="EI27" s="5">
        <f t="shared" si="85"/>
        <v>1.0554409198517978</v>
      </c>
      <c r="EJ27" s="5">
        <f t="shared" si="86"/>
        <v>1.1360771117646415</v>
      </c>
      <c r="EK27" s="5">
        <f t="shared" si="87"/>
        <v>0.4399963418814048</v>
      </c>
      <c r="EL27" s="5">
        <f t="shared" si="88"/>
        <v>1.0014138049129337</v>
      </c>
      <c r="EM27" s="5">
        <f t="shared" si="89"/>
        <v>0.26</v>
      </c>
      <c r="EN27" s="5">
        <f t="shared" si="90"/>
        <v>16.940000000000001</v>
      </c>
      <c r="EO27" s="36">
        <f t="shared" si="91"/>
        <v>2.2799999999999998</v>
      </c>
      <c r="EP27" s="36">
        <f t="shared" si="92"/>
        <v>1.8424534035656401</v>
      </c>
      <c r="EQ27" s="36">
        <f t="shared" si="93"/>
        <v>3.3939931118314419</v>
      </c>
      <c r="ER27" s="36">
        <f t="shared" si="94"/>
        <v>136.61549559359807</v>
      </c>
      <c r="ES27" s="36">
        <f t="shared" si="95"/>
        <v>160</v>
      </c>
      <c r="ET27" s="36">
        <f t="shared" si="96"/>
        <v>84</v>
      </c>
      <c r="EU27" s="36">
        <f t="shared" si="97"/>
        <v>10.237252937601298</v>
      </c>
      <c r="EV27" s="36">
        <f t="shared" si="98"/>
        <v>6.6813178687196109</v>
      </c>
      <c r="EW27" s="36">
        <f t="shared" si="99"/>
        <v>13.255967382495948</v>
      </c>
      <c r="EX27" s="36">
        <f t="shared" si="100"/>
        <v>10.237252937601298</v>
      </c>
      <c r="EY27" s="36">
        <f t="shared" si="101"/>
        <v>4.5382536466774717</v>
      </c>
      <c r="EZ27" s="36">
        <f t="shared" si="102"/>
        <v>6.6813178687196109</v>
      </c>
      <c r="FA27" s="5" t="str">
        <f t="shared" si="103"/>
        <v/>
      </c>
      <c r="FB27" s="5" t="str">
        <f t="shared" si="104"/>
        <v/>
      </c>
      <c r="FC27" s="5" t="str">
        <f t="shared" si="105"/>
        <v/>
      </c>
      <c r="FD27" s="36">
        <f t="shared" si="106"/>
        <v>136.61549559359807</v>
      </c>
      <c r="FE27" s="36">
        <f t="shared" si="107"/>
        <v>160</v>
      </c>
      <c r="FF27" s="36">
        <f t="shared" si="108"/>
        <v>167</v>
      </c>
      <c r="FG27" s="5">
        <f t="shared" si="109"/>
        <v>46</v>
      </c>
      <c r="FH27" s="36">
        <f t="shared" si="110"/>
        <v>40</v>
      </c>
      <c r="FI27" s="36">
        <f t="shared" si="111"/>
        <v>28</v>
      </c>
      <c r="FJ27" s="5" t="str">
        <f t="shared" si="112"/>
        <v/>
      </c>
      <c r="FK27" s="5" t="str">
        <f t="shared" si="113"/>
        <v/>
      </c>
      <c r="FL27" s="5" t="str">
        <f t="shared" si="114"/>
        <v/>
      </c>
      <c r="FM27" s="5">
        <f t="shared" si="115"/>
        <v>0.76666666666666672</v>
      </c>
      <c r="FN27" s="5" t="str">
        <f t="shared" si="116"/>
        <v/>
      </c>
      <c r="FO27" s="5" t="str">
        <f t="shared" si="117"/>
        <v/>
      </c>
      <c r="FP27" s="4">
        <f t="shared" si="118"/>
        <v>273.24</v>
      </c>
      <c r="FQ27" s="4" t="str">
        <f t="shared" si="119"/>
        <v/>
      </c>
      <c r="FR27" s="4">
        <f t="shared" si="120"/>
        <v>189</v>
      </c>
      <c r="FS27" s="65">
        <f t="shared" si="121"/>
        <v>-0.16008247248952348</v>
      </c>
      <c r="FT27" s="65">
        <f t="shared" si="122"/>
        <v>-0.37584643630915593</v>
      </c>
      <c r="FU27" s="65" t="str">
        <f t="shared" si="123"/>
        <v/>
      </c>
      <c r="FV27" s="65" t="str">
        <f t="shared" si="124"/>
        <v/>
      </c>
      <c r="FW27" s="65">
        <f t="shared" si="125"/>
        <v>0.53906280431077369</v>
      </c>
      <c r="FX27" s="65">
        <f t="shared" si="126"/>
        <v>-9.7078228592595468E-3</v>
      </c>
      <c r="FY27" s="65">
        <f t="shared" si="127"/>
        <v>5.5734734427257475</v>
      </c>
      <c r="FZ27" s="65">
        <f t="shared" si="128"/>
        <v>-5.8799250253611337</v>
      </c>
      <c r="GA27" s="65">
        <f t="shared" si="129"/>
        <v>0.20160182928741244</v>
      </c>
      <c r="GB27" s="65">
        <f t="shared" si="130"/>
        <v>0.31019681584278763</v>
      </c>
      <c r="GC27" s="65">
        <f t="shared" si="131"/>
        <v>-1.5753007167747162</v>
      </c>
      <c r="GD27" s="65">
        <f t="shared" si="132"/>
        <v>-2.3348323621353324</v>
      </c>
    </row>
    <row r="28" spans="1:186">
      <c r="A28" s="38" t="s">
        <v>185</v>
      </c>
      <c r="B28" s="37">
        <v>612719.70223900001</v>
      </c>
      <c r="C28" s="37">
        <v>4961831.8209199999</v>
      </c>
      <c r="D28" s="38" t="s">
        <v>186</v>
      </c>
      <c r="E28" s="38" t="s">
        <v>187</v>
      </c>
      <c r="F28" s="58" t="s">
        <v>222</v>
      </c>
      <c r="G28" s="38" t="s">
        <v>223</v>
      </c>
      <c r="H28" s="34">
        <v>49.070661572491453</v>
      </c>
      <c r="I28" s="34">
        <v>2.5826663985521821</v>
      </c>
      <c r="J28" s="34">
        <v>13.451387492459281</v>
      </c>
      <c r="K28" s="34">
        <v>11.494822039010657</v>
      </c>
      <c r="L28" s="34">
        <v>0.14674240900864668</v>
      </c>
      <c r="M28" s="34">
        <v>7.5034285139754671</v>
      </c>
      <c r="N28" s="34">
        <v>7.6990850593203302</v>
      </c>
      <c r="O28" s="34">
        <v>3.3555097526643878</v>
      </c>
      <c r="P28" s="34">
        <v>1.5163382264226826</v>
      </c>
      <c r="Q28" s="34">
        <v>0.47935853609491252</v>
      </c>
      <c r="R28" s="34">
        <v>2.16</v>
      </c>
      <c r="S28" s="19">
        <f t="shared" si="8"/>
        <v>99.45999999999998</v>
      </c>
      <c r="U28" s="37">
        <v>21</v>
      </c>
      <c r="V28" s="37">
        <v>206</v>
      </c>
      <c r="W28" s="37">
        <v>233</v>
      </c>
      <c r="X28" s="37">
        <v>89</v>
      </c>
      <c r="Y28" s="37">
        <v>173</v>
      </c>
      <c r="Z28" s="37">
        <v>31</v>
      </c>
      <c r="AA28" s="37"/>
      <c r="AB28" s="37">
        <v>28</v>
      </c>
      <c r="AC28" s="37">
        <v>488</v>
      </c>
      <c r="AD28" s="37">
        <v>27</v>
      </c>
      <c r="AE28" s="37">
        <v>188</v>
      </c>
      <c r="AF28" s="37">
        <v>28</v>
      </c>
      <c r="AG28" s="37">
        <v>429</v>
      </c>
      <c r="AH28" s="36">
        <v>26.9</v>
      </c>
      <c r="AI28" s="36">
        <v>55</v>
      </c>
      <c r="AJ28" s="36"/>
      <c r="AK28" s="36">
        <v>29</v>
      </c>
      <c r="AL28" s="36">
        <v>6.96</v>
      </c>
      <c r="AM28" s="5">
        <v>1.84</v>
      </c>
      <c r="AO28" s="5">
        <v>0.7</v>
      </c>
      <c r="AT28" s="5">
        <v>1.94</v>
      </c>
      <c r="AU28" s="5">
        <v>0.31</v>
      </c>
      <c r="AV28" s="36">
        <v>4.8</v>
      </c>
      <c r="AW28" s="36">
        <v>2.2000000000000002</v>
      </c>
      <c r="AX28" s="36">
        <v>2</v>
      </c>
      <c r="AY28" s="33"/>
      <c r="AZ28" s="36">
        <v>0.6</v>
      </c>
      <c r="BA28" s="36"/>
      <c r="BK28" s="4">
        <f t="shared" si="9"/>
        <v>15483</v>
      </c>
      <c r="BL28" s="6">
        <f t="shared" si="10"/>
        <v>0.81661943039593032</v>
      </c>
      <c r="BM28" s="6">
        <f t="shared" si="11"/>
        <v>3.2331827723487506E-2</v>
      </c>
      <c r="BN28" s="6">
        <f t="shared" si="12"/>
        <v>0.26380442228788548</v>
      </c>
      <c r="BO28" s="6">
        <f t="shared" si="13"/>
        <v>0.14395519147164254</v>
      </c>
      <c r="BP28" s="6">
        <f t="shared" si="14"/>
        <v>2.0685425572123865E-3</v>
      </c>
      <c r="BQ28" s="6">
        <f t="shared" si="15"/>
        <v>0.18614310379497562</v>
      </c>
      <c r="BR28" s="6">
        <f t="shared" si="16"/>
        <v>0.1372875367211186</v>
      </c>
      <c r="BS28" s="6">
        <f t="shared" si="17"/>
        <v>0.10827717820795056</v>
      </c>
      <c r="BT28" s="6">
        <f t="shared" si="18"/>
        <v>3.219401754612914E-2</v>
      </c>
      <c r="BU28" s="6">
        <f t="shared" si="19"/>
        <v>6.7543826418897069E-3</v>
      </c>
      <c r="BV28" s="5">
        <f t="shared" si="20"/>
        <v>1.37</v>
      </c>
      <c r="BW28" s="5">
        <f t="shared" si="21"/>
        <v>9.11</v>
      </c>
      <c r="BX28" s="36">
        <f t="shared" si="22"/>
        <v>58.99</v>
      </c>
      <c r="BY28" s="5">
        <f t="shared" si="23"/>
        <v>1.38</v>
      </c>
      <c r="BZ28" s="5">
        <f t="shared" si="24"/>
        <v>5.21</v>
      </c>
      <c r="CA28" s="5">
        <f t="shared" si="25"/>
        <v>2.98</v>
      </c>
      <c r="CB28" s="5">
        <f t="shared" si="26"/>
        <v>5.39</v>
      </c>
      <c r="CC28" s="5">
        <f t="shared" si="27"/>
        <v>4.87</v>
      </c>
      <c r="CD28" s="5">
        <f t="shared" si="28"/>
        <v>-2.8272370802332603</v>
      </c>
      <c r="CE28" s="34">
        <f t="shared" si="29"/>
        <v>9.0197667403981505</v>
      </c>
      <c r="CF28" s="34">
        <f t="shared" si="30"/>
        <v>20.074361552382868</v>
      </c>
      <c r="CG28" s="34">
        <f t="shared" si="31"/>
        <v>44.931773879142298</v>
      </c>
      <c r="CH28" s="5">
        <f t="shared" si="32"/>
        <v>6.01</v>
      </c>
      <c r="CI28" s="5">
        <f t="shared" si="33"/>
        <v>0.81</v>
      </c>
      <c r="CJ28" s="6">
        <f t="shared" si="34"/>
        <v>3.9E-2</v>
      </c>
      <c r="CK28" s="5">
        <f t="shared" si="35"/>
        <v>5.7000000000000002E-2</v>
      </c>
      <c r="CL28" s="5">
        <f t="shared" si="36"/>
        <v>16.827999999999999</v>
      </c>
      <c r="CM28" s="5">
        <f t="shared" si="37"/>
        <v>15.32</v>
      </c>
      <c r="CN28" s="5">
        <f t="shared" si="38"/>
        <v>0.74</v>
      </c>
      <c r="CO28" s="5">
        <f t="shared" si="39"/>
        <v>1.1299999999999999</v>
      </c>
      <c r="CP28" s="5">
        <f t="shared" si="40"/>
        <v>6.96</v>
      </c>
      <c r="CQ28" s="6">
        <f t="shared" si="41"/>
        <v>1.0369999999999999</v>
      </c>
      <c r="CR28" s="40">
        <f t="shared" si="42"/>
        <v>7.3000000000000001E-3</v>
      </c>
      <c r="CS28" s="5">
        <f t="shared" si="43"/>
        <v>15.32</v>
      </c>
      <c r="CT28" s="5">
        <f t="shared" si="44"/>
        <v>15.95</v>
      </c>
      <c r="CU28" s="5">
        <f t="shared" si="45"/>
        <v>214.5</v>
      </c>
      <c r="CV28" s="5">
        <f t="shared" si="46"/>
        <v>39.200000000000003</v>
      </c>
      <c r="CW28" s="5">
        <f t="shared" si="47"/>
        <v>6.71</v>
      </c>
      <c r="CX28" s="5">
        <f t="shared" si="48"/>
        <v>28.35</v>
      </c>
      <c r="CY28" s="4">
        <f t="shared" si="49"/>
        <v>573</v>
      </c>
      <c r="CZ28" s="4">
        <f t="shared" si="50"/>
        <v>82.4</v>
      </c>
      <c r="DA28" s="4">
        <f t="shared" si="51"/>
        <v>7981</v>
      </c>
      <c r="DB28" s="5">
        <f t="shared" si="52"/>
        <v>15.89</v>
      </c>
      <c r="DC28" s="5">
        <f t="shared" si="53"/>
        <v>221.13</v>
      </c>
      <c r="DD28" s="5">
        <f t="shared" si="54"/>
        <v>195</v>
      </c>
      <c r="DE28" s="5">
        <f t="shared" si="55"/>
        <v>2.4700000000000002</v>
      </c>
      <c r="DF28" s="5">
        <f t="shared" si="56"/>
        <v>14.43</v>
      </c>
      <c r="DG28" s="5">
        <f t="shared" si="57"/>
        <v>1.1299999999999999</v>
      </c>
      <c r="DH28" s="5">
        <f t="shared" si="58"/>
        <v>1.03</v>
      </c>
      <c r="DI28" s="5">
        <f t="shared" si="59"/>
        <v>1.33</v>
      </c>
      <c r="DJ28" s="5">
        <f t="shared" si="60"/>
        <v>35.799999999999997</v>
      </c>
      <c r="DK28" s="5">
        <f t="shared" si="61"/>
        <v>0.96</v>
      </c>
      <c r="DL28" s="5">
        <f t="shared" si="62"/>
        <v>12.23</v>
      </c>
      <c r="DM28" s="5">
        <f t="shared" si="63"/>
        <v>3.33</v>
      </c>
      <c r="DN28" s="5">
        <f t="shared" si="64"/>
        <v>0.91</v>
      </c>
      <c r="DO28" s="5">
        <f t="shared" si="65"/>
        <v>14</v>
      </c>
      <c r="DP28" s="5">
        <f t="shared" si="66"/>
        <v>46.67</v>
      </c>
      <c r="DQ28" s="5">
        <f t="shared" si="67"/>
        <v>9.27</v>
      </c>
      <c r="DR28" s="5">
        <f t="shared" si="68"/>
        <v>2.38</v>
      </c>
      <c r="DS28" s="5">
        <f t="shared" si="69"/>
        <v>3.89</v>
      </c>
      <c r="DT28" s="5">
        <f t="shared" si="70"/>
        <v>0.72</v>
      </c>
      <c r="DU28" s="5">
        <f t="shared" si="71"/>
        <v>0.98</v>
      </c>
      <c r="DV28" s="5">
        <f t="shared" si="72"/>
        <v>0.59</v>
      </c>
      <c r="DW28" s="5">
        <f t="shared" si="73"/>
        <v>0.42</v>
      </c>
      <c r="DX28" s="5">
        <f t="shared" si="74"/>
        <v>0.67</v>
      </c>
      <c r="DY28" s="5">
        <f t="shared" si="75"/>
        <v>2.38</v>
      </c>
      <c r="DZ28" s="36">
        <f t="shared" si="76"/>
        <v>55</v>
      </c>
      <c r="EA28" s="36">
        <f t="shared" si="77"/>
        <v>4.0999999999999996</v>
      </c>
      <c r="EB28" s="4">
        <f t="shared" si="78"/>
        <v>-213.37069738294005</v>
      </c>
      <c r="EC28" s="4">
        <f t="shared" si="79"/>
        <v>40.210256563818021</v>
      </c>
      <c r="ED28" s="4">
        <f t="shared" si="80"/>
        <v>-151.24184690843146</v>
      </c>
      <c r="EE28" s="4">
        <f t="shared" si="81"/>
        <v>362.4301229901057</v>
      </c>
      <c r="EF28" s="4">
        <f t="shared" si="82"/>
        <v>152.35962044607629</v>
      </c>
      <c r="EG28" s="5">
        <f t="shared" si="83"/>
        <v>0.63572821495982756</v>
      </c>
      <c r="EH28" s="5">
        <f t="shared" si="84"/>
        <v>1.8783745067293167</v>
      </c>
      <c r="EI28" s="5">
        <f t="shared" si="85"/>
        <v>0.94994978676668707</v>
      </c>
      <c r="EJ28" s="5">
        <f t="shared" si="86"/>
        <v>1.0231845041835206</v>
      </c>
      <c r="EK28" s="5">
        <f t="shared" si="87"/>
        <v>0.46731085477479478</v>
      </c>
      <c r="EL28" s="5">
        <f t="shared" si="88"/>
        <v>1.185414310662056</v>
      </c>
      <c r="EM28" s="5">
        <f t="shared" si="89"/>
        <v>0.27</v>
      </c>
      <c r="EN28" s="5">
        <f t="shared" si="90"/>
        <v>18.079999999999998</v>
      </c>
      <c r="EO28" s="36">
        <f t="shared" si="91"/>
        <v>2.58</v>
      </c>
      <c r="EP28" s="36">
        <f t="shared" si="92"/>
        <v>1.4674240900864668</v>
      </c>
      <c r="EQ28" s="36">
        <f t="shared" si="93"/>
        <v>4.793585360949125</v>
      </c>
      <c r="ER28" s="36">
        <f t="shared" si="94"/>
        <v>154.83085059320331</v>
      </c>
      <c r="ES28" s="36">
        <f t="shared" si="95"/>
        <v>188</v>
      </c>
      <c r="ET28" s="36">
        <f t="shared" si="96"/>
        <v>81</v>
      </c>
      <c r="EU28" s="36">
        <f t="shared" si="97"/>
        <v>10.345339835109591</v>
      </c>
      <c r="EV28" s="36">
        <f t="shared" si="98"/>
        <v>7.5034285139754671</v>
      </c>
      <c r="EW28" s="36">
        <f t="shared" si="99"/>
        <v>13.451387492459281</v>
      </c>
      <c r="EX28" s="36">
        <f t="shared" si="100"/>
        <v>10.345339835109591</v>
      </c>
      <c r="EY28" s="36">
        <f t="shared" si="101"/>
        <v>4.8718479790870699</v>
      </c>
      <c r="EZ28" s="36">
        <f t="shared" si="102"/>
        <v>7.5034285139754671</v>
      </c>
      <c r="FA28" s="5">
        <f t="shared" si="103"/>
        <v>1.5999999999999999</v>
      </c>
      <c r="FB28" s="5">
        <f t="shared" si="104"/>
        <v>2</v>
      </c>
      <c r="FC28" s="5">
        <f t="shared" si="105"/>
        <v>2.2000000000000002</v>
      </c>
      <c r="FD28" s="36">
        <f t="shared" si="106"/>
        <v>154.83085059320331</v>
      </c>
      <c r="FE28" s="36">
        <f t="shared" si="107"/>
        <v>188</v>
      </c>
      <c r="FF28" s="36">
        <f t="shared" si="108"/>
        <v>244</v>
      </c>
      <c r="FG28" s="5">
        <f t="shared" si="109"/>
        <v>56</v>
      </c>
      <c r="FH28" s="36">
        <f t="shared" si="110"/>
        <v>47</v>
      </c>
      <c r="FI28" s="36">
        <f t="shared" si="111"/>
        <v>27</v>
      </c>
      <c r="FJ28" s="5">
        <f t="shared" si="112"/>
        <v>1.8</v>
      </c>
      <c r="FK28" s="5">
        <f t="shared" si="113"/>
        <v>2.69</v>
      </c>
      <c r="FL28" s="5">
        <f t="shared" si="114"/>
        <v>3.5</v>
      </c>
      <c r="FM28" s="5">
        <f t="shared" si="115"/>
        <v>0.93333333333333335</v>
      </c>
      <c r="FN28" s="5">
        <f t="shared" si="116"/>
        <v>4.8</v>
      </c>
      <c r="FO28" s="5">
        <f t="shared" si="117"/>
        <v>6.6000000000000005</v>
      </c>
      <c r="FP28" s="4">
        <f t="shared" si="118"/>
        <v>309.66000000000003</v>
      </c>
      <c r="FQ28" s="4">
        <f t="shared" si="119"/>
        <v>348</v>
      </c>
      <c r="FR28" s="4">
        <f t="shared" si="120"/>
        <v>206</v>
      </c>
      <c r="FS28" s="65">
        <f t="shared" si="121"/>
        <v>-0.17701788908444208</v>
      </c>
      <c r="FT28" s="65">
        <f t="shared" si="122"/>
        <v>-0.46969581038365738</v>
      </c>
      <c r="FU28" s="65">
        <f t="shared" si="123"/>
        <v>7.4486124839244952E-2</v>
      </c>
      <c r="FV28" s="65">
        <f t="shared" si="124"/>
        <v>0.49808812383241913</v>
      </c>
      <c r="FW28" s="65">
        <f t="shared" si="125"/>
        <v>0.47131367563528487</v>
      </c>
      <c r="FX28" s="65">
        <f t="shared" si="126"/>
        <v>0.10062469954105877</v>
      </c>
      <c r="FY28" s="65">
        <f t="shared" si="127"/>
        <v>5.9463911048083453</v>
      </c>
      <c r="FZ28" s="65">
        <f t="shared" si="128"/>
        <v>-5.8503501312351078</v>
      </c>
      <c r="GA28" s="65">
        <f t="shared" si="129"/>
        <v>0.13796901633676173</v>
      </c>
      <c r="GB28" s="65">
        <f t="shared" si="130"/>
        <v>0.25332901226623772</v>
      </c>
      <c r="GC28" s="65">
        <f t="shared" si="131"/>
        <v>-1.6332772203901065</v>
      </c>
      <c r="GD28" s="65">
        <f t="shared" si="132"/>
        <v>-2.3960155113613513</v>
      </c>
    </row>
    <row r="29" spans="1:186">
      <c r="A29" s="38" t="s">
        <v>185</v>
      </c>
      <c r="B29" s="37">
        <v>612719.70223900001</v>
      </c>
      <c r="C29" s="37">
        <v>4961831.8209199999</v>
      </c>
      <c r="D29" s="38" t="s">
        <v>186</v>
      </c>
      <c r="E29" s="38" t="s">
        <v>187</v>
      </c>
      <c r="F29" s="58" t="s">
        <v>224</v>
      </c>
      <c r="G29" s="38" t="s">
        <v>225</v>
      </c>
      <c r="H29" s="34">
        <v>48.542014550671169</v>
      </c>
      <c r="I29" s="34">
        <v>2.5997643201147658</v>
      </c>
      <c r="J29" s="34">
        <v>11.978536735321242</v>
      </c>
      <c r="K29" s="34">
        <v>11.409531714314992</v>
      </c>
      <c r="L29" s="34">
        <v>0.1471564709498924</v>
      </c>
      <c r="M29" s="34">
        <v>7.7404303719643401</v>
      </c>
      <c r="N29" s="34">
        <v>8.2701936673839533</v>
      </c>
      <c r="O29" s="34">
        <v>3.1393380469310381</v>
      </c>
      <c r="P29" s="34">
        <v>1.4225125525156266</v>
      </c>
      <c r="Q29" s="34">
        <v>0.49052156983297468</v>
      </c>
      <c r="R29" s="34">
        <v>1.85</v>
      </c>
      <c r="S29" s="19">
        <f t="shared" si="8"/>
        <v>97.589999999999989</v>
      </c>
      <c r="U29" s="37">
        <v>22</v>
      </c>
      <c r="V29" s="37">
        <v>186</v>
      </c>
      <c r="W29" s="37">
        <v>304</v>
      </c>
      <c r="X29" s="37">
        <v>88</v>
      </c>
      <c r="Y29" s="37">
        <v>193</v>
      </c>
      <c r="Z29" s="37">
        <v>30</v>
      </c>
      <c r="AA29" s="37"/>
      <c r="AB29" s="37">
        <v>26</v>
      </c>
      <c r="AC29" s="37">
        <v>526</v>
      </c>
      <c r="AD29" s="37">
        <v>28</v>
      </c>
      <c r="AE29" s="37">
        <v>234</v>
      </c>
      <c r="AF29" s="37">
        <v>30</v>
      </c>
      <c r="AG29" s="37">
        <v>419</v>
      </c>
      <c r="AH29" s="67"/>
      <c r="AI29" s="67"/>
      <c r="AJ29" s="67"/>
      <c r="AK29" s="67"/>
      <c r="AL29" s="67"/>
      <c r="AM29" s="34"/>
      <c r="AN29" s="34"/>
      <c r="AO29" s="34"/>
      <c r="AP29" s="34"/>
      <c r="AQ29" s="34"/>
      <c r="AR29" s="34"/>
      <c r="AS29" s="34"/>
      <c r="AT29" s="34"/>
      <c r="AU29" s="34"/>
      <c r="AV29" s="67"/>
      <c r="AW29" s="67"/>
      <c r="AX29" s="67"/>
      <c r="AY29" s="67"/>
      <c r="AZ29" s="67"/>
      <c r="BA29" s="36"/>
      <c r="BK29" s="4">
        <f t="shared" si="9"/>
        <v>15586</v>
      </c>
      <c r="BL29" s="6">
        <f t="shared" si="10"/>
        <v>0.80782184307989957</v>
      </c>
      <c r="BM29" s="6">
        <f t="shared" si="11"/>
        <v>3.254587281065055E-2</v>
      </c>
      <c r="BN29" s="6">
        <f t="shared" si="12"/>
        <v>0.23491933193412909</v>
      </c>
      <c r="BO29" s="6">
        <f t="shared" si="13"/>
        <v>0.14288705966581081</v>
      </c>
      <c r="BP29" s="6">
        <f t="shared" si="14"/>
        <v>2.074379348039081E-3</v>
      </c>
      <c r="BQ29" s="6">
        <f t="shared" si="15"/>
        <v>0.19202258427100818</v>
      </c>
      <c r="BR29" s="6">
        <f t="shared" si="16"/>
        <v>0.14747135640841572</v>
      </c>
      <c r="BS29" s="6">
        <f t="shared" si="17"/>
        <v>0.10130164720655173</v>
      </c>
      <c r="BT29" s="6">
        <f t="shared" si="18"/>
        <v>3.0201965021563196E-2</v>
      </c>
      <c r="BU29" s="6">
        <f t="shared" si="19"/>
        <v>6.9116749307168478E-3</v>
      </c>
      <c r="BV29" s="5">
        <f t="shared" si="20"/>
        <v>1.36</v>
      </c>
      <c r="BW29" s="5">
        <f t="shared" si="21"/>
        <v>9.0399999999999991</v>
      </c>
      <c r="BX29" s="36">
        <f t="shared" si="22"/>
        <v>59.92</v>
      </c>
      <c r="BY29" s="5">
        <f t="shared" si="23"/>
        <v>1.33</v>
      </c>
      <c r="BZ29" s="5">
        <f t="shared" si="24"/>
        <v>4.6100000000000003</v>
      </c>
      <c r="CA29" s="5">
        <f t="shared" si="25"/>
        <v>3.18</v>
      </c>
      <c r="CB29" s="5">
        <f t="shared" si="26"/>
        <v>5.3</v>
      </c>
      <c r="CC29" s="5">
        <f t="shared" si="27"/>
        <v>4.5599999999999996</v>
      </c>
      <c r="CD29" s="5">
        <f t="shared" si="28"/>
        <v>-3.7083430679372889</v>
      </c>
      <c r="CE29" s="34">
        <f t="shared" si="29"/>
        <v>9.1629429244799674</v>
      </c>
      <c r="CF29" s="34">
        <f t="shared" si="30"/>
        <v>20.572474638794958</v>
      </c>
      <c r="CG29" s="34">
        <f t="shared" si="31"/>
        <v>44.539818788745826</v>
      </c>
      <c r="CH29" s="5">
        <f t="shared" si="32"/>
        <v>5.51</v>
      </c>
      <c r="CI29" s="5">
        <f t="shared" si="33"/>
        <v>0.76</v>
      </c>
      <c r="CJ29" s="6">
        <f t="shared" si="34"/>
        <v>4.8000000000000001E-2</v>
      </c>
      <c r="CK29" s="5">
        <f t="shared" si="35"/>
        <v>4.9000000000000002E-2</v>
      </c>
      <c r="CL29" s="5" t="str">
        <f t="shared" si="36"/>
        <v/>
      </c>
      <c r="CM29" s="5">
        <f t="shared" si="37"/>
        <v>16.12</v>
      </c>
      <c r="CN29" s="5">
        <f t="shared" si="38"/>
        <v>0.63</v>
      </c>
      <c r="CO29" s="5">
        <f t="shared" si="39"/>
        <v>1.63</v>
      </c>
      <c r="CP29" s="5">
        <f t="shared" si="40"/>
        <v>8.36</v>
      </c>
      <c r="CQ29" s="6">
        <f t="shared" si="41"/>
        <v>1.071</v>
      </c>
      <c r="CR29" s="40">
        <f t="shared" si="42"/>
        <v>8.9999999999999993E-3</v>
      </c>
      <c r="CS29" s="5">
        <f t="shared" si="43"/>
        <v>13.97</v>
      </c>
      <c r="CT29" s="5" t="str">
        <f t="shared" si="44"/>
        <v/>
      </c>
      <c r="CU29" s="5" t="str">
        <f t="shared" si="45"/>
        <v/>
      </c>
      <c r="CV29" s="5" t="str">
        <f t="shared" si="46"/>
        <v/>
      </c>
      <c r="CW29" s="5">
        <f t="shared" si="47"/>
        <v>7.8</v>
      </c>
      <c r="CX29" s="5" t="str">
        <f t="shared" si="48"/>
        <v/>
      </c>
      <c r="CY29" s="4">
        <f t="shared" si="49"/>
        <v>557</v>
      </c>
      <c r="CZ29" s="4">
        <f t="shared" si="50"/>
        <v>66.599999999999994</v>
      </c>
      <c r="DA29" s="4" t="str">
        <f t="shared" si="51"/>
        <v/>
      </c>
      <c r="DB29" s="5">
        <f t="shared" si="52"/>
        <v>14.96</v>
      </c>
      <c r="DC29" s="5" t="str">
        <f t="shared" si="53"/>
        <v/>
      </c>
      <c r="DD29" s="5" t="str">
        <f t="shared" si="54"/>
        <v/>
      </c>
      <c r="DE29" s="5" t="str">
        <f t="shared" si="55"/>
        <v/>
      </c>
      <c r="DF29" s="5" t="str">
        <f t="shared" si="56"/>
        <v/>
      </c>
      <c r="DG29" s="5" t="str">
        <f t="shared" si="57"/>
        <v/>
      </c>
      <c r="DH29" s="5" t="str">
        <f t="shared" si="58"/>
        <v/>
      </c>
      <c r="DI29" s="5" t="str">
        <f t="shared" si="59"/>
        <v/>
      </c>
      <c r="DJ29" s="5" t="str">
        <f t="shared" si="60"/>
        <v/>
      </c>
      <c r="DK29" s="5" t="str">
        <f t="shared" si="61"/>
        <v/>
      </c>
      <c r="DL29" s="5" t="str">
        <f t="shared" si="62"/>
        <v/>
      </c>
      <c r="DM29" s="5" t="str">
        <f t="shared" si="63"/>
        <v/>
      </c>
      <c r="DN29" s="5" t="str">
        <f t="shared" si="64"/>
        <v/>
      </c>
      <c r="DO29" s="5" t="str">
        <f t="shared" si="65"/>
        <v/>
      </c>
      <c r="DP29" s="5" t="str">
        <f t="shared" si="66"/>
        <v/>
      </c>
      <c r="DQ29" s="5" t="str">
        <f t="shared" si="67"/>
        <v/>
      </c>
      <c r="DR29" s="5" t="str">
        <f t="shared" si="68"/>
        <v/>
      </c>
      <c r="DS29" s="5" t="str">
        <f t="shared" si="69"/>
        <v/>
      </c>
      <c r="DT29" s="5" t="str">
        <f t="shared" si="70"/>
        <v/>
      </c>
      <c r="DU29" s="5" t="str">
        <f t="shared" si="71"/>
        <v/>
      </c>
      <c r="DV29" s="5" t="str">
        <f t="shared" si="72"/>
        <v/>
      </c>
      <c r="DW29" s="5" t="str">
        <f t="shared" si="73"/>
        <v/>
      </c>
      <c r="DX29" s="5" t="str">
        <f t="shared" si="74"/>
        <v/>
      </c>
      <c r="DY29" s="5">
        <f t="shared" si="75"/>
        <v>2.0499999999999998</v>
      </c>
      <c r="DZ29" s="36">
        <f t="shared" si="76"/>
        <v>58</v>
      </c>
      <c r="EA29" s="36" t="str">
        <f t="shared" si="77"/>
        <v/>
      </c>
      <c r="EB29" s="4">
        <f t="shared" si="78"/>
        <v>-218.57103859340427</v>
      </c>
      <c r="EC29" s="4">
        <f t="shared" si="79"/>
        <v>39.456097859574463</v>
      </c>
      <c r="ED29" s="4">
        <f t="shared" si="80"/>
        <v>-191.5269931108173</v>
      </c>
      <c r="EE29" s="4">
        <f t="shared" si="81"/>
        <v>367.45551674746957</v>
      </c>
      <c r="EF29" s="4">
        <f t="shared" si="82"/>
        <v>148.08838539295596</v>
      </c>
      <c r="EG29" s="5">
        <f t="shared" si="83"/>
        <v>0.55098548089947408</v>
      </c>
      <c r="EH29" s="5">
        <f t="shared" si="84"/>
        <v>1.786768052628509</v>
      </c>
      <c r="EI29" s="5">
        <f t="shared" si="85"/>
        <v>0.84224726055498134</v>
      </c>
      <c r="EJ29" s="5">
        <f t="shared" si="86"/>
        <v>0.89171913167308581</v>
      </c>
      <c r="EK29" s="5">
        <f t="shared" si="87"/>
        <v>0.49464319104341592</v>
      </c>
      <c r="EL29" s="5">
        <f t="shared" si="88"/>
        <v>1.440632858365013</v>
      </c>
      <c r="EM29" s="5">
        <f t="shared" si="89"/>
        <v>0.25</v>
      </c>
      <c r="EN29" s="5">
        <f t="shared" si="90"/>
        <v>18.41</v>
      </c>
      <c r="EO29" s="36">
        <f t="shared" si="91"/>
        <v>2.6</v>
      </c>
      <c r="EP29" s="36">
        <f t="shared" si="92"/>
        <v>1.4715647094989239</v>
      </c>
      <c r="EQ29" s="36">
        <f t="shared" si="93"/>
        <v>4.905215698329747</v>
      </c>
      <c r="ER29" s="36">
        <f t="shared" si="94"/>
        <v>155.85587099088022</v>
      </c>
      <c r="ES29" s="36">
        <f t="shared" si="95"/>
        <v>234</v>
      </c>
      <c r="ET29" s="36">
        <f t="shared" si="96"/>
        <v>84</v>
      </c>
      <c r="EU29" s="36">
        <f t="shared" si="97"/>
        <v>10.268578542883493</v>
      </c>
      <c r="EV29" s="36">
        <f t="shared" si="98"/>
        <v>7.7404303719643401</v>
      </c>
      <c r="EW29" s="36">
        <f t="shared" si="99"/>
        <v>11.978536735321242</v>
      </c>
      <c r="EX29" s="36">
        <f t="shared" si="100"/>
        <v>10.268578542883493</v>
      </c>
      <c r="EY29" s="36">
        <f t="shared" si="101"/>
        <v>4.5618505994466645</v>
      </c>
      <c r="EZ29" s="36">
        <f t="shared" si="102"/>
        <v>7.7404303719643401</v>
      </c>
      <c r="FA29" s="5" t="str">
        <f t="shared" si="103"/>
        <v/>
      </c>
      <c r="FB29" s="5" t="str">
        <f t="shared" si="104"/>
        <v/>
      </c>
      <c r="FC29" s="5" t="str">
        <f t="shared" si="105"/>
        <v/>
      </c>
      <c r="FD29" s="36">
        <f t="shared" si="106"/>
        <v>155.85587099088022</v>
      </c>
      <c r="FE29" s="36">
        <f t="shared" si="107"/>
        <v>234</v>
      </c>
      <c r="FF29" s="36">
        <f t="shared" si="108"/>
        <v>263</v>
      </c>
      <c r="FG29" s="5">
        <f t="shared" si="109"/>
        <v>60</v>
      </c>
      <c r="FH29" s="36">
        <f t="shared" si="110"/>
        <v>58.5</v>
      </c>
      <c r="FI29" s="36">
        <f t="shared" si="111"/>
        <v>28</v>
      </c>
      <c r="FJ29" s="5" t="str">
        <f t="shared" si="112"/>
        <v/>
      </c>
      <c r="FK29" s="5" t="str">
        <f t="shared" si="113"/>
        <v/>
      </c>
      <c r="FL29" s="5" t="str">
        <f t="shared" si="114"/>
        <v/>
      </c>
      <c r="FM29" s="5">
        <f t="shared" si="115"/>
        <v>0.8666666666666667</v>
      </c>
      <c r="FN29" s="5" t="str">
        <f t="shared" si="116"/>
        <v/>
      </c>
      <c r="FO29" s="5" t="str">
        <f t="shared" si="117"/>
        <v/>
      </c>
      <c r="FP29" s="4">
        <f t="shared" si="118"/>
        <v>311.72000000000003</v>
      </c>
      <c r="FQ29" s="4" t="str">
        <f t="shared" si="119"/>
        <v/>
      </c>
      <c r="FR29" s="4">
        <f t="shared" si="120"/>
        <v>186</v>
      </c>
      <c r="FS29" s="65">
        <f t="shared" si="121"/>
        <v>-0.22425172334922877</v>
      </c>
      <c r="FT29" s="65">
        <f t="shared" si="122"/>
        <v>-0.45237198240892007</v>
      </c>
      <c r="FU29" s="65" t="str">
        <f t="shared" si="123"/>
        <v/>
      </c>
      <c r="FV29" s="65" t="str">
        <f t="shared" si="124"/>
        <v/>
      </c>
      <c r="FW29" s="65">
        <f t="shared" si="125"/>
        <v>0.46373000042842621</v>
      </c>
      <c r="FX29" s="65">
        <f t="shared" si="126"/>
        <v>0.13031106357853758</v>
      </c>
      <c r="FY29" s="65">
        <f t="shared" si="127"/>
        <v>5.9512053421087074</v>
      </c>
      <c r="FZ29" s="65">
        <f t="shared" si="128"/>
        <v>-5.9039220352183328</v>
      </c>
      <c r="GA29" s="65">
        <f t="shared" si="129"/>
        <v>-8.4658185105590533E-4</v>
      </c>
      <c r="GB29" s="65">
        <f t="shared" si="130"/>
        <v>0.2267150447791782</v>
      </c>
      <c r="GC29" s="65">
        <f t="shared" si="131"/>
        <v>-1.6084376225023056</v>
      </c>
      <c r="GD29" s="65">
        <f t="shared" si="132"/>
        <v>-2.3362742725689105</v>
      </c>
    </row>
    <row r="30" spans="1:186">
      <c r="A30" s="38" t="s">
        <v>185</v>
      </c>
      <c r="B30" s="37">
        <v>612719.70223900001</v>
      </c>
      <c r="C30" s="37">
        <v>4961831.8209199999</v>
      </c>
      <c r="D30" s="38" t="s">
        <v>186</v>
      </c>
      <c r="E30" s="38" t="s">
        <v>187</v>
      </c>
      <c r="F30" s="58" t="s">
        <v>226</v>
      </c>
      <c r="G30" s="38" t="s">
        <v>227</v>
      </c>
      <c r="H30" s="34">
        <v>49.137235023041477</v>
      </c>
      <c r="I30" s="34">
        <v>2.4735483870967743</v>
      </c>
      <c r="J30" s="34">
        <v>14.978709677419355</v>
      </c>
      <c r="K30" s="34">
        <v>11.611935483870967</v>
      </c>
      <c r="L30" s="34">
        <v>0.14723502304147465</v>
      </c>
      <c r="M30" s="34">
        <v>5.7029032258064509</v>
      </c>
      <c r="N30" s="34">
        <v>7.6365898617511521</v>
      </c>
      <c r="O30" s="34">
        <v>3.887004608294931</v>
      </c>
      <c r="P30" s="34">
        <v>1.6588479262672811</v>
      </c>
      <c r="Q30" s="34">
        <v>0.74599078341013825</v>
      </c>
      <c r="R30" s="34">
        <v>1.84</v>
      </c>
      <c r="S30" s="19">
        <f t="shared" si="8"/>
        <v>99.820000000000007</v>
      </c>
      <c r="U30" s="37">
        <v>18</v>
      </c>
      <c r="V30" s="37">
        <v>179</v>
      </c>
      <c r="W30" s="37">
        <v>141</v>
      </c>
      <c r="X30" s="37">
        <v>83</v>
      </c>
      <c r="Y30" s="37">
        <v>112</v>
      </c>
      <c r="Z30" s="37"/>
      <c r="AA30" s="37"/>
      <c r="AB30" s="37">
        <v>28</v>
      </c>
      <c r="AC30" s="37">
        <v>706</v>
      </c>
      <c r="AD30" s="37">
        <v>29</v>
      </c>
      <c r="AE30" s="37">
        <v>230</v>
      </c>
      <c r="AF30" s="37">
        <v>28</v>
      </c>
      <c r="AG30" s="37">
        <v>477</v>
      </c>
      <c r="AH30" s="67"/>
      <c r="AI30" s="67"/>
      <c r="AJ30" s="67"/>
      <c r="AK30" s="67"/>
      <c r="AL30" s="67"/>
      <c r="AM30" s="34"/>
      <c r="AN30" s="34"/>
      <c r="AO30" s="34"/>
      <c r="AP30" s="34"/>
      <c r="AQ30" s="34"/>
      <c r="AR30" s="34"/>
      <c r="AS30" s="34"/>
      <c r="AT30" s="34"/>
      <c r="AU30" s="34"/>
      <c r="AV30" s="67"/>
      <c r="AW30" s="67"/>
      <c r="AX30" s="67"/>
      <c r="AY30" s="67"/>
      <c r="AZ30" s="67"/>
      <c r="BA30" s="36"/>
      <c r="BK30" s="4">
        <f t="shared" si="9"/>
        <v>14829</v>
      </c>
      <c r="BL30" s="6">
        <f t="shared" si="10"/>
        <v>0.81772732606159881</v>
      </c>
      <c r="BM30" s="6">
        <f t="shared" si="11"/>
        <v>3.096580354402572E-2</v>
      </c>
      <c r="BN30" s="6">
        <f t="shared" si="12"/>
        <v>0.29375778931985397</v>
      </c>
      <c r="BO30" s="6">
        <f t="shared" si="13"/>
        <v>0.14542185953501524</v>
      </c>
      <c r="BP30" s="6">
        <f t="shared" si="14"/>
        <v>2.0754866512753688E-3</v>
      </c>
      <c r="BQ30" s="6">
        <f t="shared" si="15"/>
        <v>0.14147614055585339</v>
      </c>
      <c r="BR30" s="6">
        <f t="shared" si="16"/>
        <v>0.1361731430412117</v>
      </c>
      <c r="BS30" s="6">
        <f t="shared" si="17"/>
        <v>0.12542770597918462</v>
      </c>
      <c r="BT30" s="6">
        <f t="shared" si="18"/>
        <v>3.5219701194634419E-2</v>
      </c>
      <c r="BU30" s="6">
        <f t="shared" si="19"/>
        <v>1.0511353859520055E-2</v>
      </c>
      <c r="BV30" s="5">
        <f t="shared" si="20"/>
        <v>1.38</v>
      </c>
      <c r="BW30" s="5">
        <f t="shared" si="21"/>
        <v>9.2100000000000009</v>
      </c>
      <c r="BX30" s="36">
        <f t="shared" si="22"/>
        <v>51.97</v>
      </c>
      <c r="BY30" s="5">
        <f t="shared" si="23"/>
        <v>1.83</v>
      </c>
      <c r="BZ30" s="5">
        <f t="shared" si="24"/>
        <v>6.06</v>
      </c>
      <c r="CA30" s="5">
        <f t="shared" si="25"/>
        <v>3.09</v>
      </c>
      <c r="CB30" s="5">
        <f t="shared" si="26"/>
        <v>3.32</v>
      </c>
      <c r="CC30" s="5">
        <f t="shared" si="27"/>
        <v>5.55</v>
      </c>
      <c r="CD30" s="5">
        <f t="shared" si="28"/>
        <v>-2.0907373271889398</v>
      </c>
      <c r="CE30" s="34">
        <f t="shared" si="29"/>
        <v>7.3617511520737322</v>
      </c>
      <c r="CF30" s="34">
        <f t="shared" si="30"/>
        <v>18.885345622119814</v>
      </c>
      <c r="CG30" s="34">
        <f t="shared" si="31"/>
        <v>38.981288981288984</v>
      </c>
      <c r="CH30" s="5">
        <f t="shared" si="32"/>
        <v>4.2300000000000004</v>
      </c>
      <c r="CI30" s="5">
        <f t="shared" si="33"/>
        <v>0.93</v>
      </c>
      <c r="CJ30" s="6">
        <f t="shared" si="34"/>
        <v>3.1E-2</v>
      </c>
      <c r="CK30" s="5">
        <f t="shared" si="35"/>
        <v>0.04</v>
      </c>
      <c r="CL30" s="5" t="str">
        <f t="shared" si="36"/>
        <v/>
      </c>
      <c r="CM30" s="5">
        <f t="shared" si="37"/>
        <v>17.04</v>
      </c>
      <c r="CN30" s="5">
        <f t="shared" si="38"/>
        <v>0.79</v>
      </c>
      <c r="CO30" s="5">
        <f t="shared" si="39"/>
        <v>0.79</v>
      </c>
      <c r="CP30" s="5">
        <f t="shared" si="40"/>
        <v>7.93</v>
      </c>
      <c r="CQ30" s="6">
        <f t="shared" si="41"/>
        <v>0.96599999999999997</v>
      </c>
      <c r="CR30" s="40">
        <f t="shared" si="42"/>
        <v>9.2999999999999992E-3</v>
      </c>
      <c r="CS30" s="5">
        <f t="shared" si="43"/>
        <v>17.04</v>
      </c>
      <c r="CT30" s="5" t="str">
        <f t="shared" si="44"/>
        <v/>
      </c>
      <c r="CU30" s="5" t="str">
        <f t="shared" si="45"/>
        <v/>
      </c>
      <c r="CV30" s="5" t="str">
        <f t="shared" si="46"/>
        <v/>
      </c>
      <c r="CW30" s="5">
        <f t="shared" si="47"/>
        <v>8.2100000000000009</v>
      </c>
      <c r="CX30" s="5" t="str">
        <f t="shared" si="48"/>
        <v/>
      </c>
      <c r="CY30" s="4">
        <f t="shared" si="49"/>
        <v>511</v>
      </c>
      <c r="CZ30" s="4">
        <f t="shared" si="50"/>
        <v>64.5</v>
      </c>
      <c r="DA30" s="4" t="str">
        <f t="shared" si="51"/>
        <v/>
      </c>
      <c r="DB30" s="5">
        <f t="shared" si="52"/>
        <v>16.45</v>
      </c>
      <c r="DC30" s="5" t="str">
        <f t="shared" si="53"/>
        <v/>
      </c>
      <c r="DD30" s="5" t="str">
        <f t="shared" si="54"/>
        <v/>
      </c>
      <c r="DE30" s="5" t="str">
        <f t="shared" si="55"/>
        <v/>
      </c>
      <c r="DF30" s="5" t="str">
        <f t="shared" si="56"/>
        <v/>
      </c>
      <c r="DG30" s="5" t="str">
        <f t="shared" si="57"/>
        <v/>
      </c>
      <c r="DH30" s="5" t="str">
        <f t="shared" si="58"/>
        <v/>
      </c>
      <c r="DI30" s="5" t="str">
        <f t="shared" si="59"/>
        <v/>
      </c>
      <c r="DJ30" s="5" t="str">
        <f t="shared" si="60"/>
        <v/>
      </c>
      <c r="DK30" s="5" t="str">
        <f t="shared" si="61"/>
        <v/>
      </c>
      <c r="DL30" s="5" t="str">
        <f t="shared" si="62"/>
        <v/>
      </c>
      <c r="DM30" s="5" t="str">
        <f t="shared" si="63"/>
        <v/>
      </c>
      <c r="DN30" s="5" t="str">
        <f t="shared" si="64"/>
        <v/>
      </c>
      <c r="DO30" s="5" t="str">
        <f t="shared" si="65"/>
        <v/>
      </c>
      <c r="DP30" s="5" t="str">
        <f t="shared" si="66"/>
        <v/>
      </c>
      <c r="DQ30" s="5" t="str">
        <f t="shared" si="67"/>
        <v/>
      </c>
      <c r="DR30" s="5" t="str">
        <f t="shared" si="68"/>
        <v/>
      </c>
      <c r="DS30" s="5" t="str">
        <f t="shared" si="69"/>
        <v/>
      </c>
      <c r="DT30" s="5" t="str">
        <f t="shared" si="70"/>
        <v/>
      </c>
      <c r="DU30" s="5" t="str">
        <f t="shared" si="71"/>
        <v/>
      </c>
      <c r="DV30" s="5" t="str">
        <f t="shared" si="72"/>
        <v/>
      </c>
      <c r="DW30" s="5" t="str">
        <f t="shared" si="73"/>
        <v/>
      </c>
      <c r="DX30" s="5" t="str">
        <f t="shared" si="74"/>
        <v/>
      </c>
      <c r="DY30" s="5">
        <f t="shared" si="75"/>
        <v>1.94</v>
      </c>
      <c r="DZ30" s="36">
        <f t="shared" si="76"/>
        <v>57</v>
      </c>
      <c r="EA30" s="36" t="str">
        <f t="shared" si="77"/>
        <v/>
      </c>
      <c r="EB30" s="4">
        <f t="shared" si="78"/>
        <v>-226.3811478257619</v>
      </c>
      <c r="EC30" s="4">
        <f t="shared" si="79"/>
        <v>21.146272819239474</v>
      </c>
      <c r="ED30" s="4">
        <f t="shared" si="80"/>
        <v>-139.23590393638847</v>
      </c>
      <c r="EE30" s="4">
        <f t="shared" si="81"/>
        <v>317.86380363489434</v>
      </c>
      <c r="EF30" s="4">
        <f t="shared" si="82"/>
        <v>215.98992354586619</v>
      </c>
      <c r="EG30" s="5">
        <f t="shared" si="83"/>
        <v>0.67857216836511958</v>
      </c>
      <c r="EH30" s="5">
        <f t="shared" si="84"/>
        <v>1.8289803938848961</v>
      </c>
      <c r="EI30" s="5">
        <f t="shared" si="85"/>
        <v>0.98988568412072298</v>
      </c>
      <c r="EJ30" s="5">
        <f t="shared" si="86"/>
        <v>1.1797067394203087</v>
      </c>
      <c r="EK30" s="5">
        <f t="shared" si="87"/>
        <v>0.48494770422690564</v>
      </c>
      <c r="EL30" s="5">
        <f t="shared" si="88"/>
        <v>1.0533264825992188</v>
      </c>
      <c r="EM30" s="5">
        <f t="shared" si="89"/>
        <v>0.3</v>
      </c>
      <c r="EN30" s="5">
        <f t="shared" si="90"/>
        <v>17.260000000000002</v>
      </c>
      <c r="EO30" s="36">
        <f t="shared" si="91"/>
        <v>2.4700000000000002</v>
      </c>
      <c r="EP30" s="36">
        <f t="shared" si="92"/>
        <v>1.4723502304147464</v>
      </c>
      <c r="EQ30" s="36">
        <f t="shared" si="93"/>
        <v>7.4599078341013829</v>
      </c>
      <c r="ER30" s="36">
        <f t="shared" si="94"/>
        <v>148.28922580645161</v>
      </c>
      <c r="ES30" s="36">
        <f t="shared" si="95"/>
        <v>230</v>
      </c>
      <c r="ET30" s="36">
        <f t="shared" si="96"/>
        <v>87</v>
      </c>
      <c r="EU30" s="36">
        <f t="shared" si="97"/>
        <v>10.450741935483871</v>
      </c>
      <c r="EV30" s="36">
        <f t="shared" si="98"/>
        <v>5.7029032258064509</v>
      </c>
      <c r="EW30" s="36">
        <f t="shared" si="99"/>
        <v>14.978709677419355</v>
      </c>
      <c r="EX30" s="36">
        <f t="shared" si="100"/>
        <v>10.450741935483871</v>
      </c>
      <c r="EY30" s="36">
        <f t="shared" si="101"/>
        <v>5.5458525345622123</v>
      </c>
      <c r="EZ30" s="36">
        <f t="shared" si="102"/>
        <v>5.7029032258064509</v>
      </c>
      <c r="FA30" s="5" t="str">
        <f t="shared" si="103"/>
        <v/>
      </c>
      <c r="FB30" s="5" t="str">
        <f t="shared" si="104"/>
        <v/>
      </c>
      <c r="FC30" s="5" t="str">
        <f t="shared" si="105"/>
        <v/>
      </c>
      <c r="FD30" s="36">
        <f t="shared" si="106"/>
        <v>148.28922580645161</v>
      </c>
      <c r="FE30" s="36">
        <f t="shared" si="107"/>
        <v>230</v>
      </c>
      <c r="FF30" s="36">
        <f t="shared" si="108"/>
        <v>353</v>
      </c>
      <c r="FG30" s="5">
        <f t="shared" si="109"/>
        <v>56</v>
      </c>
      <c r="FH30" s="36">
        <f t="shared" si="110"/>
        <v>57.5</v>
      </c>
      <c r="FI30" s="36">
        <f t="shared" si="111"/>
        <v>29</v>
      </c>
      <c r="FJ30" s="5" t="str">
        <f t="shared" si="112"/>
        <v/>
      </c>
      <c r="FK30" s="5" t="str">
        <f t="shared" si="113"/>
        <v/>
      </c>
      <c r="FL30" s="5" t="str">
        <f t="shared" si="114"/>
        <v/>
      </c>
      <c r="FM30" s="5">
        <f t="shared" si="115"/>
        <v>0.93333333333333335</v>
      </c>
      <c r="FN30" s="5" t="str">
        <f t="shared" si="116"/>
        <v/>
      </c>
      <c r="FO30" s="5" t="str">
        <f t="shared" si="117"/>
        <v/>
      </c>
      <c r="FP30" s="4">
        <f t="shared" si="118"/>
        <v>296.58</v>
      </c>
      <c r="FQ30" s="4" t="str">
        <f t="shared" si="119"/>
        <v/>
      </c>
      <c r="FR30" s="4">
        <f t="shared" si="120"/>
        <v>179</v>
      </c>
      <c r="FS30" s="65">
        <f t="shared" si="121"/>
        <v>-0.21928882986452725</v>
      </c>
      <c r="FT30" s="65">
        <f t="shared" si="122"/>
        <v>-0.51789935140509546</v>
      </c>
      <c r="FU30" s="65" t="str">
        <f t="shared" si="123"/>
        <v/>
      </c>
      <c r="FV30" s="65" t="str">
        <f t="shared" si="124"/>
        <v/>
      </c>
      <c r="FW30" s="65">
        <f t="shared" si="125"/>
        <v>0.49064572591206684</v>
      </c>
      <c r="FX30" s="65">
        <f t="shared" si="126"/>
        <v>0.27975282719932693</v>
      </c>
      <c r="FY30" s="65">
        <f t="shared" si="127"/>
        <v>6.0659911592941231</v>
      </c>
      <c r="FZ30" s="65">
        <f t="shared" si="128"/>
        <v>-5.5707869405948713</v>
      </c>
      <c r="GA30" s="65">
        <f t="shared" si="129"/>
        <v>-1.6273932343058295E-3</v>
      </c>
      <c r="GB30" s="65">
        <f t="shared" si="130"/>
        <v>0.27421592626728114</v>
      </c>
      <c r="GC30" s="65">
        <f t="shared" si="131"/>
        <v>-1.633630133640553</v>
      </c>
      <c r="GD30" s="65">
        <f t="shared" si="132"/>
        <v>-2.4278679677419359</v>
      </c>
    </row>
    <row r="31" spans="1:186">
      <c r="A31" s="38" t="s">
        <v>185</v>
      </c>
      <c r="B31" s="37">
        <v>600450.53291900002</v>
      </c>
      <c r="C31" s="37">
        <v>4954204.9459100002</v>
      </c>
      <c r="D31" s="38" t="s">
        <v>186</v>
      </c>
      <c r="E31" s="38" t="s">
        <v>187</v>
      </c>
      <c r="F31" s="58" t="s">
        <v>228</v>
      </c>
      <c r="G31" s="38" t="s">
        <v>229</v>
      </c>
      <c r="H31" s="34">
        <v>48.453556531284306</v>
      </c>
      <c r="I31" s="34">
        <v>3.129517014270033</v>
      </c>
      <c r="J31" s="34">
        <v>15.549481089711605</v>
      </c>
      <c r="K31" s="34">
        <v>12.174704121345176</v>
      </c>
      <c r="L31" s="34">
        <v>0.16677676878555037</v>
      </c>
      <c r="M31" s="34">
        <v>4.7188015168146888</v>
      </c>
      <c r="N31" s="34">
        <v>6.4650523899810395</v>
      </c>
      <c r="O31" s="34">
        <v>4.5912663406845624</v>
      </c>
      <c r="P31" s="34">
        <v>2.1386667997205868</v>
      </c>
      <c r="Q31" s="34">
        <v>0.92217742740245479</v>
      </c>
      <c r="R31" s="34">
        <v>1.9</v>
      </c>
      <c r="S31" s="19">
        <f t="shared" si="8"/>
        <v>100.21000000000002</v>
      </c>
      <c r="U31" s="37">
        <v>19</v>
      </c>
      <c r="V31" s="37">
        <v>196</v>
      </c>
      <c r="W31" s="37">
        <v>28</v>
      </c>
      <c r="X31" s="37">
        <v>75</v>
      </c>
      <c r="Y31" s="37">
        <v>43</v>
      </c>
      <c r="Z31" s="37">
        <v>51</v>
      </c>
      <c r="AA31" s="37"/>
      <c r="AB31" s="37">
        <v>44</v>
      </c>
      <c r="AC31" s="37">
        <v>552</v>
      </c>
      <c r="AD31" s="37">
        <v>46</v>
      </c>
      <c r="AE31" s="37">
        <v>386</v>
      </c>
      <c r="AF31" s="37">
        <v>53</v>
      </c>
      <c r="AG31" s="37">
        <v>653</v>
      </c>
      <c r="AH31" s="67"/>
      <c r="AI31" s="67"/>
      <c r="AJ31" s="67"/>
      <c r="AK31" s="67"/>
      <c r="AL31" s="67"/>
      <c r="AM31" s="34"/>
      <c r="AN31" s="34"/>
      <c r="AO31" s="34"/>
      <c r="AP31" s="34"/>
      <c r="AQ31" s="34"/>
      <c r="AR31" s="34"/>
      <c r="AS31" s="34"/>
      <c r="AT31" s="34"/>
      <c r="AU31" s="34"/>
      <c r="AV31" s="67"/>
      <c r="AW31" s="67"/>
      <c r="AX31" s="67"/>
      <c r="AY31" s="67"/>
      <c r="AZ31" s="67"/>
      <c r="BA31" s="36"/>
      <c r="BK31" s="4">
        <f t="shared" si="9"/>
        <v>18761</v>
      </c>
      <c r="BL31" s="6">
        <f t="shared" si="10"/>
        <v>0.80634975089506244</v>
      </c>
      <c r="BM31" s="6">
        <f t="shared" si="11"/>
        <v>3.9177729272283843E-2</v>
      </c>
      <c r="BN31" s="6">
        <f t="shared" si="12"/>
        <v>0.30495158050032567</v>
      </c>
      <c r="BO31" s="6">
        <f t="shared" si="13"/>
        <v>0.15246968217088511</v>
      </c>
      <c r="BP31" s="6">
        <f t="shared" si="14"/>
        <v>2.3509552972307635E-3</v>
      </c>
      <c r="BQ31" s="6">
        <f t="shared" si="15"/>
        <v>0.1170628012109821</v>
      </c>
      <c r="BR31" s="6">
        <f t="shared" si="16"/>
        <v>0.11528267457170185</v>
      </c>
      <c r="BS31" s="6">
        <f t="shared" si="17"/>
        <v>0.14815315716955671</v>
      </c>
      <c r="BT31" s="6">
        <f t="shared" si="18"/>
        <v>4.5406938422942397E-2</v>
      </c>
      <c r="BU31" s="6">
        <f t="shared" si="19"/>
        <v>1.2993904852789274E-2</v>
      </c>
      <c r="BV31" s="5">
        <f t="shared" si="20"/>
        <v>1.45</v>
      </c>
      <c r="BW31" s="5">
        <f t="shared" si="21"/>
        <v>9.65</v>
      </c>
      <c r="BX31" s="36">
        <f t="shared" si="22"/>
        <v>46.06</v>
      </c>
      <c r="BY31" s="5">
        <f t="shared" si="23"/>
        <v>2.3199999999999998</v>
      </c>
      <c r="BZ31" s="5">
        <f t="shared" si="24"/>
        <v>4.97</v>
      </c>
      <c r="CA31" s="5">
        <f t="shared" si="25"/>
        <v>2.0699999999999998</v>
      </c>
      <c r="CB31" s="5">
        <f t="shared" si="26"/>
        <v>3.39</v>
      </c>
      <c r="CC31" s="5">
        <f t="shared" si="27"/>
        <v>6.73</v>
      </c>
      <c r="CD31" s="5">
        <f t="shared" si="28"/>
        <v>0.26488075042411019</v>
      </c>
      <c r="CE31" s="34">
        <f t="shared" si="29"/>
        <v>6.8574683165352752</v>
      </c>
      <c r="CF31" s="34">
        <f t="shared" si="30"/>
        <v>17.913787047200877</v>
      </c>
      <c r="CG31" s="34">
        <f t="shared" si="31"/>
        <v>38.280394304490692</v>
      </c>
      <c r="CH31" s="5">
        <f t="shared" si="32"/>
        <v>4.41</v>
      </c>
      <c r="CI31" s="5">
        <f t="shared" si="33"/>
        <v>0.95</v>
      </c>
      <c r="CJ31" s="6">
        <f t="shared" si="34"/>
        <v>4.2000000000000003E-2</v>
      </c>
      <c r="CK31" s="5">
        <f t="shared" si="35"/>
        <v>0.08</v>
      </c>
      <c r="CL31" s="5" t="str">
        <f t="shared" si="36"/>
        <v/>
      </c>
      <c r="CM31" s="5">
        <f t="shared" si="37"/>
        <v>14.84</v>
      </c>
      <c r="CN31" s="5">
        <f t="shared" si="38"/>
        <v>1.54</v>
      </c>
      <c r="CO31" s="5">
        <f t="shared" si="39"/>
        <v>0.14000000000000001</v>
      </c>
      <c r="CP31" s="5">
        <f t="shared" si="40"/>
        <v>8.39</v>
      </c>
      <c r="CQ31" s="6">
        <f t="shared" si="41"/>
        <v>1.1519999999999999</v>
      </c>
      <c r="CR31" s="40">
        <f t="shared" si="42"/>
        <v>1.23E-2</v>
      </c>
      <c r="CS31" s="5">
        <f t="shared" si="43"/>
        <v>12.32</v>
      </c>
      <c r="CT31" s="5" t="str">
        <f t="shared" si="44"/>
        <v/>
      </c>
      <c r="CU31" s="5" t="str">
        <f t="shared" si="45"/>
        <v/>
      </c>
      <c r="CV31" s="5" t="str">
        <f t="shared" si="46"/>
        <v/>
      </c>
      <c r="CW31" s="5">
        <f t="shared" si="47"/>
        <v>7.28</v>
      </c>
      <c r="CX31" s="5" t="str">
        <f t="shared" si="48"/>
        <v/>
      </c>
      <c r="CY31" s="4">
        <f t="shared" si="49"/>
        <v>408</v>
      </c>
      <c r="CZ31" s="4">
        <f t="shared" si="50"/>
        <v>48.6</v>
      </c>
      <c r="DA31" s="4" t="str">
        <f t="shared" si="51"/>
        <v/>
      </c>
      <c r="DB31" s="5">
        <f t="shared" si="52"/>
        <v>14.2</v>
      </c>
      <c r="DC31" s="5" t="str">
        <f t="shared" si="53"/>
        <v/>
      </c>
      <c r="DD31" s="5" t="str">
        <f t="shared" si="54"/>
        <v/>
      </c>
      <c r="DE31" s="5" t="str">
        <f t="shared" si="55"/>
        <v/>
      </c>
      <c r="DF31" s="5" t="str">
        <f t="shared" si="56"/>
        <v/>
      </c>
      <c r="DG31" s="5" t="str">
        <f t="shared" si="57"/>
        <v/>
      </c>
      <c r="DH31" s="5" t="str">
        <f t="shared" si="58"/>
        <v/>
      </c>
      <c r="DI31" s="5" t="str">
        <f t="shared" si="59"/>
        <v/>
      </c>
      <c r="DJ31" s="5" t="str">
        <f t="shared" si="60"/>
        <v/>
      </c>
      <c r="DK31" s="5" t="str">
        <f t="shared" si="61"/>
        <v/>
      </c>
      <c r="DL31" s="5" t="str">
        <f t="shared" si="62"/>
        <v/>
      </c>
      <c r="DM31" s="5" t="str">
        <f t="shared" si="63"/>
        <v/>
      </c>
      <c r="DN31" s="5" t="str">
        <f t="shared" si="64"/>
        <v/>
      </c>
      <c r="DO31" s="5" t="str">
        <f t="shared" si="65"/>
        <v/>
      </c>
      <c r="DP31" s="5" t="str">
        <f t="shared" si="66"/>
        <v/>
      </c>
      <c r="DQ31" s="5" t="str">
        <f t="shared" si="67"/>
        <v/>
      </c>
      <c r="DR31" s="5" t="str">
        <f t="shared" si="68"/>
        <v/>
      </c>
      <c r="DS31" s="5" t="str">
        <f t="shared" si="69"/>
        <v/>
      </c>
      <c r="DT31" s="5" t="str">
        <f t="shared" si="70"/>
        <v/>
      </c>
      <c r="DU31" s="5" t="str">
        <f t="shared" si="71"/>
        <v/>
      </c>
      <c r="DV31" s="5" t="str">
        <f t="shared" si="72"/>
        <v/>
      </c>
      <c r="DW31" s="5" t="str">
        <f t="shared" si="73"/>
        <v/>
      </c>
      <c r="DX31" s="5" t="str">
        <f t="shared" si="74"/>
        <v/>
      </c>
      <c r="DY31" s="5">
        <f t="shared" si="75"/>
        <v>2.19</v>
      </c>
      <c r="DZ31" s="36">
        <f t="shared" si="76"/>
        <v>99</v>
      </c>
      <c r="EA31" s="36" t="str">
        <f t="shared" si="77"/>
        <v/>
      </c>
      <c r="EB31" s="4">
        <f t="shared" si="78"/>
        <v>-218.02889331831616</v>
      </c>
      <c r="EC31" s="4">
        <f t="shared" si="79"/>
        <v>-1.6319616752795141</v>
      </c>
      <c r="ED31" s="4">
        <f t="shared" si="80"/>
        <v>-119.17386423557713</v>
      </c>
      <c r="EE31" s="4">
        <f t="shared" si="81"/>
        <v>308.71021265415106</v>
      </c>
      <c r="EF31" s="4">
        <f t="shared" si="82"/>
        <v>247.92174902112845</v>
      </c>
      <c r="EG31" s="5">
        <f t="shared" si="83"/>
        <v>0.71915295228510756</v>
      </c>
      <c r="EH31" s="5">
        <f t="shared" si="84"/>
        <v>1.5757931330005508</v>
      </c>
      <c r="EI31" s="5">
        <f t="shared" si="85"/>
        <v>0.98759294700109534</v>
      </c>
      <c r="EJ31" s="5">
        <f t="shared" si="86"/>
        <v>1.6790082194941875</v>
      </c>
      <c r="EK31" s="5">
        <f t="shared" si="87"/>
        <v>0.57060999652560696</v>
      </c>
      <c r="EL31" s="5">
        <f t="shared" si="88"/>
        <v>0.88830605385328854</v>
      </c>
      <c r="EM31" s="5">
        <f t="shared" si="89"/>
        <v>0.32</v>
      </c>
      <c r="EN31" s="5">
        <f t="shared" si="90"/>
        <v>16.690000000000001</v>
      </c>
      <c r="EO31" s="36">
        <f t="shared" si="91"/>
        <v>3.13</v>
      </c>
      <c r="EP31" s="36">
        <f t="shared" si="92"/>
        <v>1.6677676878555037</v>
      </c>
      <c r="EQ31" s="36">
        <f t="shared" si="93"/>
        <v>9.221774274024547</v>
      </c>
      <c r="ER31" s="36">
        <f t="shared" si="94"/>
        <v>187.61454500548848</v>
      </c>
      <c r="ES31" s="36">
        <f t="shared" si="95"/>
        <v>386</v>
      </c>
      <c r="ET31" s="36">
        <f t="shared" si="96"/>
        <v>138</v>
      </c>
      <c r="EU31" s="36">
        <f t="shared" si="97"/>
        <v>10.957233709210659</v>
      </c>
      <c r="EV31" s="36">
        <f t="shared" si="98"/>
        <v>4.7188015168146888</v>
      </c>
      <c r="EW31" s="36">
        <f t="shared" si="99"/>
        <v>15.549481089711605</v>
      </c>
      <c r="EX31" s="36">
        <f t="shared" si="100"/>
        <v>10.957233709210659</v>
      </c>
      <c r="EY31" s="36">
        <f t="shared" si="101"/>
        <v>6.7299331404051497</v>
      </c>
      <c r="EZ31" s="36">
        <f t="shared" si="102"/>
        <v>4.7188015168146888</v>
      </c>
      <c r="FA31" s="5" t="str">
        <f t="shared" si="103"/>
        <v/>
      </c>
      <c r="FB31" s="5" t="str">
        <f t="shared" si="104"/>
        <v/>
      </c>
      <c r="FC31" s="5" t="str">
        <f t="shared" si="105"/>
        <v/>
      </c>
      <c r="FD31" s="36">
        <f t="shared" si="106"/>
        <v>187.61454500548848</v>
      </c>
      <c r="FE31" s="36">
        <f t="shared" si="107"/>
        <v>386</v>
      </c>
      <c r="FF31" s="36">
        <f t="shared" si="108"/>
        <v>276</v>
      </c>
      <c r="FG31" s="5">
        <f t="shared" si="109"/>
        <v>106</v>
      </c>
      <c r="FH31" s="36">
        <f t="shared" si="110"/>
        <v>96.5</v>
      </c>
      <c r="FI31" s="36">
        <f t="shared" si="111"/>
        <v>46</v>
      </c>
      <c r="FJ31" s="5" t="str">
        <f t="shared" si="112"/>
        <v/>
      </c>
      <c r="FK31" s="5" t="str">
        <f t="shared" si="113"/>
        <v/>
      </c>
      <c r="FL31" s="5" t="str">
        <f t="shared" si="114"/>
        <v/>
      </c>
      <c r="FM31" s="5">
        <f t="shared" si="115"/>
        <v>1.4666666666666666</v>
      </c>
      <c r="FN31" s="5" t="str">
        <f t="shared" si="116"/>
        <v/>
      </c>
      <c r="FO31" s="5" t="str">
        <f t="shared" si="117"/>
        <v/>
      </c>
      <c r="FP31" s="4">
        <f t="shared" si="118"/>
        <v>375.22</v>
      </c>
      <c r="FQ31" s="4" t="str">
        <f t="shared" si="119"/>
        <v/>
      </c>
      <c r="FR31" s="4">
        <f t="shared" si="120"/>
        <v>196</v>
      </c>
      <c r="FS31" s="65">
        <f t="shared" si="121"/>
        <v>-0.28202990775925552</v>
      </c>
      <c r="FT31" s="65">
        <f t="shared" si="122"/>
        <v>-0.59656237382688393</v>
      </c>
      <c r="FU31" s="65" t="str">
        <f t="shared" si="123"/>
        <v/>
      </c>
      <c r="FV31" s="65" t="str">
        <f t="shared" si="124"/>
        <v/>
      </c>
      <c r="FW31" s="65">
        <f t="shared" si="125"/>
        <v>0.38241655291070614</v>
      </c>
      <c r="FX31" s="65">
        <f t="shared" si="126"/>
        <v>7.0743085605410858E-2</v>
      </c>
      <c r="FY31" s="65">
        <f t="shared" si="127"/>
        <v>5.459696367668144</v>
      </c>
      <c r="FZ31" s="65">
        <f t="shared" si="128"/>
        <v>-5.9257710132512695</v>
      </c>
      <c r="GA31" s="65">
        <f t="shared" si="129"/>
        <v>2.7829514296088709E-2</v>
      </c>
      <c r="GB31" s="65">
        <f t="shared" si="130"/>
        <v>0.23332748089013086</v>
      </c>
      <c r="GC31" s="65">
        <f t="shared" si="131"/>
        <v>-1.6648963071549747</v>
      </c>
      <c r="GD31" s="65">
        <f t="shared" si="132"/>
        <v>-2.4697024034527493</v>
      </c>
    </row>
    <row r="32" spans="1:186">
      <c r="A32" s="38" t="s">
        <v>185</v>
      </c>
      <c r="B32" s="37">
        <v>600450.53291900002</v>
      </c>
      <c r="C32" s="37">
        <v>4954204.9459100002</v>
      </c>
      <c r="D32" s="38" t="s">
        <v>186</v>
      </c>
      <c r="E32" s="38" t="s">
        <v>187</v>
      </c>
      <c r="F32" s="58" t="s">
        <v>230</v>
      </c>
      <c r="G32" s="38" t="s">
        <v>231</v>
      </c>
      <c r="H32" s="34">
        <v>48.636793599351833</v>
      </c>
      <c r="I32" s="34">
        <v>3.0312436702450882</v>
      </c>
      <c r="J32" s="34">
        <v>13.953499088515292</v>
      </c>
      <c r="K32" s="34">
        <v>12.545437512659509</v>
      </c>
      <c r="L32" s="34">
        <v>0.18578590236986023</v>
      </c>
      <c r="M32" s="34">
        <v>4.4001924245493216</v>
      </c>
      <c r="N32" s="34">
        <v>7.0500860846668019</v>
      </c>
      <c r="O32" s="34">
        <v>3.9210603605428398</v>
      </c>
      <c r="P32" s="34">
        <v>1.9947538991290257</v>
      </c>
      <c r="Q32" s="34">
        <v>0.83114745797042733</v>
      </c>
      <c r="R32" s="34">
        <v>2.19</v>
      </c>
      <c r="S32" s="19">
        <f t="shared" si="8"/>
        <v>98.739999999999981</v>
      </c>
      <c r="U32" s="37">
        <v>19</v>
      </c>
      <c r="V32" s="37">
        <v>198</v>
      </c>
      <c r="W32" s="37">
        <v>25</v>
      </c>
      <c r="X32" s="37">
        <v>71</v>
      </c>
      <c r="Y32" s="37">
        <v>39</v>
      </c>
      <c r="Z32" s="37">
        <v>13</v>
      </c>
      <c r="AA32" s="37"/>
      <c r="AB32" s="37">
        <v>63</v>
      </c>
      <c r="AC32" s="37">
        <v>526</v>
      </c>
      <c r="AD32" s="37">
        <v>46</v>
      </c>
      <c r="AE32" s="37">
        <v>413</v>
      </c>
      <c r="AF32" s="37">
        <v>55</v>
      </c>
      <c r="AG32" s="37">
        <v>519</v>
      </c>
      <c r="AH32" s="36"/>
      <c r="AI32" s="36"/>
      <c r="AJ32" s="36"/>
      <c r="AK32" s="36"/>
      <c r="AL32" s="36"/>
      <c r="AV32" s="36"/>
      <c r="AW32" s="36"/>
      <c r="AX32" s="36"/>
      <c r="AY32" s="33"/>
      <c r="AZ32" s="36"/>
      <c r="BA32" s="36"/>
      <c r="BK32" s="4">
        <f t="shared" si="9"/>
        <v>18172</v>
      </c>
      <c r="BL32" s="6">
        <f t="shared" si="10"/>
        <v>0.809399127963918</v>
      </c>
      <c r="BM32" s="6">
        <f t="shared" si="11"/>
        <v>3.7947467078681629E-2</v>
      </c>
      <c r="BN32" s="6">
        <f t="shared" si="12"/>
        <v>0.27365167853530675</v>
      </c>
      <c r="BO32" s="6">
        <f t="shared" si="13"/>
        <v>0.15711255494877283</v>
      </c>
      <c r="BP32" s="6">
        <f t="shared" si="14"/>
        <v>2.6189160187462678E-3</v>
      </c>
      <c r="BQ32" s="6">
        <f t="shared" si="15"/>
        <v>0.10915882968368448</v>
      </c>
      <c r="BR32" s="6">
        <f t="shared" si="16"/>
        <v>0.12571480179505709</v>
      </c>
      <c r="BS32" s="6">
        <f t="shared" si="17"/>
        <v>0.12652663312497064</v>
      </c>
      <c r="BT32" s="6">
        <f t="shared" si="18"/>
        <v>4.2351462826518589E-2</v>
      </c>
      <c r="BU32" s="6">
        <f t="shared" si="19"/>
        <v>1.1711250640699273E-2</v>
      </c>
      <c r="BV32" s="5">
        <f t="shared" si="20"/>
        <v>1.49</v>
      </c>
      <c r="BW32" s="5">
        <f t="shared" si="21"/>
        <v>9.9499999999999993</v>
      </c>
      <c r="BX32" s="36">
        <f t="shared" si="22"/>
        <v>43.59</v>
      </c>
      <c r="BY32" s="5">
        <f t="shared" si="23"/>
        <v>2.57</v>
      </c>
      <c r="BZ32" s="5">
        <f t="shared" si="24"/>
        <v>4.5999999999999996</v>
      </c>
      <c r="CA32" s="5">
        <f t="shared" si="25"/>
        <v>2.33</v>
      </c>
      <c r="CB32" s="5">
        <f t="shared" si="26"/>
        <v>3.65</v>
      </c>
      <c r="CC32" s="5">
        <f t="shared" si="27"/>
        <v>5.92</v>
      </c>
      <c r="CD32" s="5">
        <f t="shared" si="28"/>
        <v>-1.1342718249949364</v>
      </c>
      <c r="CE32" s="34">
        <f t="shared" si="29"/>
        <v>6.3949463236783473</v>
      </c>
      <c r="CF32" s="34">
        <f t="shared" si="30"/>
        <v>17.366092768887988</v>
      </c>
      <c r="CG32" s="34">
        <f t="shared" si="31"/>
        <v>36.824324324324323</v>
      </c>
      <c r="CH32" s="5">
        <f t="shared" si="32"/>
        <v>4.5599999999999996</v>
      </c>
      <c r="CI32" s="5">
        <f t="shared" si="33"/>
        <v>0.91</v>
      </c>
      <c r="CJ32" s="6">
        <f t="shared" si="34"/>
        <v>0.05</v>
      </c>
      <c r="CK32" s="5">
        <f t="shared" si="35"/>
        <v>0.12</v>
      </c>
      <c r="CL32" s="5" t="str">
        <f t="shared" si="36"/>
        <v/>
      </c>
      <c r="CM32" s="5">
        <f t="shared" si="37"/>
        <v>8.24</v>
      </c>
      <c r="CN32" s="5">
        <f t="shared" si="38"/>
        <v>1.56</v>
      </c>
      <c r="CO32" s="5">
        <f t="shared" si="39"/>
        <v>0.13</v>
      </c>
      <c r="CP32" s="5">
        <f t="shared" si="40"/>
        <v>8.98</v>
      </c>
      <c r="CQ32" s="6">
        <f t="shared" si="41"/>
        <v>1.196</v>
      </c>
      <c r="CR32" s="40">
        <f t="shared" si="42"/>
        <v>1.3599999999999999E-2</v>
      </c>
      <c r="CS32" s="5">
        <f t="shared" si="43"/>
        <v>9.44</v>
      </c>
      <c r="CT32" s="5" t="str">
        <f t="shared" si="44"/>
        <v/>
      </c>
      <c r="CU32" s="5" t="str">
        <f t="shared" si="45"/>
        <v/>
      </c>
      <c r="CV32" s="5" t="str">
        <f t="shared" si="46"/>
        <v/>
      </c>
      <c r="CW32" s="5">
        <f t="shared" si="47"/>
        <v>7.51</v>
      </c>
      <c r="CX32" s="5" t="str">
        <f t="shared" si="48"/>
        <v/>
      </c>
      <c r="CY32" s="4">
        <f t="shared" si="49"/>
        <v>395</v>
      </c>
      <c r="CZ32" s="4">
        <f t="shared" si="50"/>
        <v>44</v>
      </c>
      <c r="DA32" s="4" t="str">
        <f t="shared" si="51"/>
        <v/>
      </c>
      <c r="DB32" s="5">
        <f t="shared" si="52"/>
        <v>11.28</v>
      </c>
      <c r="DC32" s="5" t="str">
        <f t="shared" si="53"/>
        <v/>
      </c>
      <c r="DD32" s="5" t="str">
        <f t="shared" si="54"/>
        <v/>
      </c>
      <c r="DE32" s="5" t="str">
        <f t="shared" si="55"/>
        <v/>
      </c>
      <c r="DF32" s="5" t="str">
        <f t="shared" si="56"/>
        <v/>
      </c>
      <c r="DG32" s="5" t="str">
        <f t="shared" si="57"/>
        <v/>
      </c>
      <c r="DH32" s="5" t="str">
        <f t="shared" si="58"/>
        <v/>
      </c>
      <c r="DI32" s="5" t="str">
        <f t="shared" si="59"/>
        <v/>
      </c>
      <c r="DJ32" s="5" t="str">
        <f t="shared" si="60"/>
        <v/>
      </c>
      <c r="DK32" s="5" t="str">
        <f t="shared" si="61"/>
        <v/>
      </c>
      <c r="DL32" s="5" t="str">
        <f t="shared" si="62"/>
        <v/>
      </c>
      <c r="DM32" s="5" t="str">
        <f t="shared" si="63"/>
        <v/>
      </c>
      <c r="DN32" s="5" t="str">
        <f t="shared" si="64"/>
        <v/>
      </c>
      <c r="DO32" s="5" t="str">
        <f t="shared" si="65"/>
        <v/>
      </c>
      <c r="DP32" s="5" t="str">
        <f t="shared" si="66"/>
        <v/>
      </c>
      <c r="DQ32" s="5" t="str">
        <f t="shared" si="67"/>
        <v/>
      </c>
      <c r="DR32" s="5" t="str">
        <f t="shared" si="68"/>
        <v/>
      </c>
      <c r="DS32" s="5" t="str">
        <f t="shared" si="69"/>
        <v/>
      </c>
      <c r="DT32" s="5" t="str">
        <f t="shared" si="70"/>
        <v/>
      </c>
      <c r="DU32" s="5" t="str">
        <f t="shared" si="71"/>
        <v/>
      </c>
      <c r="DV32" s="5" t="str">
        <f t="shared" si="72"/>
        <v/>
      </c>
      <c r="DW32" s="5" t="str">
        <f t="shared" si="73"/>
        <v/>
      </c>
      <c r="DX32" s="5" t="str">
        <f t="shared" si="74"/>
        <v/>
      </c>
      <c r="DY32" s="5">
        <f t="shared" si="75"/>
        <v>2.13</v>
      </c>
      <c r="DZ32" s="36">
        <f t="shared" si="76"/>
        <v>101</v>
      </c>
      <c r="EA32" s="36" t="str">
        <f t="shared" si="77"/>
        <v/>
      </c>
      <c r="EB32" s="4">
        <f t="shared" si="78"/>
        <v>-209.88997209350913</v>
      </c>
      <c r="EC32" s="4">
        <f t="shared" si="79"/>
        <v>17.111745506445342</v>
      </c>
      <c r="ED32" s="4">
        <f t="shared" si="80"/>
        <v>-146.65602100629667</v>
      </c>
      <c r="EE32" s="4">
        <f t="shared" si="81"/>
        <v>304.21885171113894</v>
      </c>
      <c r="EF32" s="4">
        <f t="shared" si="82"/>
        <v>233.66940278241572</v>
      </c>
      <c r="EG32" s="5">
        <f t="shared" si="83"/>
        <v>0.65119584384700047</v>
      </c>
      <c r="EH32" s="5">
        <f t="shared" si="84"/>
        <v>1.6206871684468813</v>
      </c>
      <c r="EI32" s="5">
        <f t="shared" si="85"/>
        <v>0.92908370946721297</v>
      </c>
      <c r="EJ32" s="5">
        <f t="shared" si="86"/>
        <v>1.3433763197741984</v>
      </c>
      <c r="EK32" s="5">
        <f t="shared" si="87"/>
        <v>0.54682645218335602</v>
      </c>
      <c r="EL32" s="5">
        <f t="shared" si="88"/>
        <v>1.0869863530145918</v>
      </c>
      <c r="EM32" s="5">
        <f t="shared" si="89"/>
        <v>0.28999999999999998</v>
      </c>
      <c r="EN32" s="5">
        <f t="shared" si="90"/>
        <v>17.170000000000002</v>
      </c>
      <c r="EO32" s="36">
        <f t="shared" si="91"/>
        <v>3.03</v>
      </c>
      <c r="EP32" s="36">
        <f t="shared" si="92"/>
        <v>1.8578590236986023</v>
      </c>
      <c r="EQ32" s="36">
        <f t="shared" si="93"/>
        <v>8.3114745797042726</v>
      </c>
      <c r="ER32" s="36">
        <f t="shared" si="94"/>
        <v>181.72305803119303</v>
      </c>
      <c r="ES32" s="36">
        <f t="shared" si="95"/>
        <v>413</v>
      </c>
      <c r="ET32" s="36">
        <f t="shared" si="96"/>
        <v>138</v>
      </c>
      <c r="EU32" s="36">
        <f t="shared" si="97"/>
        <v>11.290893761393558</v>
      </c>
      <c r="EV32" s="36">
        <f t="shared" si="98"/>
        <v>4.4001924245493216</v>
      </c>
      <c r="EW32" s="36">
        <f t="shared" si="99"/>
        <v>13.953499088515292</v>
      </c>
      <c r="EX32" s="36">
        <f t="shared" si="100"/>
        <v>11.290893761393558</v>
      </c>
      <c r="EY32" s="36">
        <f t="shared" si="101"/>
        <v>5.9158142596718655</v>
      </c>
      <c r="EZ32" s="36">
        <f t="shared" si="102"/>
        <v>4.4001924245493216</v>
      </c>
      <c r="FA32" s="5" t="str">
        <f t="shared" si="103"/>
        <v/>
      </c>
      <c r="FB32" s="5" t="str">
        <f t="shared" si="104"/>
        <v/>
      </c>
      <c r="FC32" s="5" t="str">
        <f t="shared" si="105"/>
        <v/>
      </c>
      <c r="FD32" s="36">
        <f t="shared" si="106"/>
        <v>181.72305803119303</v>
      </c>
      <c r="FE32" s="36">
        <f t="shared" si="107"/>
        <v>413</v>
      </c>
      <c r="FF32" s="36">
        <f t="shared" si="108"/>
        <v>263</v>
      </c>
      <c r="FG32" s="5">
        <f t="shared" si="109"/>
        <v>110</v>
      </c>
      <c r="FH32" s="36">
        <f t="shared" si="110"/>
        <v>103.25</v>
      </c>
      <c r="FI32" s="36">
        <f t="shared" si="111"/>
        <v>46</v>
      </c>
      <c r="FJ32" s="5" t="str">
        <f t="shared" si="112"/>
        <v/>
      </c>
      <c r="FK32" s="5" t="str">
        <f t="shared" si="113"/>
        <v/>
      </c>
      <c r="FL32" s="5" t="str">
        <f t="shared" si="114"/>
        <v/>
      </c>
      <c r="FM32" s="5">
        <f t="shared" si="115"/>
        <v>2.1</v>
      </c>
      <c r="FN32" s="5" t="str">
        <f t="shared" si="116"/>
        <v/>
      </c>
      <c r="FO32" s="5" t="str">
        <f t="shared" si="117"/>
        <v/>
      </c>
      <c r="FP32" s="4">
        <f t="shared" si="118"/>
        <v>363.44</v>
      </c>
      <c r="FQ32" s="4" t="str">
        <f t="shared" si="119"/>
        <v/>
      </c>
      <c r="FR32" s="4">
        <f t="shared" si="120"/>
        <v>198</v>
      </c>
      <c r="FS32" s="65">
        <f t="shared" si="121"/>
        <v>-0.26376753354503851</v>
      </c>
      <c r="FT32" s="65">
        <f t="shared" si="122"/>
        <v>-0.58270911851772189</v>
      </c>
      <c r="FU32" s="65" t="str">
        <f t="shared" si="123"/>
        <v/>
      </c>
      <c r="FV32" s="65" t="str">
        <f t="shared" si="124"/>
        <v/>
      </c>
      <c r="FW32" s="65">
        <f t="shared" si="125"/>
        <v>0.39790908425332339</v>
      </c>
      <c r="FX32" s="65">
        <f t="shared" si="126"/>
        <v>6.3643007339112989E-2</v>
      </c>
      <c r="FY32" s="65">
        <f t="shared" si="127"/>
        <v>5.4073353052615678</v>
      </c>
      <c r="FZ32" s="65">
        <f t="shared" si="128"/>
        <v>-5.9728480185147959</v>
      </c>
      <c r="GA32" s="65">
        <f t="shared" si="129"/>
        <v>-1.255938674883228E-2</v>
      </c>
      <c r="GB32" s="65">
        <f t="shared" si="130"/>
        <v>0.2309118928499089</v>
      </c>
      <c r="GC32" s="65">
        <f t="shared" si="131"/>
        <v>-1.6087418989264737</v>
      </c>
      <c r="GD32" s="65">
        <f t="shared" si="132"/>
        <v>-2.3682579810613738</v>
      </c>
    </row>
    <row r="33" spans="1:186">
      <c r="A33" s="38" t="s">
        <v>185</v>
      </c>
      <c r="B33" s="37">
        <v>600450.53291900002</v>
      </c>
      <c r="C33" s="37">
        <v>4954204.9459100002</v>
      </c>
      <c r="D33" s="38" t="s">
        <v>186</v>
      </c>
      <c r="E33" s="38" t="s">
        <v>187</v>
      </c>
      <c r="F33" s="58" t="s">
        <v>232</v>
      </c>
      <c r="G33" s="38" t="s">
        <v>233</v>
      </c>
      <c r="H33" s="34">
        <v>42.140040241448688</v>
      </c>
      <c r="I33" s="34">
        <v>2.367102615694165</v>
      </c>
      <c r="J33" s="34">
        <v>14.389738430583503</v>
      </c>
      <c r="K33" s="34">
        <v>16.298390342052315</v>
      </c>
      <c r="L33" s="34">
        <v>9.3561368209255535E-2</v>
      </c>
      <c r="M33" s="34">
        <v>11.030885311871227</v>
      </c>
      <c r="N33" s="34">
        <v>2.217404426559356</v>
      </c>
      <c r="O33" s="34">
        <v>2.7132796780684103</v>
      </c>
      <c r="P33" s="34">
        <v>1.2069416498993963</v>
      </c>
      <c r="Q33" s="34">
        <v>0.54265593561368208</v>
      </c>
      <c r="R33" s="34">
        <v>6.4</v>
      </c>
      <c r="S33" s="19">
        <f t="shared" si="8"/>
        <v>99.4</v>
      </c>
      <c r="U33" s="4">
        <v>23</v>
      </c>
      <c r="V33" s="4">
        <v>215</v>
      </c>
      <c r="W33" s="4">
        <v>286</v>
      </c>
      <c r="X33" s="4">
        <v>122</v>
      </c>
      <c r="Y33" s="4">
        <v>178</v>
      </c>
      <c r="Z33" s="4">
        <v>13</v>
      </c>
      <c r="AB33" s="4">
        <v>36</v>
      </c>
      <c r="AC33" s="4">
        <v>270</v>
      </c>
      <c r="AD33" s="4">
        <v>52</v>
      </c>
      <c r="AE33" s="4">
        <v>192</v>
      </c>
      <c r="AF33" s="26">
        <v>23</v>
      </c>
      <c r="AG33" s="4">
        <v>305</v>
      </c>
      <c r="BK33" s="4">
        <f t="shared" si="9"/>
        <v>14191</v>
      </c>
      <c r="BL33" s="6">
        <f t="shared" si="10"/>
        <v>0.70128208090279054</v>
      </c>
      <c r="BM33" s="6">
        <f t="shared" si="11"/>
        <v>2.9633232544994555E-2</v>
      </c>
      <c r="BN33" s="6">
        <f t="shared" si="12"/>
        <v>0.28220706865235345</v>
      </c>
      <c r="BO33" s="6">
        <f t="shared" si="13"/>
        <v>0.20411259038262136</v>
      </c>
      <c r="BP33" s="6">
        <f t="shared" si="14"/>
        <v>1.3188802961552797E-3</v>
      </c>
      <c r="BQ33" s="6">
        <f t="shared" si="15"/>
        <v>0.2736513349509111</v>
      </c>
      <c r="BR33" s="6">
        <f t="shared" si="16"/>
        <v>3.9540021871600502E-2</v>
      </c>
      <c r="BS33" s="6">
        <f t="shared" si="17"/>
        <v>8.7553393935734442E-2</v>
      </c>
      <c r="BT33" s="6">
        <f t="shared" si="18"/>
        <v>2.5625088108267437E-2</v>
      </c>
      <c r="BU33" s="6">
        <f t="shared" si="19"/>
        <v>7.6462721658966054E-3</v>
      </c>
      <c r="BV33" s="5">
        <f t="shared" si="20"/>
        <v>1.94</v>
      </c>
      <c r="BW33" s="5">
        <f t="shared" si="21"/>
        <v>12.92</v>
      </c>
      <c r="BX33" s="36">
        <f t="shared" si="22"/>
        <v>59.86</v>
      </c>
      <c r="BY33" s="5">
        <f t="shared" si="23"/>
        <v>1.33</v>
      </c>
      <c r="BZ33" s="5">
        <f t="shared" si="24"/>
        <v>6.08</v>
      </c>
      <c r="CA33" s="5">
        <f t="shared" si="25"/>
        <v>0.94</v>
      </c>
      <c r="CB33" s="5">
        <f t="shared" si="26"/>
        <v>4.3600000000000003</v>
      </c>
      <c r="CC33" s="5">
        <f t="shared" si="27"/>
        <v>3.92</v>
      </c>
      <c r="CD33" s="5">
        <f t="shared" si="28"/>
        <v>1.7028169014084504</v>
      </c>
      <c r="CE33" s="34">
        <f t="shared" si="29"/>
        <v>12.237826961770624</v>
      </c>
      <c r="CF33" s="34">
        <f t="shared" si="30"/>
        <v>17.168511066398388</v>
      </c>
      <c r="CG33" s="34">
        <f t="shared" si="31"/>
        <v>71.280653950953692</v>
      </c>
      <c r="CH33" s="5">
        <f t="shared" si="32"/>
        <v>4.2300000000000004</v>
      </c>
      <c r="CI33" s="5">
        <f t="shared" si="33"/>
        <v>0.71</v>
      </c>
      <c r="CJ33" s="6">
        <f t="shared" si="34"/>
        <v>3.5000000000000003E-2</v>
      </c>
      <c r="CK33" s="5">
        <f t="shared" si="35"/>
        <v>0.13300000000000001</v>
      </c>
      <c r="CL33" s="5" t="str">
        <f t="shared" si="36"/>
        <v/>
      </c>
      <c r="CM33" s="5">
        <f t="shared" si="37"/>
        <v>8.4700000000000006</v>
      </c>
      <c r="CN33" s="5">
        <f t="shared" si="38"/>
        <v>0.62</v>
      </c>
      <c r="CO33" s="5">
        <f t="shared" si="39"/>
        <v>1.33</v>
      </c>
      <c r="CP33" s="5">
        <f t="shared" si="40"/>
        <v>3.69</v>
      </c>
      <c r="CQ33" s="6">
        <f t="shared" si="41"/>
        <v>0.442</v>
      </c>
      <c r="CR33" s="40">
        <f t="shared" si="42"/>
        <v>8.0999999999999996E-3</v>
      </c>
      <c r="CS33" s="5">
        <f t="shared" si="43"/>
        <v>13.26</v>
      </c>
      <c r="CT33" s="5" t="str">
        <f t="shared" si="44"/>
        <v/>
      </c>
      <c r="CU33" s="5" t="str">
        <f t="shared" si="45"/>
        <v/>
      </c>
      <c r="CV33" s="5" t="str">
        <f t="shared" si="46"/>
        <v/>
      </c>
      <c r="CW33" s="5">
        <f t="shared" si="47"/>
        <v>8.35</v>
      </c>
      <c r="CX33" s="5" t="str">
        <f t="shared" si="48"/>
        <v/>
      </c>
      <c r="CY33" s="4">
        <f t="shared" si="49"/>
        <v>273</v>
      </c>
      <c r="CZ33" s="4">
        <f t="shared" si="50"/>
        <v>73.900000000000006</v>
      </c>
      <c r="DA33" s="4" t="str">
        <f t="shared" si="51"/>
        <v/>
      </c>
      <c r="DB33" s="5">
        <f t="shared" si="52"/>
        <v>5.87</v>
      </c>
      <c r="DC33" s="5" t="str">
        <f t="shared" si="53"/>
        <v/>
      </c>
      <c r="DD33" s="5" t="str">
        <f t="shared" si="54"/>
        <v/>
      </c>
      <c r="DE33" s="5" t="str">
        <f t="shared" si="55"/>
        <v/>
      </c>
      <c r="DF33" s="5" t="str">
        <f t="shared" si="56"/>
        <v/>
      </c>
      <c r="DG33" s="5" t="str">
        <f t="shared" si="57"/>
        <v/>
      </c>
      <c r="DH33" s="5" t="str">
        <f t="shared" si="58"/>
        <v/>
      </c>
      <c r="DI33" s="5" t="str">
        <f t="shared" si="59"/>
        <v/>
      </c>
      <c r="DJ33" s="5" t="str">
        <f t="shared" si="60"/>
        <v/>
      </c>
      <c r="DK33" s="5" t="str">
        <f t="shared" si="61"/>
        <v/>
      </c>
      <c r="DL33" s="5" t="str">
        <f t="shared" si="62"/>
        <v/>
      </c>
      <c r="DM33" s="5" t="str">
        <f t="shared" si="63"/>
        <v/>
      </c>
      <c r="DN33" s="5" t="str">
        <f t="shared" si="64"/>
        <v/>
      </c>
      <c r="DO33" s="5" t="str">
        <f t="shared" si="65"/>
        <v/>
      </c>
      <c r="DP33" s="5" t="str">
        <f t="shared" si="66"/>
        <v/>
      </c>
      <c r="DQ33" s="5" t="str">
        <f t="shared" si="67"/>
        <v/>
      </c>
      <c r="DR33" s="5" t="str">
        <f t="shared" si="68"/>
        <v/>
      </c>
      <c r="DS33" s="5" t="str">
        <f t="shared" si="69"/>
        <v/>
      </c>
      <c r="DT33" s="5" t="str">
        <f t="shared" si="70"/>
        <v/>
      </c>
      <c r="DU33" s="5" t="str">
        <f t="shared" si="71"/>
        <v/>
      </c>
      <c r="DV33" s="5" t="str">
        <f t="shared" si="72"/>
        <v/>
      </c>
      <c r="DW33" s="5" t="str">
        <f t="shared" si="73"/>
        <v/>
      </c>
      <c r="DX33" s="5" t="str">
        <f t="shared" si="74"/>
        <v/>
      </c>
      <c r="DY33" s="5">
        <f t="shared" si="75"/>
        <v>1.91</v>
      </c>
      <c r="DZ33" s="36">
        <f t="shared" si="76"/>
        <v>75</v>
      </c>
      <c r="EA33" s="36" t="str">
        <f t="shared" si="77"/>
        <v/>
      </c>
      <c r="EB33" s="4">
        <f t="shared" si="78"/>
        <v>-101.4683276990675</v>
      </c>
      <c r="EC33" s="4">
        <f t="shared" si="79"/>
        <v>94.22219700919463</v>
      </c>
      <c r="ED33" s="4">
        <f t="shared" si="80"/>
        <v>89.948542865150586</v>
      </c>
      <c r="EE33" s="4">
        <f t="shared" si="81"/>
        <v>507.39715787852703</v>
      </c>
      <c r="EF33" s="4">
        <f t="shared" si="82"/>
        <v>-46.61935488772167</v>
      </c>
      <c r="EG33" s="5">
        <f t="shared" si="83"/>
        <v>1.4681476861194274</v>
      </c>
      <c r="EH33" s="5">
        <f t="shared" si="84"/>
        <v>2.4939806760598522</v>
      </c>
      <c r="EI33" s="5">
        <f t="shared" si="85"/>
        <v>1.8482651868299864</v>
      </c>
      <c r="EJ33" s="5">
        <f t="shared" si="86"/>
        <v>2.8623522552237084</v>
      </c>
      <c r="EK33" s="5">
        <f t="shared" si="87"/>
        <v>0.34108224550972532</v>
      </c>
      <c r="EL33" s="5">
        <f t="shared" si="88"/>
        <v>0.30817197817895031</v>
      </c>
      <c r="EM33" s="5">
        <f t="shared" si="89"/>
        <v>0.34</v>
      </c>
      <c r="EN33" s="5">
        <f t="shared" si="90"/>
        <v>21.48</v>
      </c>
      <c r="EO33" s="36">
        <f t="shared" si="91"/>
        <v>2.37</v>
      </c>
      <c r="EP33" s="36">
        <f t="shared" si="92"/>
        <v>0.93561368209255535</v>
      </c>
      <c r="EQ33" s="36">
        <f t="shared" si="93"/>
        <v>5.4265593561368206</v>
      </c>
      <c r="ER33" s="36">
        <f t="shared" si="94"/>
        <v>141.90780181086521</v>
      </c>
      <c r="ES33" s="36">
        <f t="shared" si="95"/>
        <v>192</v>
      </c>
      <c r="ET33" s="36">
        <f t="shared" si="96"/>
        <v>156</v>
      </c>
      <c r="EU33" s="36">
        <f t="shared" si="97"/>
        <v>14.668551307847084</v>
      </c>
      <c r="EV33" s="36">
        <f t="shared" si="98"/>
        <v>11.030885311871227</v>
      </c>
      <c r="EW33" s="36">
        <f t="shared" si="99"/>
        <v>14.389738430583503</v>
      </c>
      <c r="EX33" s="36">
        <f t="shared" si="100"/>
        <v>14.668551307847084</v>
      </c>
      <c r="EY33" s="36">
        <f t="shared" si="101"/>
        <v>3.9202213279678064</v>
      </c>
      <c r="EZ33" s="36">
        <f t="shared" si="102"/>
        <v>11.030885311871227</v>
      </c>
      <c r="FA33" s="5" t="str">
        <f t="shared" si="103"/>
        <v/>
      </c>
      <c r="FB33" s="5" t="str">
        <f t="shared" si="104"/>
        <v/>
      </c>
      <c r="FC33" s="5" t="str">
        <f t="shared" si="105"/>
        <v/>
      </c>
      <c r="FD33" s="36">
        <f t="shared" si="106"/>
        <v>141.90780181086521</v>
      </c>
      <c r="FE33" s="36">
        <f t="shared" si="107"/>
        <v>192</v>
      </c>
      <c r="FF33" s="36">
        <f t="shared" si="108"/>
        <v>135</v>
      </c>
      <c r="FG33" s="5">
        <f t="shared" si="109"/>
        <v>46</v>
      </c>
      <c r="FH33" s="36">
        <f t="shared" si="110"/>
        <v>48</v>
      </c>
      <c r="FI33" s="36">
        <f t="shared" si="111"/>
        <v>52</v>
      </c>
      <c r="FJ33" s="5" t="str">
        <f t="shared" si="112"/>
        <v/>
      </c>
      <c r="FK33" s="5" t="str">
        <f t="shared" si="113"/>
        <v/>
      </c>
      <c r="FL33" s="5" t="str">
        <f t="shared" si="114"/>
        <v/>
      </c>
      <c r="FM33" s="5">
        <f t="shared" si="115"/>
        <v>1.2</v>
      </c>
      <c r="FN33" s="5" t="str">
        <f t="shared" si="116"/>
        <v/>
      </c>
      <c r="FO33" s="5" t="str">
        <f t="shared" si="117"/>
        <v/>
      </c>
      <c r="FP33" s="4">
        <f t="shared" si="118"/>
        <v>283.82</v>
      </c>
      <c r="FQ33" s="4" t="str">
        <f t="shared" si="119"/>
        <v/>
      </c>
      <c r="FR33" s="4">
        <f t="shared" si="120"/>
        <v>215</v>
      </c>
      <c r="FS33" s="65">
        <f t="shared" si="121"/>
        <v>-0.12060453579921043</v>
      </c>
      <c r="FT33" s="65">
        <f t="shared" si="122"/>
        <v>-0.39234515536120407</v>
      </c>
      <c r="FU33" s="65" t="str">
        <f t="shared" si="123"/>
        <v/>
      </c>
      <c r="FV33" s="65" t="str">
        <f t="shared" si="124"/>
        <v/>
      </c>
      <c r="FW33" s="65">
        <f t="shared" si="125"/>
        <v>0.44302882217917045</v>
      </c>
      <c r="FX33" s="65">
        <f t="shared" si="126"/>
        <v>-0.11858924456388487</v>
      </c>
      <c r="FY33" s="65">
        <f t="shared" si="127"/>
        <v>4.6619501271516661</v>
      </c>
      <c r="FZ33" s="65">
        <f t="shared" si="128"/>
        <v>-5.6318821367746654</v>
      </c>
      <c r="GA33" s="65">
        <f t="shared" si="129"/>
        <v>0.29673164632369597</v>
      </c>
      <c r="GB33" s="65">
        <f t="shared" si="130"/>
        <v>0.32630386116700194</v>
      </c>
      <c r="GC33" s="65">
        <f t="shared" si="131"/>
        <v>-1.5433342374245471</v>
      </c>
      <c r="GD33" s="65">
        <f t="shared" si="132"/>
        <v>-2.2006780764587526</v>
      </c>
    </row>
    <row r="34" spans="1:186">
      <c r="A34" s="38" t="s">
        <v>185</v>
      </c>
      <c r="B34" s="37">
        <v>600450.53291900002</v>
      </c>
      <c r="C34" s="37">
        <v>4954204.9459100002</v>
      </c>
      <c r="D34" s="38" t="s">
        <v>186</v>
      </c>
      <c r="E34" s="38" t="s">
        <v>187</v>
      </c>
      <c r="F34" s="58" t="s">
        <v>234</v>
      </c>
      <c r="G34" s="38" t="s">
        <v>235</v>
      </c>
      <c r="H34" s="34">
        <v>47.888930421533772</v>
      </c>
      <c r="I34" s="34">
        <v>2.2342894870492636</v>
      </c>
      <c r="J34" s="34">
        <v>13.900048755713561</v>
      </c>
      <c r="K34" s="34">
        <v>12.27870594210259</v>
      </c>
      <c r="L34" s="34">
        <v>0.1482935500253936</v>
      </c>
      <c r="M34" s="34">
        <v>7.8298994413407819</v>
      </c>
      <c r="N34" s="34">
        <v>8.2451213814118844</v>
      </c>
      <c r="O34" s="34">
        <v>3.0746196038598272</v>
      </c>
      <c r="P34" s="34">
        <v>1.1764621635347892</v>
      </c>
      <c r="Q34" s="34">
        <v>0.55362925342813618</v>
      </c>
      <c r="R34" s="34">
        <v>1.1200000000000001</v>
      </c>
      <c r="S34" s="19">
        <f t="shared" si="8"/>
        <v>98.450000000000017</v>
      </c>
      <c r="U34" s="4">
        <v>20</v>
      </c>
      <c r="V34" s="4">
        <v>187</v>
      </c>
      <c r="W34" s="4">
        <v>213</v>
      </c>
      <c r="X34" s="4">
        <v>89</v>
      </c>
      <c r="Y34" s="4">
        <v>133</v>
      </c>
      <c r="Z34" s="4">
        <v>7</v>
      </c>
      <c r="AB34" s="4">
        <v>33</v>
      </c>
      <c r="AC34" s="4">
        <v>540</v>
      </c>
      <c r="AD34" s="4">
        <v>28</v>
      </c>
      <c r="AE34" s="4">
        <v>160</v>
      </c>
      <c r="AF34" s="26">
        <v>19</v>
      </c>
      <c r="AG34" s="4">
        <v>438</v>
      </c>
      <c r="BK34" s="4">
        <f t="shared" si="9"/>
        <v>13395</v>
      </c>
      <c r="BL34" s="6">
        <f t="shared" si="10"/>
        <v>0.79695341024353084</v>
      </c>
      <c r="BM34" s="6">
        <f t="shared" si="11"/>
        <v>2.7970574449790481E-2</v>
      </c>
      <c r="BN34" s="6">
        <f t="shared" si="12"/>
        <v>0.27260342725462955</v>
      </c>
      <c r="BO34" s="6">
        <f t="shared" si="13"/>
        <v>0.1537721470520049</v>
      </c>
      <c r="BP34" s="6">
        <f t="shared" si="14"/>
        <v>2.0904080917027571E-3</v>
      </c>
      <c r="BQ34" s="6">
        <f t="shared" si="15"/>
        <v>0.19424210968347264</v>
      </c>
      <c r="BR34" s="6">
        <f t="shared" si="16"/>
        <v>0.14702427570277968</v>
      </c>
      <c r="BS34" s="6">
        <f t="shared" si="17"/>
        <v>9.9213281828326144E-2</v>
      </c>
      <c r="BT34" s="6">
        <f t="shared" si="18"/>
        <v>2.4977965255515693E-2</v>
      </c>
      <c r="BU34" s="6">
        <f t="shared" si="19"/>
        <v>7.8008912699469666E-3</v>
      </c>
      <c r="BV34" s="5">
        <f t="shared" si="20"/>
        <v>1.46</v>
      </c>
      <c r="BW34" s="5">
        <f t="shared" si="21"/>
        <v>9.74</v>
      </c>
      <c r="BX34" s="36">
        <f t="shared" si="22"/>
        <v>58.42</v>
      </c>
      <c r="BY34" s="5">
        <f t="shared" si="23"/>
        <v>1.41</v>
      </c>
      <c r="BZ34" s="5">
        <f t="shared" si="24"/>
        <v>6.22</v>
      </c>
      <c r="CA34" s="5">
        <f t="shared" si="25"/>
        <v>3.69</v>
      </c>
      <c r="CB34" s="5">
        <f t="shared" si="26"/>
        <v>4.04</v>
      </c>
      <c r="CC34" s="5">
        <f t="shared" si="27"/>
        <v>4.25</v>
      </c>
      <c r="CD34" s="5">
        <f t="shared" si="28"/>
        <v>-3.994039614017268</v>
      </c>
      <c r="CE34" s="34">
        <f t="shared" si="29"/>
        <v>9.0063616048755719</v>
      </c>
      <c r="CF34" s="34">
        <f t="shared" si="30"/>
        <v>20.326102590147283</v>
      </c>
      <c r="CG34" s="34">
        <f t="shared" si="31"/>
        <v>44.309338521400782</v>
      </c>
      <c r="CH34" s="5">
        <f t="shared" si="32"/>
        <v>4.04</v>
      </c>
      <c r="CI34" s="5">
        <f t="shared" si="33"/>
        <v>0.73</v>
      </c>
      <c r="CJ34" s="6">
        <f t="shared" si="34"/>
        <v>2.9000000000000001E-2</v>
      </c>
      <c r="CK34" s="5">
        <f t="shared" si="35"/>
        <v>6.0999999999999999E-2</v>
      </c>
      <c r="CL34" s="5" t="str">
        <f t="shared" si="36"/>
        <v/>
      </c>
      <c r="CM34" s="5">
        <f t="shared" si="37"/>
        <v>13.27</v>
      </c>
      <c r="CN34" s="5">
        <f t="shared" si="38"/>
        <v>0.62</v>
      </c>
      <c r="CO34" s="5">
        <f t="shared" si="39"/>
        <v>1.1399999999999999</v>
      </c>
      <c r="CP34" s="5">
        <f t="shared" si="40"/>
        <v>5.71</v>
      </c>
      <c r="CQ34" s="6">
        <f t="shared" si="41"/>
        <v>0.67900000000000005</v>
      </c>
      <c r="CR34" s="40">
        <f t="shared" si="42"/>
        <v>7.1999999999999998E-3</v>
      </c>
      <c r="CS34" s="5">
        <f t="shared" si="43"/>
        <v>23.05</v>
      </c>
      <c r="CT34" s="5" t="str">
        <f t="shared" si="44"/>
        <v/>
      </c>
      <c r="CU34" s="5" t="str">
        <f t="shared" si="45"/>
        <v/>
      </c>
      <c r="CV34" s="5" t="str">
        <f t="shared" si="46"/>
        <v/>
      </c>
      <c r="CW34" s="5">
        <f t="shared" si="47"/>
        <v>8.42</v>
      </c>
      <c r="CX34" s="5" t="str">
        <f t="shared" si="48"/>
        <v/>
      </c>
      <c r="CY34" s="4">
        <f t="shared" si="49"/>
        <v>478</v>
      </c>
      <c r="CZ34" s="4">
        <f t="shared" si="50"/>
        <v>83.7</v>
      </c>
      <c r="DA34" s="4" t="str">
        <f t="shared" si="51"/>
        <v/>
      </c>
      <c r="DB34" s="5">
        <f t="shared" si="52"/>
        <v>15.64</v>
      </c>
      <c r="DC34" s="5" t="str">
        <f t="shared" si="53"/>
        <v/>
      </c>
      <c r="DD34" s="5" t="str">
        <f t="shared" si="54"/>
        <v/>
      </c>
      <c r="DE34" s="5" t="str">
        <f t="shared" si="55"/>
        <v/>
      </c>
      <c r="DF34" s="5" t="str">
        <f t="shared" si="56"/>
        <v/>
      </c>
      <c r="DG34" s="5" t="str">
        <f t="shared" si="57"/>
        <v/>
      </c>
      <c r="DH34" s="5" t="str">
        <f t="shared" si="58"/>
        <v/>
      </c>
      <c r="DI34" s="5" t="str">
        <f t="shared" si="59"/>
        <v/>
      </c>
      <c r="DJ34" s="5" t="str">
        <f t="shared" si="60"/>
        <v/>
      </c>
      <c r="DK34" s="5" t="str">
        <f t="shared" si="61"/>
        <v/>
      </c>
      <c r="DL34" s="5" t="str">
        <f t="shared" si="62"/>
        <v/>
      </c>
      <c r="DM34" s="5" t="str">
        <f t="shared" si="63"/>
        <v/>
      </c>
      <c r="DN34" s="5" t="str">
        <f t="shared" si="64"/>
        <v/>
      </c>
      <c r="DO34" s="5" t="str">
        <f t="shared" si="65"/>
        <v/>
      </c>
      <c r="DP34" s="5" t="str">
        <f t="shared" si="66"/>
        <v/>
      </c>
      <c r="DQ34" s="5" t="str">
        <f t="shared" si="67"/>
        <v/>
      </c>
      <c r="DR34" s="5" t="str">
        <f t="shared" si="68"/>
        <v/>
      </c>
      <c r="DS34" s="5" t="str">
        <f t="shared" si="69"/>
        <v/>
      </c>
      <c r="DT34" s="5" t="str">
        <f t="shared" si="70"/>
        <v/>
      </c>
      <c r="DU34" s="5" t="str">
        <f t="shared" si="71"/>
        <v/>
      </c>
      <c r="DV34" s="5" t="str">
        <f t="shared" si="72"/>
        <v/>
      </c>
      <c r="DW34" s="5" t="str">
        <f t="shared" si="73"/>
        <v/>
      </c>
      <c r="DX34" s="5" t="str">
        <f t="shared" si="74"/>
        <v/>
      </c>
      <c r="DY34" s="5">
        <f t="shared" si="75"/>
        <v>1.89</v>
      </c>
      <c r="DZ34" s="36">
        <f t="shared" si="76"/>
        <v>47</v>
      </c>
      <c r="EA34" s="36" t="str">
        <f t="shared" si="77"/>
        <v/>
      </c>
      <c r="EB34" s="4">
        <f t="shared" si="78"/>
        <v>-221.25959227559014</v>
      </c>
      <c r="EC34" s="4">
        <f t="shared" si="79"/>
        <v>43.443705862148683</v>
      </c>
      <c r="ED34" s="4">
        <f t="shared" si="80"/>
        <v>-145.63637123477164</v>
      </c>
      <c r="EE34" s="4">
        <f t="shared" si="81"/>
        <v>375.98483118526804</v>
      </c>
      <c r="EF34" s="4">
        <f t="shared" si="82"/>
        <v>135.57146295258326</v>
      </c>
      <c r="EG34" s="5">
        <f t="shared" si="83"/>
        <v>0.65192375404777236</v>
      </c>
      <c r="EH34" s="5">
        <f t="shared" si="84"/>
        <v>2.1955564059374679</v>
      </c>
      <c r="EI34" s="5">
        <f t="shared" si="85"/>
        <v>1.0053347478914887</v>
      </c>
      <c r="EJ34" s="5">
        <f t="shared" si="86"/>
        <v>0.84466178303457817</v>
      </c>
      <c r="EK34" s="5">
        <f t="shared" si="87"/>
        <v>0.40048584760746586</v>
      </c>
      <c r="EL34" s="5">
        <f t="shared" si="88"/>
        <v>1.1873438844878725</v>
      </c>
      <c r="EM34" s="5">
        <f t="shared" si="89"/>
        <v>0.28999999999999998</v>
      </c>
      <c r="EN34" s="5">
        <f t="shared" si="90"/>
        <v>19.239999999999998</v>
      </c>
      <c r="EO34" s="36">
        <f t="shared" si="91"/>
        <v>2.23</v>
      </c>
      <c r="EP34" s="36">
        <f t="shared" si="92"/>
        <v>1.4829355002539359</v>
      </c>
      <c r="EQ34" s="36">
        <f t="shared" si="93"/>
        <v>5.5362925342813618</v>
      </c>
      <c r="ER34" s="36">
        <f t="shared" si="94"/>
        <v>133.94565474860335</v>
      </c>
      <c r="ES34" s="36">
        <f t="shared" si="95"/>
        <v>160</v>
      </c>
      <c r="ET34" s="36">
        <f t="shared" si="96"/>
        <v>84</v>
      </c>
      <c r="EU34" s="36">
        <f t="shared" si="97"/>
        <v>11.050835347892331</v>
      </c>
      <c r="EV34" s="36">
        <f t="shared" si="98"/>
        <v>7.8298994413407819</v>
      </c>
      <c r="EW34" s="36">
        <f t="shared" si="99"/>
        <v>13.900048755713561</v>
      </c>
      <c r="EX34" s="36">
        <f t="shared" si="100"/>
        <v>11.050835347892331</v>
      </c>
      <c r="EY34" s="36">
        <f t="shared" si="101"/>
        <v>4.2510817673946164</v>
      </c>
      <c r="EZ34" s="36">
        <f t="shared" si="102"/>
        <v>7.8298994413407819</v>
      </c>
      <c r="FA34" s="5" t="str">
        <f t="shared" si="103"/>
        <v/>
      </c>
      <c r="FB34" s="5" t="str">
        <f t="shared" si="104"/>
        <v/>
      </c>
      <c r="FC34" s="5" t="str">
        <f t="shared" si="105"/>
        <v/>
      </c>
      <c r="FD34" s="36">
        <f t="shared" si="106"/>
        <v>133.94565474860335</v>
      </c>
      <c r="FE34" s="36">
        <f t="shared" si="107"/>
        <v>160</v>
      </c>
      <c r="FF34" s="36">
        <f t="shared" si="108"/>
        <v>270</v>
      </c>
      <c r="FG34" s="5">
        <f t="shared" si="109"/>
        <v>38</v>
      </c>
      <c r="FH34" s="36">
        <f t="shared" si="110"/>
        <v>40</v>
      </c>
      <c r="FI34" s="36">
        <f t="shared" si="111"/>
        <v>28</v>
      </c>
      <c r="FJ34" s="5" t="str">
        <f t="shared" si="112"/>
        <v/>
      </c>
      <c r="FK34" s="5" t="str">
        <f t="shared" si="113"/>
        <v/>
      </c>
      <c r="FL34" s="5" t="str">
        <f t="shared" si="114"/>
        <v/>
      </c>
      <c r="FM34" s="5">
        <f t="shared" si="115"/>
        <v>1.1000000000000001</v>
      </c>
      <c r="FN34" s="5" t="str">
        <f t="shared" si="116"/>
        <v/>
      </c>
      <c r="FO34" s="5" t="str">
        <f t="shared" si="117"/>
        <v/>
      </c>
      <c r="FP34" s="4">
        <f t="shared" si="118"/>
        <v>267.89999999999998</v>
      </c>
      <c r="FQ34" s="4" t="str">
        <f t="shared" si="119"/>
        <v/>
      </c>
      <c r="FR34" s="4">
        <f t="shared" si="120"/>
        <v>187</v>
      </c>
      <c r="FS34" s="65">
        <f t="shared" si="121"/>
        <v>-0.15613110707170991</v>
      </c>
      <c r="FT34" s="65">
        <f t="shared" si="122"/>
        <v>-0.42797271360820888</v>
      </c>
      <c r="FU34" s="65" t="str">
        <f t="shared" si="123"/>
        <v/>
      </c>
      <c r="FV34" s="65" t="str">
        <f t="shared" si="124"/>
        <v/>
      </c>
      <c r="FW34" s="65">
        <f t="shared" si="125"/>
        <v>0.52363929565812173</v>
      </c>
      <c r="FX34" s="65">
        <f t="shared" si="126"/>
        <v>0.20751103320670322</v>
      </c>
      <c r="FY34" s="65">
        <f t="shared" si="127"/>
        <v>5.8737841836112707</v>
      </c>
      <c r="FZ34" s="65">
        <f t="shared" si="128"/>
        <v>-5.4745079545162625</v>
      </c>
      <c r="GA34" s="65">
        <f t="shared" si="129"/>
        <v>0.11912844644847342</v>
      </c>
      <c r="GB34" s="65">
        <f t="shared" si="130"/>
        <v>0.27485688654139162</v>
      </c>
      <c r="GC34" s="65">
        <f t="shared" si="131"/>
        <v>-1.6088207869984765</v>
      </c>
      <c r="GD34" s="65">
        <f t="shared" si="132"/>
        <v>-2.3638044556627733</v>
      </c>
    </row>
    <row r="35" spans="1:186">
      <c r="A35" s="38" t="s">
        <v>185</v>
      </c>
      <c r="B35" s="37">
        <v>613126.40909099998</v>
      </c>
      <c r="C35" s="4">
        <v>4918614.3653999995</v>
      </c>
      <c r="D35" s="38" t="s">
        <v>186</v>
      </c>
      <c r="E35" s="38" t="s">
        <v>187</v>
      </c>
      <c r="F35" s="58" t="s">
        <v>236</v>
      </c>
      <c r="G35" s="38" t="s">
        <v>237</v>
      </c>
      <c r="H35" s="34">
        <v>45.453611749425519</v>
      </c>
      <c r="I35" s="34">
        <v>2.6898990908182636</v>
      </c>
      <c r="J35" s="34">
        <v>13.042222000199819</v>
      </c>
      <c r="K35" s="34">
        <v>14.121970226795884</v>
      </c>
      <c r="L35" s="34">
        <v>0.16101508642222001</v>
      </c>
      <c r="M35" s="34">
        <v>5.3513837546208416</v>
      </c>
      <c r="N35" s="34">
        <v>8.6379858127685072</v>
      </c>
      <c r="O35" s="34">
        <v>3.6844040363672694</v>
      </c>
      <c r="P35" s="34">
        <v>0.96609051853332006</v>
      </c>
      <c r="Q35" s="34">
        <v>0.69141772404835644</v>
      </c>
      <c r="R35" s="34">
        <v>5.29</v>
      </c>
      <c r="S35" s="19">
        <f t="shared" si="8"/>
        <v>100.09</v>
      </c>
      <c r="U35" s="4">
        <v>20</v>
      </c>
      <c r="V35" s="4">
        <v>207</v>
      </c>
      <c r="W35" s="4">
        <v>156</v>
      </c>
      <c r="X35" s="4">
        <v>90</v>
      </c>
      <c r="Y35" s="4">
        <v>63</v>
      </c>
      <c r="AB35" s="4">
        <v>27</v>
      </c>
      <c r="AC35" s="4">
        <v>416</v>
      </c>
      <c r="AD35" s="4">
        <v>31</v>
      </c>
      <c r="AE35" s="4">
        <v>196</v>
      </c>
      <c r="AF35" s="26">
        <v>30</v>
      </c>
      <c r="AG35" s="4">
        <v>339</v>
      </c>
      <c r="AH35" s="5">
        <v>30.8</v>
      </c>
      <c r="AI35" s="5">
        <v>75</v>
      </c>
      <c r="AK35" s="5">
        <v>44</v>
      </c>
      <c r="AL35" s="5">
        <v>9.18</v>
      </c>
      <c r="AM35" s="5">
        <v>2.75</v>
      </c>
      <c r="AO35" s="5">
        <v>1.1000000000000001</v>
      </c>
      <c r="AT35" s="5">
        <v>2.31</v>
      </c>
      <c r="AU35" s="5">
        <v>0.33</v>
      </c>
      <c r="AV35" s="5">
        <v>6</v>
      </c>
      <c r="AW35" s="5">
        <v>1.6</v>
      </c>
      <c r="AX35" s="5">
        <v>1.4</v>
      </c>
      <c r="AZ35" s="5">
        <v>0.3</v>
      </c>
      <c r="BK35" s="4">
        <f t="shared" si="9"/>
        <v>16126</v>
      </c>
      <c r="BL35" s="6">
        <f t="shared" si="10"/>
        <v>0.75642555748752738</v>
      </c>
      <c r="BM35" s="6">
        <f t="shared" si="11"/>
        <v>3.3674250010243663E-2</v>
      </c>
      <c r="BN35" s="6">
        <f t="shared" si="12"/>
        <v>0.25577999608158108</v>
      </c>
      <c r="BO35" s="6">
        <f t="shared" si="13"/>
        <v>0.17685623327233418</v>
      </c>
      <c r="BP35" s="6">
        <f t="shared" si="14"/>
        <v>2.2697362055570905E-3</v>
      </c>
      <c r="BQ35" s="6">
        <f t="shared" si="15"/>
        <v>0.13275573690451106</v>
      </c>
      <c r="BR35" s="6">
        <f t="shared" si="16"/>
        <v>0.15402970422197768</v>
      </c>
      <c r="BS35" s="6">
        <f t="shared" si="17"/>
        <v>0.11889009475209002</v>
      </c>
      <c r="BT35" s="6">
        <f t="shared" si="18"/>
        <v>2.0511475977352867E-2</v>
      </c>
      <c r="BU35" s="6">
        <f t="shared" si="19"/>
        <v>9.7423943081352184E-3</v>
      </c>
      <c r="BV35" s="5">
        <f t="shared" si="20"/>
        <v>1.68</v>
      </c>
      <c r="BW35" s="5">
        <f t="shared" si="21"/>
        <v>11.2</v>
      </c>
      <c r="BX35" s="36">
        <f t="shared" si="22"/>
        <v>45.5</v>
      </c>
      <c r="BY35" s="5">
        <f t="shared" si="23"/>
        <v>2.38</v>
      </c>
      <c r="BZ35" s="5">
        <f t="shared" si="24"/>
        <v>4.8499999999999996</v>
      </c>
      <c r="CA35" s="5">
        <f t="shared" si="25"/>
        <v>3.21</v>
      </c>
      <c r="CB35" s="5">
        <f t="shared" si="26"/>
        <v>3.89</v>
      </c>
      <c r="CC35" s="5">
        <f t="shared" si="27"/>
        <v>4.6500000000000004</v>
      </c>
      <c r="CD35" s="5">
        <f t="shared" si="28"/>
        <v>-3.9874912578679176</v>
      </c>
      <c r="CE35" s="34">
        <f t="shared" si="29"/>
        <v>6.3174742731541613</v>
      </c>
      <c r="CF35" s="34">
        <f t="shared" si="30"/>
        <v>18.639864122289939</v>
      </c>
      <c r="CG35" s="34">
        <f t="shared" si="31"/>
        <v>33.892276422764226</v>
      </c>
      <c r="CH35" s="5">
        <f t="shared" si="32"/>
        <v>2.66</v>
      </c>
      <c r="CI35" s="5">
        <f t="shared" si="33"/>
        <v>0.5</v>
      </c>
      <c r="CJ35" s="6">
        <f t="shared" si="34"/>
        <v>2.8000000000000001E-2</v>
      </c>
      <c r="CK35" s="5">
        <f t="shared" si="35"/>
        <v>6.5000000000000002E-2</v>
      </c>
      <c r="CL35" s="5">
        <f t="shared" si="36"/>
        <v>9.4550000000000001</v>
      </c>
      <c r="CM35" s="5">
        <f t="shared" si="37"/>
        <v>12.56</v>
      </c>
      <c r="CN35" s="5">
        <f t="shared" si="38"/>
        <v>0.4</v>
      </c>
      <c r="CO35" s="5">
        <f t="shared" si="39"/>
        <v>0.75</v>
      </c>
      <c r="CP35" s="5">
        <f t="shared" si="40"/>
        <v>6.32</v>
      </c>
      <c r="CQ35" s="6">
        <f t="shared" si="41"/>
        <v>0.96799999999999997</v>
      </c>
      <c r="CR35" s="40">
        <f t="shared" si="42"/>
        <v>7.3000000000000001E-3</v>
      </c>
      <c r="CS35" s="5">
        <f t="shared" si="43"/>
        <v>11.3</v>
      </c>
      <c r="CT35" s="5">
        <f t="shared" si="44"/>
        <v>11.01</v>
      </c>
      <c r="CU35" s="5">
        <f t="shared" si="45"/>
        <v>242.1</v>
      </c>
      <c r="CV35" s="5">
        <f t="shared" si="46"/>
        <v>32.700000000000003</v>
      </c>
      <c r="CW35" s="5">
        <f t="shared" si="47"/>
        <v>6.53</v>
      </c>
      <c r="CX35" s="5">
        <f t="shared" si="48"/>
        <v>32.47</v>
      </c>
      <c r="CY35" s="4">
        <f t="shared" si="49"/>
        <v>520</v>
      </c>
      <c r="CZ35" s="4">
        <f t="shared" si="50"/>
        <v>82.3</v>
      </c>
      <c r="DA35" s="4">
        <f t="shared" si="51"/>
        <v>6981</v>
      </c>
      <c r="DB35" s="5">
        <f t="shared" si="52"/>
        <v>10.94</v>
      </c>
      <c r="DC35" s="5">
        <f t="shared" si="53"/>
        <v>146.75</v>
      </c>
      <c r="DD35" s="5">
        <f t="shared" si="54"/>
        <v>211.88</v>
      </c>
      <c r="DE35" s="5">
        <f t="shared" si="55"/>
        <v>2.6</v>
      </c>
      <c r="DF35" s="5">
        <f t="shared" si="56"/>
        <v>12.99</v>
      </c>
      <c r="DG35" s="5">
        <f t="shared" si="57"/>
        <v>0.69</v>
      </c>
      <c r="DH35" s="5">
        <f t="shared" si="58"/>
        <v>0.61</v>
      </c>
      <c r="DI35" s="5">
        <f t="shared" si="59"/>
        <v>1.1599999999999999</v>
      </c>
      <c r="DJ35" s="5">
        <f t="shared" si="60"/>
        <v>42.290000000000006</v>
      </c>
      <c r="DK35" s="5">
        <f t="shared" si="61"/>
        <v>1.03</v>
      </c>
      <c r="DL35" s="5">
        <f t="shared" si="62"/>
        <v>19.25</v>
      </c>
      <c r="DM35" s="5">
        <f t="shared" si="63"/>
        <v>4.67</v>
      </c>
      <c r="DN35" s="5">
        <f t="shared" si="64"/>
        <v>0.88</v>
      </c>
      <c r="DO35" s="5">
        <f t="shared" si="65"/>
        <v>21.4</v>
      </c>
      <c r="DP35" s="5">
        <f t="shared" si="66"/>
        <v>100</v>
      </c>
      <c r="DQ35" s="5">
        <f t="shared" si="67"/>
        <v>8.92</v>
      </c>
      <c r="DR35" s="5">
        <f t="shared" si="68"/>
        <v>2.0699999999999998</v>
      </c>
      <c r="DS35" s="5">
        <f t="shared" si="69"/>
        <v>4.3099999999999996</v>
      </c>
      <c r="DT35" s="5">
        <f t="shared" si="70"/>
        <v>1.05</v>
      </c>
      <c r="DU35" s="5">
        <f t="shared" si="71"/>
        <v>1.04</v>
      </c>
      <c r="DV35" s="5">
        <f t="shared" si="72"/>
        <v>0.39</v>
      </c>
      <c r="DW35" s="5">
        <f t="shared" si="73"/>
        <v>0.41</v>
      </c>
      <c r="DX35" s="5">
        <f t="shared" si="74"/>
        <v>1.2</v>
      </c>
      <c r="DY35" s="5">
        <f t="shared" si="75"/>
        <v>2.44</v>
      </c>
      <c r="DZ35" s="36">
        <f t="shared" si="76"/>
        <v>61</v>
      </c>
      <c r="EA35" s="36">
        <f t="shared" si="77"/>
        <v>3.9</v>
      </c>
      <c r="EB35" s="4">
        <f t="shared" si="78"/>
        <v>-252.40832299671484</v>
      </c>
      <c r="EC35" s="4">
        <f t="shared" si="79"/>
        <v>10.053812285081175</v>
      </c>
      <c r="ED35" s="4">
        <f t="shared" si="80"/>
        <v>-191.68098309181713</v>
      </c>
      <c r="EE35" s="4">
        <f t="shared" si="81"/>
        <v>343.28622018708893</v>
      </c>
      <c r="EF35" s="4">
        <f t="shared" si="82"/>
        <v>201.65996752782991</v>
      </c>
      <c r="EG35" s="5">
        <f t="shared" si="83"/>
        <v>0.57175853439923674</v>
      </c>
      <c r="EH35" s="5">
        <f t="shared" si="84"/>
        <v>1.8354208716844433</v>
      </c>
      <c r="EI35" s="5">
        <f t="shared" si="85"/>
        <v>0.87190638549654198</v>
      </c>
      <c r="EJ35" s="5">
        <f t="shared" si="86"/>
        <v>0.90492296482868406</v>
      </c>
      <c r="EK35" s="5">
        <f t="shared" si="87"/>
        <v>0.50511394556522238</v>
      </c>
      <c r="EL35" s="5">
        <f t="shared" si="88"/>
        <v>1.3092370309235031</v>
      </c>
      <c r="EM35" s="5">
        <f t="shared" si="89"/>
        <v>0.28999999999999998</v>
      </c>
      <c r="EN35" s="5">
        <f t="shared" si="90"/>
        <v>19.87</v>
      </c>
      <c r="EO35" s="36">
        <f t="shared" si="91"/>
        <v>2.69</v>
      </c>
      <c r="EP35" s="36">
        <f t="shared" si="92"/>
        <v>1.6101508642222</v>
      </c>
      <c r="EQ35" s="36">
        <f t="shared" si="93"/>
        <v>6.9141772404835642</v>
      </c>
      <c r="ER35" s="36">
        <f t="shared" si="94"/>
        <v>161.2594504945549</v>
      </c>
      <c r="ES35" s="36">
        <f t="shared" si="95"/>
        <v>196</v>
      </c>
      <c r="ET35" s="36">
        <f t="shared" si="96"/>
        <v>93</v>
      </c>
      <c r="EU35" s="36">
        <f t="shared" si="97"/>
        <v>12.709773204116296</v>
      </c>
      <c r="EV35" s="36">
        <f t="shared" si="98"/>
        <v>5.3513837546208416</v>
      </c>
      <c r="EW35" s="36">
        <f t="shared" si="99"/>
        <v>13.042222000199819</v>
      </c>
      <c r="EX35" s="36">
        <f t="shared" si="100"/>
        <v>12.709773204116296</v>
      </c>
      <c r="EY35" s="36">
        <f t="shared" si="101"/>
        <v>4.6504945549005896</v>
      </c>
      <c r="EZ35" s="36">
        <f t="shared" si="102"/>
        <v>5.3513837546208416</v>
      </c>
      <c r="FA35" s="5">
        <f t="shared" si="103"/>
        <v>2</v>
      </c>
      <c r="FB35" s="5">
        <f t="shared" si="104"/>
        <v>1.4</v>
      </c>
      <c r="FC35" s="5">
        <f t="shared" si="105"/>
        <v>1.6</v>
      </c>
      <c r="FD35" s="36">
        <f t="shared" si="106"/>
        <v>161.2594504945549</v>
      </c>
      <c r="FE35" s="36">
        <f t="shared" si="107"/>
        <v>196</v>
      </c>
      <c r="FF35" s="36">
        <f t="shared" si="108"/>
        <v>208</v>
      </c>
      <c r="FG35" s="5">
        <f t="shared" si="109"/>
        <v>60</v>
      </c>
      <c r="FH35" s="36">
        <f t="shared" si="110"/>
        <v>49</v>
      </c>
      <c r="FI35" s="36">
        <f t="shared" si="111"/>
        <v>31</v>
      </c>
      <c r="FJ35" s="5">
        <f t="shared" si="112"/>
        <v>2.0666666666666669</v>
      </c>
      <c r="FK35" s="5">
        <f t="shared" si="113"/>
        <v>3.08</v>
      </c>
      <c r="FL35" s="5">
        <f t="shared" si="114"/>
        <v>3.75</v>
      </c>
      <c r="FM35" s="5">
        <f t="shared" si="115"/>
        <v>0.9</v>
      </c>
      <c r="FN35" s="5">
        <f t="shared" si="116"/>
        <v>6</v>
      </c>
      <c r="FO35" s="5">
        <f t="shared" si="117"/>
        <v>4.8000000000000007</v>
      </c>
      <c r="FP35" s="4">
        <f t="shared" si="118"/>
        <v>322.52</v>
      </c>
      <c r="FQ35" s="4">
        <f t="shared" si="119"/>
        <v>459</v>
      </c>
      <c r="FR35" s="4">
        <f t="shared" si="120"/>
        <v>207</v>
      </c>
      <c r="FS35" s="65">
        <f t="shared" si="121"/>
        <v>-0.19258630567039761</v>
      </c>
      <c r="FT35" s="65">
        <f t="shared" si="122"/>
        <v>-0.50855665112731541</v>
      </c>
      <c r="FU35" s="65">
        <f t="shared" si="123"/>
        <v>0.22184874961635634</v>
      </c>
      <c r="FV35" s="65">
        <f t="shared" si="124"/>
        <v>0.40160938641283644</v>
      </c>
      <c r="FW35" s="65">
        <f t="shared" si="125"/>
        <v>0.42038861878733674</v>
      </c>
      <c r="FX35" s="65">
        <f t="shared" si="126"/>
        <v>1.3626666491370978E-2</v>
      </c>
      <c r="FY35" s="65">
        <f t="shared" si="127"/>
        <v>5.6905587934744748</v>
      </c>
      <c r="FZ35" s="65">
        <f t="shared" si="128"/>
        <v>-5.9203499894968967</v>
      </c>
      <c r="GA35" s="65">
        <f t="shared" si="129"/>
        <v>0.18849856700621448</v>
      </c>
      <c r="GB35" s="65">
        <f t="shared" si="130"/>
        <v>0.20833918273553814</v>
      </c>
      <c r="GC35" s="65">
        <f t="shared" si="131"/>
        <v>-1.542036479168748</v>
      </c>
      <c r="GD35" s="65">
        <f t="shared" si="132"/>
        <v>-2.2710751403736635</v>
      </c>
    </row>
    <row r="36" spans="1:186">
      <c r="A36" s="38" t="s">
        <v>185</v>
      </c>
      <c r="B36" s="37">
        <v>613126.40909099998</v>
      </c>
      <c r="C36" s="4">
        <v>4918614.3653999995</v>
      </c>
      <c r="D36" s="38" t="s">
        <v>186</v>
      </c>
      <c r="E36" s="38" t="s">
        <v>187</v>
      </c>
      <c r="F36" s="58" t="s">
        <v>238</v>
      </c>
      <c r="G36" s="38" t="s">
        <v>239</v>
      </c>
      <c r="H36" s="34">
        <v>48.662103190232379</v>
      </c>
      <c r="I36" s="34">
        <v>1.7477510831035841</v>
      </c>
      <c r="J36" s="34">
        <v>15.405738479716423</v>
      </c>
      <c r="K36" s="34">
        <v>13.8052697912564</v>
      </c>
      <c r="L36" s="34">
        <v>0.18655769988184326</v>
      </c>
      <c r="M36" s="34">
        <v>6.8633595903899174</v>
      </c>
      <c r="N36" s="34">
        <v>8.8271248523040562</v>
      </c>
      <c r="O36" s="34">
        <v>3.4856833398975975</v>
      </c>
      <c r="P36" s="34">
        <v>0.53021662071681763</v>
      </c>
      <c r="Q36" s="34">
        <v>0.20619535250098464</v>
      </c>
      <c r="R36" s="34">
        <v>1.84</v>
      </c>
      <c r="S36" s="19">
        <f t="shared" si="8"/>
        <v>101.55999999999999</v>
      </c>
      <c r="U36" s="4">
        <v>23</v>
      </c>
      <c r="V36" s="4">
        <v>223</v>
      </c>
      <c r="W36" s="4">
        <v>106</v>
      </c>
      <c r="X36" s="4">
        <v>77</v>
      </c>
      <c r="Y36" s="4">
        <v>77</v>
      </c>
      <c r="Z36" s="4">
        <v>8</v>
      </c>
      <c r="AB36" s="4">
        <v>16</v>
      </c>
      <c r="AC36" s="4">
        <v>345</v>
      </c>
      <c r="AD36" s="4">
        <v>27</v>
      </c>
      <c r="AE36" s="4">
        <v>76</v>
      </c>
      <c r="AF36" s="26">
        <v>10</v>
      </c>
      <c r="AG36" s="4">
        <v>187</v>
      </c>
      <c r="BK36" s="4">
        <f t="shared" si="9"/>
        <v>10478</v>
      </c>
      <c r="BL36" s="6">
        <f t="shared" si="10"/>
        <v>0.80982032268650983</v>
      </c>
      <c r="BM36" s="6">
        <f t="shared" si="11"/>
        <v>2.1879708100946221E-2</v>
      </c>
      <c r="BN36" s="6">
        <f t="shared" si="12"/>
        <v>0.30213254519938071</v>
      </c>
      <c r="BO36" s="6">
        <f t="shared" si="13"/>
        <v>0.17289004121798873</v>
      </c>
      <c r="BP36" s="6">
        <f t="shared" si="14"/>
        <v>2.6297956002515263E-3</v>
      </c>
      <c r="BQ36" s="6">
        <f t="shared" si="15"/>
        <v>0.17026444034705823</v>
      </c>
      <c r="BR36" s="6">
        <f t="shared" si="16"/>
        <v>0.15740236897831769</v>
      </c>
      <c r="BS36" s="6">
        <f t="shared" si="17"/>
        <v>0.11247768118417546</v>
      </c>
      <c r="BT36" s="6">
        <f t="shared" si="18"/>
        <v>1.1257253093775321E-2</v>
      </c>
      <c r="BU36" s="6">
        <f t="shared" si="19"/>
        <v>2.9053875229108727E-3</v>
      </c>
      <c r="BV36" s="5">
        <f t="shared" si="20"/>
        <v>1.64</v>
      </c>
      <c r="BW36" s="5">
        <f t="shared" si="21"/>
        <v>10.95</v>
      </c>
      <c r="BX36" s="36">
        <f t="shared" si="22"/>
        <v>52.28</v>
      </c>
      <c r="BY36" s="5">
        <f t="shared" si="23"/>
        <v>1.81</v>
      </c>
      <c r="BZ36" s="5">
        <f t="shared" si="24"/>
        <v>8.81</v>
      </c>
      <c r="CA36" s="5">
        <f t="shared" si="25"/>
        <v>5.05</v>
      </c>
      <c r="CB36" s="5">
        <f t="shared" si="26"/>
        <v>8.48</v>
      </c>
      <c r="CC36" s="5">
        <f t="shared" si="27"/>
        <v>4.0199999999999996</v>
      </c>
      <c r="CD36" s="5">
        <f t="shared" si="28"/>
        <v>-4.8112248916896414</v>
      </c>
      <c r="CE36" s="34">
        <f t="shared" si="29"/>
        <v>7.3935762111067351</v>
      </c>
      <c r="CF36" s="34">
        <f t="shared" si="30"/>
        <v>19.706384403308387</v>
      </c>
      <c r="CG36" s="34">
        <f t="shared" si="31"/>
        <v>37.518684603886406</v>
      </c>
      <c r="CH36" s="5">
        <f t="shared" si="32"/>
        <v>4.8899999999999997</v>
      </c>
      <c r="CI36" s="5">
        <f t="shared" si="33"/>
        <v>0.42</v>
      </c>
      <c r="CJ36" s="6">
        <f t="shared" si="34"/>
        <v>3.6999999999999998E-2</v>
      </c>
      <c r="CK36" s="5">
        <f t="shared" si="35"/>
        <v>4.5999999999999999E-2</v>
      </c>
      <c r="CL36" s="5" t="str">
        <f t="shared" si="36"/>
        <v/>
      </c>
      <c r="CM36" s="5">
        <f t="shared" si="37"/>
        <v>11.69</v>
      </c>
      <c r="CN36" s="5">
        <f t="shared" si="38"/>
        <v>0.73</v>
      </c>
      <c r="CO36" s="5">
        <f t="shared" si="39"/>
        <v>0.48</v>
      </c>
      <c r="CP36" s="5">
        <f t="shared" si="40"/>
        <v>2.81</v>
      </c>
      <c r="CQ36" s="6">
        <f t="shared" si="41"/>
        <v>0.37</v>
      </c>
      <c r="CR36" s="40">
        <f t="shared" si="42"/>
        <v>4.3E-3</v>
      </c>
      <c r="CS36" s="5">
        <f t="shared" si="43"/>
        <v>18.7</v>
      </c>
      <c r="CT36" s="5" t="str">
        <f t="shared" si="44"/>
        <v/>
      </c>
      <c r="CU36" s="5" t="str">
        <f t="shared" si="45"/>
        <v/>
      </c>
      <c r="CV36" s="5" t="str">
        <f t="shared" si="46"/>
        <v/>
      </c>
      <c r="CW36" s="5">
        <f t="shared" si="47"/>
        <v>7.6</v>
      </c>
      <c r="CX36" s="5" t="str">
        <f t="shared" si="48"/>
        <v/>
      </c>
      <c r="CY36" s="4">
        <f t="shared" si="49"/>
        <v>388</v>
      </c>
      <c r="CZ36" s="4">
        <f t="shared" si="50"/>
        <v>137.9</v>
      </c>
      <c r="DA36" s="4" t="str">
        <f t="shared" si="51"/>
        <v/>
      </c>
      <c r="DB36" s="5">
        <f t="shared" si="52"/>
        <v>6.93</v>
      </c>
      <c r="DC36" s="5" t="str">
        <f t="shared" si="53"/>
        <v/>
      </c>
      <c r="DD36" s="5" t="str">
        <f t="shared" si="54"/>
        <v/>
      </c>
      <c r="DE36" s="5" t="str">
        <f t="shared" si="55"/>
        <v/>
      </c>
      <c r="DF36" s="5" t="str">
        <f t="shared" si="56"/>
        <v/>
      </c>
      <c r="DG36" s="5" t="str">
        <f t="shared" si="57"/>
        <v/>
      </c>
      <c r="DH36" s="5" t="str">
        <f t="shared" si="58"/>
        <v/>
      </c>
      <c r="DI36" s="5" t="str">
        <f t="shared" si="59"/>
        <v/>
      </c>
      <c r="DJ36" s="5" t="str">
        <f t="shared" si="60"/>
        <v/>
      </c>
      <c r="DK36" s="5" t="str">
        <f t="shared" si="61"/>
        <v/>
      </c>
      <c r="DL36" s="5" t="str">
        <f t="shared" si="62"/>
        <v/>
      </c>
      <c r="DM36" s="5" t="str">
        <f t="shared" si="63"/>
        <v/>
      </c>
      <c r="DN36" s="5" t="str">
        <f t="shared" si="64"/>
        <v/>
      </c>
      <c r="DO36" s="5" t="str">
        <f t="shared" si="65"/>
        <v/>
      </c>
      <c r="DP36" s="5" t="str">
        <f t="shared" si="66"/>
        <v/>
      </c>
      <c r="DQ36" s="5" t="str">
        <f t="shared" si="67"/>
        <v/>
      </c>
      <c r="DR36" s="5" t="str">
        <f t="shared" si="68"/>
        <v/>
      </c>
      <c r="DS36" s="5" t="str">
        <f t="shared" si="69"/>
        <v/>
      </c>
      <c r="DT36" s="5" t="str">
        <f t="shared" si="70"/>
        <v/>
      </c>
      <c r="DU36" s="5" t="str">
        <f t="shared" si="71"/>
        <v/>
      </c>
      <c r="DV36" s="5" t="str">
        <f t="shared" si="72"/>
        <v/>
      </c>
      <c r="DW36" s="5" t="str">
        <f t="shared" si="73"/>
        <v/>
      </c>
      <c r="DX36" s="5" t="str">
        <f t="shared" si="74"/>
        <v/>
      </c>
      <c r="DY36" s="5">
        <f t="shared" si="75"/>
        <v>2.1</v>
      </c>
      <c r="DZ36" s="36">
        <f t="shared" si="76"/>
        <v>37</v>
      </c>
      <c r="EA36" s="36" t="str">
        <f t="shared" si="77"/>
        <v/>
      </c>
      <c r="EB36" s="4">
        <f t="shared" si="78"/>
        <v>-258.62279706871783</v>
      </c>
      <c r="EC36" s="4">
        <f t="shared" si="79"/>
        <v>41.270260632007393</v>
      </c>
      <c r="ED36" s="4">
        <f t="shared" si="80"/>
        <v>-136.40712703520546</v>
      </c>
      <c r="EE36" s="4">
        <f t="shared" si="81"/>
        <v>365.03418966599321</v>
      </c>
      <c r="EF36" s="4">
        <f t="shared" si="82"/>
        <v>148.69554970199943</v>
      </c>
      <c r="EG36" s="5">
        <f t="shared" si="83"/>
        <v>0.6891248130984462</v>
      </c>
      <c r="EH36" s="5">
        <f t="shared" si="84"/>
        <v>2.4427314664811521</v>
      </c>
      <c r="EI36" s="5">
        <f t="shared" si="85"/>
        <v>1.0749834698765168</v>
      </c>
      <c r="EJ36" s="5">
        <f t="shared" si="86"/>
        <v>0.78595141250077372</v>
      </c>
      <c r="EK36" s="5">
        <f t="shared" si="87"/>
        <v>0.38649936581203448</v>
      </c>
      <c r="EL36" s="5">
        <f t="shared" si="88"/>
        <v>1.0820910596346858</v>
      </c>
      <c r="EM36" s="5">
        <f t="shared" si="89"/>
        <v>0.32</v>
      </c>
      <c r="EN36" s="5">
        <f t="shared" si="90"/>
        <v>20.440000000000001</v>
      </c>
      <c r="EO36" s="36">
        <f t="shared" si="91"/>
        <v>1.75</v>
      </c>
      <c r="EP36" s="36">
        <f t="shared" si="92"/>
        <v>1.8655769988184325</v>
      </c>
      <c r="EQ36" s="36">
        <f t="shared" si="93"/>
        <v>2.0619535250098462</v>
      </c>
      <c r="ER36" s="36">
        <f t="shared" si="94"/>
        <v>104.77767743205987</v>
      </c>
      <c r="ES36" s="36">
        <f t="shared" si="95"/>
        <v>76</v>
      </c>
      <c r="ET36" s="36">
        <f t="shared" si="96"/>
        <v>81</v>
      </c>
      <c r="EU36" s="36">
        <f t="shared" si="97"/>
        <v>12.424742812130761</v>
      </c>
      <c r="EV36" s="36">
        <f t="shared" si="98"/>
        <v>6.8633595903899174</v>
      </c>
      <c r="EW36" s="36">
        <f t="shared" si="99"/>
        <v>15.405738479716423</v>
      </c>
      <c r="EX36" s="36">
        <f t="shared" si="100"/>
        <v>12.424742812130761</v>
      </c>
      <c r="EY36" s="36">
        <f t="shared" si="101"/>
        <v>4.0158999606144148</v>
      </c>
      <c r="EZ36" s="36">
        <f t="shared" si="102"/>
        <v>6.8633595903899174</v>
      </c>
      <c r="FA36" s="5" t="str">
        <f t="shared" si="103"/>
        <v/>
      </c>
      <c r="FB36" s="5" t="str">
        <f t="shared" si="104"/>
        <v/>
      </c>
      <c r="FC36" s="5" t="str">
        <f t="shared" si="105"/>
        <v/>
      </c>
      <c r="FD36" s="36">
        <f t="shared" si="106"/>
        <v>104.77767743205987</v>
      </c>
      <c r="FE36" s="36">
        <f t="shared" si="107"/>
        <v>76</v>
      </c>
      <c r="FF36" s="36">
        <f t="shared" si="108"/>
        <v>172.5</v>
      </c>
      <c r="FG36" s="5">
        <f t="shared" si="109"/>
        <v>20</v>
      </c>
      <c r="FH36" s="36">
        <f t="shared" si="110"/>
        <v>19</v>
      </c>
      <c r="FI36" s="36">
        <f t="shared" si="111"/>
        <v>27</v>
      </c>
      <c r="FJ36" s="5" t="str">
        <f t="shared" si="112"/>
        <v/>
      </c>
      <c r="FK36" s="5" t="str">
        <f t="shared" si="113"/>
        <v/>
      </c>
      <c r="FL36" s="5" t="str">
        <f t="shared" si="114"/>
        <v/>
      </c>
      <c r="FM36" s="5">
        <f t="shared" si="115"/>
        <v>0.53333333333333333</v>
      </c>
      <c r="FN36" s="5" t="str">
        <f t="shared" si="116"/>
        <v/>
      </c>
      <c r="FO36" s="5" t="str">
        <f t="shared" si="117"/>
        <v/>
      </c>
      <c r="FP36" s="4">
        <f t="shared" si="118"/>
        <v>209.56</v>
      </c>
      <c r="FQ36" s="4" t="str">
        <f t="shared" si="119"/>
        <v/>
      </c>
      <c r="FR36" s="4">
        <f t="shared" si="120"/>
        <v>223</v>
      </c>
      <c r="FS36" s="65">
        <f t="shared" si="121"/>
        <v>2.6996473272252026E-2</v>
      </c>
      <c r="FT36" s="65">
        <f t="shared" si="122"/>
        <v>-0.26061054942229694</v>
      </c>
      <c r="FU36" s="65" t="str">
        <f t="shared" si="123"/>
        <v/>
      </c>
      <c r="FV36" s="65" t="str">
        <f t="shared" si="124"/>
        <v/>
      </c>
      <c r="FW36" s="65">
        <f t="shared" si="125"/>
        <v>0.63725935745224305</v>
      </c>
      <c r="FX36" s="65">
        <f t="shared" si="126"/>
        <v>0.11960069228930909</v>
      </c>
      <c r="FY36" s="65">
        <f t="shared" si="127"/>
        <v>5.4763187075619735</v>
      </c>
      <c r="FZ36" s="65">
        <f t="shared" si="128"/>
        <v>-5.1221980443211779</v>
      </c>
      <c r="GA36" s="65">
        <f t="shared" si="129"/>
        <v>0.44668558984924156</v>
      </c>
      <c r="GB36" s="65">
        <f t="shared" si="130"/>
        <v>0.33006426664040966</v>
      </c>
      <c r="GC36" s="65">
        <f t="shared" si="131"/>
        <v>-1.6019507546278062</v>
      </c>
      <c r="GD36" s="65">
        <f t="shared" si="132"/>
        <v>-2.4028025659708545</v>
      </c>
    </row>
    <row r="37" spans="1:186">
      <c r="A37" s="38" t="s">
        <v>185</v>
      </c>
      <c r="B37" s="37">
        <v>613126.40909099998</v>
      </c>
      <c r="C37" s="4">
        <v>4918614.3653999995</v>
      </c>
      <c r="D37" s="38" t="s">
        <v>186</v>
      </c>
      <c r="E37" s="38" t="s">
        <v>187</v>
      </c>
      <c r="F37" s="58" t="s">
        <v>240</v>
      </c>
      <c r="G37" s="38" t="s">
        <v>241</v>
      </c>
      <c r="H37" s="34">
        <v>47.637498220278651</v>
      </c>
      <c r="I37" s="34">
        <v>1.7082721448184683</v>
      </c>
      <c r="J37" s="34">
        <v>14.229130478999288</v>
      </c>
      <c r="K37" s="34">
        <v>14.083539103020442</v>
      </c>
      <c r="L37" s="34">
        <v>0.11647310078307739</v>
      </c>
      <c r="M37" s="34">
        <v>6.5710241025119487</v>
      </c>
      <c r="N37" s="34">
        <v>6.7942642123461816</v>
      </c>
      <c r="O37" s="34">
        <v>3.7562575002542462</v>
      </c>
      <c r="P37" s="34">
        <v>0.33971321061730902</v>
      </c>
      <c r="Q37" s="34">
        <v>0.20382792637038544</v>
      </c>
      <c r="R37" s="34">
        <v>2.89</v>
      </c>
      <c r="S37" s="19">
        <f t="shared" si="8"/>
        <v>98.33</v>
      </c>
      <c r="U37" s="4">
        <v>23</v>
      </c>
      <c r="V37" s="4">
        <v>236</v>
      </c>
      <c r="W37" s="4">
        <v>133</v>
      </c>
      <c r="X37" s="4">
        <v>102</v>
      </c>
      <c r="Y37" s="4">
        <v>95</v>
      </c>
      <c r="Z37" s="4">
        <v>5</v>
      </c>
      <c r="AB37" s="4">
        <v>21</v>
      </c>
      <c r="AC37" s="4">
        <v>251</v>
      </c>
      <c r="AD37" s="4">
        <v>27</v>
      </c>
      <c r="AE37" s="4">
        <v>92</v>
      </c>
      <c r="AF37" s="26">
        <v>8</v>
      </c>
      <c r="AG37" s="4">
        <v>119</v>
      </c>
      <c r="BK37" s="4">
        <f t="shared" si="9"/>
        <v>10241</v>
      </c>
      <c r="BL37" s="6">
        <f t="shared" si="10"/>
        <v>0.79276914994639125</v>
      </c>
      <c r="BM37" s="6">
        <f t="shared" si="11"/>
        <v>2.1385480030276269E-2</v>
      </c>
      <c r="BN37" s="6">
        <f t="shared" si="12"/>
        <v>0.27905727552459869</v>
      </c>
      <c r="BO37" s="6">
        <f t="shared" si="13"/>
        <v>0.17637494180363736</v>
      </c>
      <c r="BP37" s="6">
        <f t="shared" si="14"/>
        <v>1.6418536902040794E-3</v>
      </c>
      <c r="BQ37" s="6">
        <f t="shared" si="15"/>
        <v>0.1630122575666571</v>
      </c>
      <c r="BR37" s="6">
        <f t="shared" si="16"/>
        <v>0.12115307083356244</v>
      </c>
      <c r="BS37" s="6">
        <f t="shared" si="17"/>
        <v>0.12120869636186661</v>
      </c>
      <c r="BT37" s="6">
        <f t="shared" si="18"/>
        <v>7.2125947052507225E-3</v>
      </c>
      <c r="BU37" s="6">
        <f t="shared" si="19"/>
        <v>2.8720293979200427E-3</v>
      </c>
      <c r="BV37" s="5">
        <f t="shared" si="20"/>
        <v>1.67</v>
      </c>
      <c r="BW37" s="5">
        <f t="shared" si="21"/>
        <v>11.17</v>
      </c>
      <c r="BX37" s="36">
        <f t="shared" si="22"/>
        <v>50.69</v>
      </c>
      <c r="BY37" s="5">
        <f t="shared" si="23"/>
        <v>1.93</v>
      </c>
      <c r="BZ37" s="5">
        <f t="shared" si="24"/>
        <v>8.33</v>
      </c>
      <c r="CA37" s="5">
        <f t="shared" si="25"/>
        <v>3.98</v>
      </c>
      <c r="CB37" s="5">
        <f t="shared" si="26"/>
        <v>8.3800000000000008</v>
      </c>
      <c r="CC37" s="5">
        <f t="shared" si="27"/>
        <v>4.0999999999999996</v>
      </c>
      <c r="CD37" s="5">
        <f t="shared" si="28"/>
        <v>-2.6982935014746268</v>
      </c>
      <c r="CE37" s="34">
        <f t="shared" si="29"/>
        <v>6.9107373131292578</v>
      </c>
      <c r="CF37" s="34">
        <f t="shared" si="30"/>
        <v>17.461259025729685</v>
      </c>
      <c r="CG37" s="34">
        <f t="shared" si="31"/>
        <v>39.577543079488606</v>
      </c>
      <c r="CH37" s="5">
        <f t="shared" si="32"/>
        <v>3.17</v>
      </c>
      <c r="CI37" s="5">
        <f t="shared" si="33"/>
        <v>0.28000000000000003</v>
      </c>
      <c r="CJ37" s="6">
        <f t="shared" si="34"/>
        <v>4.4999999999999998E-2</v>
      </c>
      <c r="CK37" s="5">
        <f t="shared" si="35"/>
        <v>8.4000000000000005E-2</v>
      </c>
      <c r="CL37" s="5" t="str">
        <f t="shared" si="36"/>
        <v/>
      </c>
      <c r="CM37" s="5">
        <f t="shared" si="37"/>
        <v>5.67</v>
      </c>
      <c r="CN37" s="5">
        <f t="shared" si="38"/>
        <v>0.71</v>
      </c>
      <c r="CO37" s="5">
        <f t="shared" si="39"/>
        <v>0.56000000000000005</v>
      </c>
      <c r="CP37" s="5">
        <f t="shared" si="40"/>
        <v>3.41</v>
      </c>
      <c r="CQ37" s="6">
        <f t="shared" si="41"/>
        <v>0.29599999999999999</v>
      </c>
      <c r="CR37" s="40">
        <f t="shared" si="42"/>
        <v>5.4000000000000003E-3</v>
      </c>
      <c r="CS37" s="5">
        <f t="shared" si="43"/>
        <v>14.88</v>
      </c>
      <c r="CT37" s="5" t="str">
        <f t="shared" si="44"/>
        <v/>
      </c>
      <c r="CU37" s="5" t="str">
        <f t="shared" si="45"/>
        <v/>
      </c>
      <c r="CV37" s="5" t="str">
        <f t="shared" si="46"/>
        <v/>
      </c>
      <c r="CW37" s="5">
        <f t="shared" si="47"/>
        <v>11.5</v>
      </c>
      <c r="CX37" s="5" t="str">
        <f t="shared" si="48"/>
        <v/>
      </c>
      <c r="CY37" s="4">
        <f t="shared" si="49"/>
        <v>379</v>
      </c>
      <c r="CZ37" s="4">
        <f t="shared" si="50"/>
        <v>111.3</v>
      </c>
      <c r="DA37" s="4" t="str">
        <f t="shared" si="51"/>
        <v/>
      </c>
      <c r="DB37" s="5">
        <f t="shared" si="52"/>
        <v>4.41</v>
      </c>
      <c r="DC37" s="5" t="str">
        <f t="shared" si="53"/>
        <v/>
      </c>
      <c r="DD37" s="5" t="str">
        <f t="shared" si="54"/>
        <v/>
      </c>
      <c r="DE37" s="5" t="str">
        <f t="shared" si="55"/>
        <v/>
      </c>
      <c r="DF37" s="5" t="str">
        <f t="shared" si="56"/>
        <v/>
      </c>
      <c r="DG37" s="5" t="str">
        <f t="shared" si="57"/>
        <v/>
      </c>
      <c r="DH37" s="5" t="str">
        <f t="shared" si="58"/>
        <v/>
      </c>
      <c r="DI37" s="5" t="str">
        <f t="shared" si="59"/>
        <v/>
      </c>
      <c r="DJ37" s="5" t="str">
        <f t="shared" si="60"/>
        <v/>
      </c>
      <c r="DK37" s="5" t="str">
        <f t="shared" si="61"/>
        <v/>
      </c>
      <c r="DL37" s="5" t="str">
        <f t="shared" si="62"/>
        <v/>
      </c>
      <c r="DM37" s="5" t="str">
        <f t="shared" si="63"/>
        <v/>
      </c>
      <c r="DN37" s="5" t="str">
        <f t="shared" si="64"/>
        <v/>
      </c>
      <c r="DO37" s="5" t="str">
        <f t="shared" si="65"/>
        <v/>
      </c>
      <c r="DP37" s="5" t="str">
        <f t="shared" si="66"/>
        <v/>
      </c>
      <c r="DQ37" s="5" t="str">
        <f t="shared" si="67"/>
        <v/>
      </c>
      <c r="DR37" s="5" t="str">
        <f t="shared" si="68"/>
        <v/>
      </c>
      <c r="DS37" s="5" t="str">
        <f t="shared" si="69"/>
        <v/>
      </c>
      <c r="DT37" s="5" t="str">
        <f t="shared" si="70"/>
        <v/>
      </c>
      <c r="DU37" s="5" t="str">
        <f t="shared" si="71"/>
        <v/>
      </c>
      <c r="DV37" s="5" t="str">
        <f t="shared" si="72"/>
        <v/>
      </c>
      <c r="DW37" s="5" t="str">
        <f t="shared" si="73"/>
        <v/>
      </c>
      <c r="DX37" s="5" t="str">
        <f t="shared" si="74"/>
        <v/>
      </c>
      <c r="DY37" s="5">
        <f t="shared" si="75"/>
        <v>1.39</v>
      </c>
      <c r="DZ37" s="36">
        <f t="shared" si="76"/>
        <v>35</v>
      </c>
      <c r="EA37" s="36" t="str">
        <f t="shared" si="77"/>
        <v/>
      </c>
      <c r="EB37" s="4">
        <f t="shared" si="78"/>
        <v>-235.14917249017833</v>
      </c>
      <c r="EC37" s="4">
        <f t="shared" si="79"/>
        <v>55.066378359304778</v>
      </c>
      <c r="ED37" s="4">
        <f t="shared" si="80"/>
        <v>-91.670157209643548</v>
      </c>
      <c r="EE37" s="4">
        <f t="shared" si="81"/>
        <v>360.77267940057078</v>
      </c>
      <c r="EF37" s="4">
        <f t="shared" si="82"/>
        <v>139.16094224012443</v>
      </c>
      <c r="EG37" s="5">
        <f t="shared" si="83"/>
        <v>0.75294045694899625</v>
      </c>
      <c r="EH37" s="5">
        <f t="shared" si="84"/>
        <v>2.1739413231904048</v>
      </c>
      <c r="EI37" s="5">
        <f t="shared" si="85"/>
        <v>1.1184929875680387</v>
      </c>
      <c r="EJ37" s="5">
        <f t="shared" si="86"/>
        <v>1.0597325798126318</v>
      </c>
      <c r="EK37" s="5">
        <f t="shared" si="87"/>
        <v>0.44565381164240031</v>
      </c>
      <c r="EL37" s="5">
        <f t="shared" si="88"/>
        <v>0.89118606057791994</v>
      </c>
      <c r="EM37" s="5">
        <f t="shared" si="89"/>
        <v>0.3</v>
      </c>
      <c r="EN37" s="5">
        <f t="shared" si="90"/>
        <v>19.52</v>
      </c>
      <c r="EO37" s="36">
        <f t="shared" si="91"/>
        <v>1.71</v>
      </c>
      <c r="EP37" s="36">
        <f t="shared" si="92"/>
        <v>1.164731007830774</v>
      </c>
      <c r="EQ37" s="36">
        <f t="shared" si="93"/>
        <v>2.0382792637038545</v>
      </c>
      <c r="ER37" s="36">
        <f t="shared" si="94"/>
        <v>102.41091508186719</v>
      </c>
      <c r="ES37" s="36">
        <f t="shared" si="95"/>
        <v>92</v>
      </c>
      <c r="ET37" s="36">
        <f t="shared" si="96"/>
        <v>81</v>
      </c>
      <c r="EU37" s="36">
        <f t="shared" si="97"/>
        <v>12.675185192718398</v>
      </c>
      <c r="EV37" s="36">
        <f t="shared" si="98"/>
        <v>6.5710241025119487</v>
      </c>
      <c r="EW37" s="36">
        <f t="shared" si="99"/>
        <v>14.229130478999288</v>
      </c>
      <c r="EX37" s="36">
        <f t="shared" si="100"/>
        <v>12.675185192718398</v>
      </c>
      <c r="EY37" s="36">
        <f t="shared" si="101"/>
        <v>4.0959707108715548</v>
      </c>
      <c r="EZ37" s="36">
        <f t="shared" si="102"/>
        <v>6.5710241025119487</v>
      </c>
      <c r="FA37" s="5" t="str">
        <f t="shared" si="103"/>
        <v/>
      </c>
      <c r="FB37" s="5" t="str">
        <f t="shared" si="104"/>
        <v/>
      </c>
      <c r="FC37" s="5" t="str">
        <f t="shared" si="105"/>
        <v/>
      </c>
      <c r="FD37" s="36">
        <f t="shared" si="106"/>
        <v>102.41091508186719</v>
      </c>
      <c r="FE37" s="36">
        <f t="shared" si="107"/>
        <v>92</v>
      </c>
      <c r="FF37" s="36">
        <f t="shared" si="108"/>
        <v>125.5</v>
      </c>
      <c r="FG37" s="5">
        <f t="shared" si="109"/>
        <v>16</v>
      </c>
      <c r="FH37" s="36">
        <f t="shared" si="110"/>
        <v>23</v>
      </c>
      <c r="FI37" s="36">
        <f t="shared" si="111"/>
        <v>27</v>
      </c>
      <c r="FJ37" s="5" t="str">
        <f t="shared" si="112"/>
        <v/>
      </c>
      <c r="FK37" s="5" t="str">
        <f t="shared" si="113"/>
        <v/>
      </c>
      <c r="FL37" s="5" t="str">
        <f t="shared" si="114"/>
        <v/>
      </c>
      <c r="FM37" s="5">
        <f t="shared" si="115"/>
        <v>0.7</v>
      </c>
      <c r="FN37" s="5" t="str">
        <f t="shared" si="116"/>
        <v/>
      </c>
      <c r="FO37" s="5" t="str">
        <f t="shared" si="117"/>
        <v/>
      </c>
      <c r="FP37" s="4">
        <f t="shared" si="118"/>
        <v>204.82</v>
      </c>
      <c r="FQ37" s="4" t="str">
        <f t="shared" si="119"/>
        <v/>
      </c>
      <c r="FR37" s="4">
        <f t="shared" si="120"/>
        <v>236</v>
      </c>
      <c r="FS37" s="65">
        <f t="shared" si="121"/>
        <v>6.153964116655769E-2</v>
      </c>
      <c r="FT37" s="65">
        <f t="shared" si="122"/>
        <v>-0.25067452144993718</v>
      </c>
      <c r="FU37" s="65" t="str">
        <f t="shared" si="123"/>
        <v/>
      </c>
      <c r="FV37" s="65" t="str">
        <f t="shared" si="124"/>
        <v/>
      </c>
      <c r="FW37" s="65">
        <f t="shared" si="125"/>
        <v>0.63795345564564976</v>
      </c>
      <c r="FX37" s="65">
        <f t="shared" si="126"/>
        <v>-8.6086533305671127E-3</v>
      </c>
      <c r="FY37" s="65">
        <f t="shared" si="127"/>
        <v>5.2530975460974068</v>
      </c>
      <c r="FZ37" s="65">
        <f t="shared" si="128"/>
        <v>-5.4737600600337029</v>
      </c>
      <c r="GA37" s="65">
        <f t="shared" si="129"/>
        <v>0.18840330339334277</v>
      </c>
      <c r="GB37" s="65">
        <f t="shared" si="130"/>
        <v>0.33906034150310177</v>
      </c>
      <c r="GC37" s="65">
        <f t="shared" si="131"/>
        <v>-1.5248234880504425</v>
      </c>
      <c r="GD37" s="65">
        <f t="shared" si="132"/>
        <v>-2.290532025627988</v>
      </c>
    </row>
    <row r="38" spans="1:186">
      <c r="A38" s="38" t="s">
        <v>185</v>
      </c>
      <c r="B38" s="37">
        <v>613126.40909099998</v>
      </c>
      <c r="C38" s="4">
        <v>4918614.3653999995</v>
      </c>
      <c r="D38" s="38" t="s">
        <v>186</v>
      </c>
      <c r="E38" s="38" t="s">
        <v>187</v>
      </c>
      <c r="F38" s="58" t="s">
        <v>242</v>
      </c>
      <c r="G38" s="38" t="s">
        <v>243</v>
      </c>
      <c r="H38" s="34">
        <v>46.0583956021582</v>
      </c>
      <c r="I38" s="34">
        <v>1.7303491804947573</v>
      </c>
      <c r="J38" s="34">
        <v>14.581594217652448</v>
      </c>
      <c r="K38" s="34">
        <v>13.512277308357936</v>
      </c>
      <c r="L38" s="34">
        <v>0.17497913061182938</v>
      </c>
      <c r="M38" s="34">
        <v>6.5033910210729919</v>
      </c>
      <c r="N38" s="34">
        <v>9.0211462893209813</v>
      </c>
      <c r="O38" s="34">
        <v>3.31488241881299</v>
      </c>
      <c r="P38" s="34">
        <v>0.40828463809426851</v>
      </c>
      <c r="Q38" s="34">
        <v>0.18470019342359767</v>
      </c>
      <c r="R38" s="34">
        <v>2.74</v>
      </c>
      <c r="S38" s="19">
        <f t="shared" si="8"/>
        <v>98.22999999999999</v>
      </c>
      <c r="U38" s="4">
        <v>24</v>
      </c>
      <c r="V38" s="4">
        <v>229</v>
      </c>
      <c r="W38" s="4">
        <v>128</v>
      </c>
      <c r="X38" s="4">
        <v>96</v>
      </c>
      <c r="Y38" s="4">
        <v>74</v>
      </c>
      <c r="Z38" s="4">
        <v>33</v>
      </c>
      <c r="AB38" s="4">
        <v>57</v>
      </c>
      <c r="AC38" s="4">
        <v>35</v>
      </c>
      <c r="AD38" s="4">
        <v>28</v>
      </c>
      <c r="AE38" s="4">
        <v>88</v>
      </c>
      <c r="AF38" s="26">
        <v>10</v>
      </c>
      <c r="AG38" s="4">
        <v>145</v>
      </c>
      <c r="BK38" s="4">
        <f t="shared" si="9"/>
        <v>10373</v>
      </c>
      <c r="BL38" s="6">
        <f t="shared" si="10"/>
        <v>0.76649019141551333</v>
      </c>
      <c r="BM38" s="6">
        <f t="shared" si="11"/>
        <v>2.1661857542498216E-2</v>
      </c>
      <c r="BN38" s="6">
        <f t="shared" si="12"/>
        <v>0.28596968459800837</v>
      </c>
      <c r="BO38" s="6">
        <f t="shared" si="13"/>
        <v>0.16922075527060659</v>
      </c>
      <c r="BP38" s="6">
        <f t="shared" si="14"/>
        <v>2.4665792305022466E-3</v>
      </c>
      <c r="BQ38" s="6">
        <f t="shared" si="15"/>
        <v>0.16133443366591396</v>
      </c>
      <c r="BR38" s="6">
        <f t="shared" si="16"/>
        <v>0.16086209503068796</v>
      </c>
      <c r="BS38" s="6">
        <f t="shared" si="17"/>
        <v>0.1069661961540171</v>
      </c>
      <c r="BT38" s="6">
        <f t="shared" si="18"/>
        <v>8.6684636538061251E-3</v>
      </c>
      <c r="BU38" s="6">
        <f t="shared" si="19"/>
        <v>2.6025108274425487E-3</v>
      </c>
      <c r="BV38" s="5">
        <f t="shared" si="20"/>
        <v>1.61</v>
      </c>
      <c r="BW38" s="5">
        <f t="shared" si="21"/>
        <v>10.71</v>
      </c>
      <c r="BX38" s="36">
        <f t="shared" si="22"/>
        <v>51.47</v>
      </c>
      <c r="BY38" s="5">
        <f t="shared" si="23"/>
        <v>1.87</v>
      </c>
      <c r="BZ38" s="5">
        <f t="shared" si="24"/>
        <v>8.43</v>
      </c>
      <c r="CA38" s="5">
        <f t="shared" si="25"/>
        <v>5.21</v>
      </c>
      <c r="CB38" s="5">
        <f t="shared" si="26"/>
        <v>9.3699999999999992</v>
      </c>
      <c r="CC38" s="5">
        <f t="shared" si="27"/>
        <v>3.72</v>
      </c>
      <c r="CD38" s="5">
        <f t="shared" si="28"/>
        <v>-5.2979792324137227</v>
      </c>
      <c r="CE38" s="34">
        <f t="shared" si="29"/>
        <v>6.9116756591672601</v>
      </c>
      <c r="CF38" s="34">
        <f t="shared" si="30"/>
        <v>19.247704367301232</v>
      </c>
      <c r="CG38" s="34">
        <f t="shared" si="31"/>
        <v>35.909090909090907</v>
      </c>
      <c r="CH38" s="5">
        <f t="shared" si="32"/>
        <v>4.2</v>
      </c>
      <c r="CI38" s="5">
        <f t="shared" si="33"/>
        <v>0.33</v>
      </c>
      <c r="CJ38" s="6">
        <f t="shared" si="34"/>
        <v>4.8000000000000001E-2</v>
      </c>
      <c r="CK38" s="5">
        <f t="shared" si="35"/>
        <v>1.629</v>
      </c>
      <c r="CL38" s="5" t="str">
        <f t="shared" si="36"/>
        <v/>
      </c>
      <c r="CM38" s="5">
        <f t="shared" si="37"/>
        <v>2.54</v>
      </c>
      <c r="CN38" s="5">
        <f t="shared" si="38"/>
        <v>0.57999999999999996</v>
      </c>
      <c r="CO38" s="5">
        <f t="shared" si="39"/>
        <v>0.56000000000000005</v>
      </c>
      <c r="CP38" s="5">
        <f t="shared" si="40"/>
        <v>3.14</v>
      </c>
      <c r="CQ38" s="6">
        <f t="shared" si="41"/>
        <v>0.35699999999999998</v>
      </c>
      <c r="CR38" s="40">
        <f t="shared" si="42"/>
        <v>5.1000000000000004E-3</v>
      </c>
      <c r="CS38" s="5">
        <f t="shared" si="43"/>
        <v>14.5</v>
      </c>
      <c r="CT38" s="5" t="str">
        <f t="shared" si="44"/>
        <v/>
      </c>
      <c r="CU38" s="5" t="str">
        <f t="shared" si="45"/>
        <v/>
      </c>
      <c r="CV38" s="5" t="str">
        <f t="shared" si="46"/>
        <v/>
      </c>
      <c r="CW38" s="5">
        <f t="shared" si="47"/>
        <v>8.8000000000000007</v>
      </c>
      <c r="CX38" s="5" t="str">
        <f t="shared" si="48"/>
        <v/>
      </c>
      <c r="CY38" s="4">
        <f t="shared" si="49"/>
        <v>370</v>
      </c>
      <c r="CZ38" s="4">
        <f t="shared" si="50"/>
        <v>117.9</v>
      </c>
      <c r="DA38" s="4" t="str">
        <f t="shared" si="51"/>
        <v/>
      </c>
      <c r="DB38" s="5">
        <f t="shared" si="52"/>
        <v>5.18</v>
      </c>
      <c r="DC38" s="5" t="str">
        <f t="shared" si="53"/>
        <v/>
      </c>
      <c r="DD38" s="5" t="str">
        <f t="shared" si="54"/>
        <v/>
      </c>
      <c r="DE38" s="5" t="str">
        <f t="shared" si="55"/>
        <v/>
      </c>
      <c r="DF38" s="5" t="str">
        <f t="shared" si="56"/>
        <v/>
      </c>
      <c r="DG38" s="5" t="str">
        <f t="shared" si="57"/>
        <v/>
      </c>
      <c r="DH38" s="5" t="str">
        <f t="shared" si="58"/>
        <v/>
      </c>
      <c r="DI38" s="5" t="str">
        <f t="shared" si="59"/>
        <v/>
      </c>
      <c r="DJ38" s="5" t="str">
        <f t="shared" si="60"/>
        <v/>
      </c>
      <c r="DK38" s="5" t="str">
        <f t="shared" si="61"/>
        <v/>
      </c>
      <c r="DL38" s="5" t="str">
        <f t="shared" si="62"/>
        <v/>
      </c>
      <c r="DM38" s="5" t="str">
        <f t="shared" si="63"/>
        <v/>
      </c>
      <c r="DN38" s="5" t="str">
        <f t="shared" si="64"/>
        <v/>
      </c>
      <c r="DO38" s="5" t="str">
        <f t="shared" si="65"/>
        <v/>
      </c>
      <c r="DP38" s="5" t="str">
        <f t="shared" si="66"/>
        <v/>
      </c>
      <c r="DQ38" s="5" t="str">
        <f t="shared" si="67"/>
        <v/>
      </c>
      <c r="DR38" s="5" t="str">
        <f t="shared" si="68"/>
        <v/>
      </c>
      <c r="DS38" s="5" t="str">
        <f t="shared" si="69"/>
        <v/>
      </c>
      <c r="DT38" s="5" t="str">
        <f t="shared" si="70"/>
        <v/>
      </c>
      <c r="DU38" s="5" t="str">
        <f t="shared" si="71"/>
        <v/>
      </c>
      <c r="DV38" s="5" t="str">
        <f t="shared" si="72"/>
        <v/>
      </c>
      <c r="DW38" s="5" t="str">
        <f t="shared" si="73"/>
        <v/>
      </c>
      <c r="DX38" s="5" t="str">
        <f t="shared" si="74"/>
        <v/>
      </c>
      <c r="DY38" s="5">
        <f t="shared" si="75"/>
        <v>1.81</v>
      </c>
      <c r="DZ38" s="36">
        <f t="shared" si="76"/>
        <v>38</v>
      </c>
      <c r="EA38" s="36" t="str">
        <f t="shared" si="77"/>
        <v/>
      </c>
      <c r="EB38" s="4">
        <f t="shared" si="78"/>
        <v>-259.15982753089895</v>
      </c>
      <c r="EC38" s="4">
        <f t="shared" si="79"/>
        <v>32.620673976889279</v>
      </c>
      <c r="ED38" s="4">
        <f t="shared" si="80"/>
        <v>-151.38916527119079</v>
      </c>
      <c r="EE38" s="4">
        <f t="shared" si="81"/>
        <v>352.21704647901879</v>
      </c>
      <c r="EF38" s="4">
        <f t="shared" si="82"/>
        <v>170.16227954409192</v>
      </c>
      <c r="EG38" s="5">
        <f t="shared" si="83"/>
        <v>0.65402202679622135</v>
      </c>
      <c r="EH38" s="5">
        <f t="shared" si="84"/>
        <v>2.4740709824023179</v>
      </c>
      <c r="EI38" s="5">
        <f t="shared" si="85"/>
        <v>1.0345580605118012</v>
      </c>
      <c r="EJ38" s="5">
        <f t="shared" si="86"/>
        <v>0.71868619223863095</v>
      </c>
      <c r="EK38" s="5">
        <f t="shared" si="87"/>
        <v>0.38555046742956411</v>
      </c>
      <c r="EL38" s="5">
        <f t="shared" si="88"/>
        <v>1.1600014063501345</v>
      </c>
      <c r="EM38" s="5">
        <f t="shared" si="89"/>
        <v>0.32</v>
      </c>
      <c r="EN38" s="5">
        <f t="shared" si="90"/>
        <v>20.079999999999998</v>
      </c>
      <c r="EO38" s="36">
        <f t="shared" si="91"/>
        <v>1.73</v>
      </c>
      <c r="EP38" s="36">
        <f t="shared" si="92"/>
        <v>1.7497913061182937</v>
      </c>
      <c r="EQ38" s="36">
        <f t="shared" si="93"/>
        <v>1.8470019342359767</v>
      </c>
      <c r="ER38" s="36">
        <f t="shared" si="94"/>
        <v>103.73443337066071</v>
      </c>
      <c r="ES38" s="36">
        <f t="shared" si="95"/>
        <v>88</v>
      </c>
      <c r="ET38" s="36">
        <f t="shared" si="96"/>
        <v>84</v>
      </c>
      <c r="EU38" s="36">
        <f t="shared" si="97"/>
        <v>12.161049577522142</v>
      </c>
      <c r="EV38" s="36">
        <f t="shared" si="98"/>
        <v>6.5033910210729919</v>
      </c>
      <c r="EW38" s="36">
        <f t="shared" si="99"/>
        <v>14.581594217652448</v>
      </c>
      <c r="EX38" s="36">
        <f t="shared" si="100"/>
        <v>12.161049577522142</v>
      </c>
      <c r="EY38" s="36">
        <f t="shared" si="101"/>
        <v>3.7231670569072586</v>
      </c>
      <c r="EZ38" s="36">
        <f t="shared" si="102"/>
        <v>6.5033910210729919</v>
      </c>
      <c r="FA38" s="5" t="str">
        <f t="shared" si="103"/>
        <v/>
      </c>
      <c r="FB38" s="5" t="str">
        <f t="shared" si="104"/>
        <v/>
      </c>
      <c r="FC38" s="5" t="str">
        <f t="shared" si="105"/>
        <v/>
      </c>
      <c r="FD38" s="36">
        <f t="shared" si="106"/>
        <v>103.73443337066071</v>
      </c>
      <c r="FE38" s="36">
        <f t="shared" si="107"/>
        <v>88</v>
      </c>
      <c r="FF38" s="36">
        <f t="shared" si="108"/>
        <v>17.5</v>
      </c>
      <c r="FG38" s="5">
        <f t="shared" si="109"/>
        <v>20</v>
      </c>
      <c r="FH38" s="36">
        <f t="shared" si="110"/>
        <v>22</v>
      </c>
      <c r="FI38" s="36">
        <f t="shared" si="111"/>
        <v>28</v>
      </c>
      <c r="FJ38" s="5" t="str">
        <f t="shared" si="112"/>
        <v/>
      </c>
      <c r="FK38" s="5" t="str">
        <f t="shared" si="113"/>
        <v/>
      </c>
      <c r="FL38" s="5" t="str">
        <f t="shared" si="114"/>
        <v/>
      </c>
      <c r="FM38" s="5">
        <f t="shared" si="115"/>
        <v>1.9</v>
      </c>
      <c r="FN38" s="5" t="str">
        <f t="shared" si="116"/>
        <v/>
      </c>
      <c r="FO38" s="5" t="str">
        <f t="shared" si="117"/>
        <v/>
      </c>
      <c r="FP38" s="4">
        <f t="shared" si="118"/>
        <v>207.46</v>
      </c>
      <c r="FQ38" s="4" t="str">
        <f t="shared" si="119"/>
        <v/>
      </c>
      <c r="FR38" s="4">
        <f t="shared" si="120"/>
        <v>229</v>
      </c>
      <c r="FS38" s="65">
        <f t="shared" si="121"/>
        <v>4.2901108780353352E-2</v>
      </c>
      <c r="FT38" s="65">
        <f t="shared" si="122"/>
        <v>-0.2377531275119098</v>
      </c>
      <c r="FU38" s="65" t="str">
        <f t="shared" si="123"/>
        <v/>
      </c>
      <c r="FV38" s="65" t="str">
        <f t="shared" si="124"/>
        <v/>
      </c>
      <c r="FW38" s="65">
        <f t="shared" si="125"/>
        <v>0.61775130401518041</v>
      </c>
      <c r="FX38" s="65">
        <f t="shared" si="126"/>
        <v>-0.86977634221731537</v>
      </c>
      <c r="FY38" s="65">
        <f t="shared" si="127"/>
        <v>3.9314461791184314</v>
      </c>
      <c r="FZ38" s="65">
        <f t="shared" si="128"/>
        <v>-6.9997266801184086</v>
      </c>
      <c r="GA38" s="65">
        <f t="shared" si="129"/>
        <v>0.33856329181162059</v>
      </c>
      <c r="GB38" s="65">
        <f t="shared" si="130"/>
        <v>0.2990784823373715</v>
      </c>
      <c r="GC38" s="65">
        <f t="shared" si="131"/>
        <v>-1.5301584789779088</v>
      </c>
      <c r="GD38" s="65">
        <f t="shared" si="132"/>
        <v>-2.2931663482642777</v>
      </c>
    </row>
    <row r="39" spans="1:186">
      <c r="A39" s="38" t="s">
        <v>185</v>
      </c>
      <c r="B39" s="37">
        <v>613126.40909099998</v>
      </c>
      <c r="C39" s="4">
        <v>4918614.3653999995</v>
      </c>
      <c r="D39" s="38" t="s">
        <v>186</v>
      </c>
      <c r="E39" s="38" t="s">
        <v>187</v>
      </c>
      <c r="F39" s="58" t="s">
        <v>244</v>
      </c>
      <c r="G39" s="38" t="s">
        <v>245</v>
      </c>
      <c r="H39" s="34">
        <v>48.005442049050636</v>
      </c>
      <c r="I39" s="34">
        <v>1.8764972310126582</v>
      </c>
      <c r="J39" s="34">
        <v>15.29248516613924</v>
      </c>
      <c r="K39" s="34">
        <v>13.058099287974684</v>
      </c>
      <c r="L39" s="34">
        <v>0.17410799050632911</v>
      </c>
      <c r="M39" s="34">
        <v>6.2582149920886074</v>
      </c>
      <c r="N39" s="34">
        <v>8.7537628560126581</v>
      </c>
      <c r="O39" s="34">
        <v>3.7626671281645572</v>
      </c>
      <c r="P39" s="34">
        <v>0.42559731012658231</v>
      </c>
      <c r="Q39" s="34">
        <v>0.20312598892405062</v>
      </c>
      <c r="R39" s="34">
        <v>3.31</v>
      </c>
      <c r="S39" s="19">
        <f t="shared" si="8"/>
        <v>101.12</v>
      </c>
      <c r="U39" s="4">
        <v>25</v>
      </c>
      <c r="V39" s="4">
        <v>253</v>
      </c>
      <c r="W39" s="4">
        <v>138</v>
      </c>
      <c r="X39" s="4">
        <v>93</v>
      </c>
      <c r="Y39" s="4">
        <v>90</v>
      </c>
      <c r="Z39" s="4">
        <v>13</v>
      </c>
      <c r="AB39" s="4">
        <v>9</v>
      </c>
      <c r="AC39" s="4">
        <v>312</v>
      </c>
      <c r="AD39" s="4">
        <v>30</v>
      </c>
      <c r="AE39" s="4">
        <v>95</v>
      </c>
      <c r="AF39" s="26">
        <v>9</v>
      </c>
      <c r="AG39" s="4">
        <v>135</v>
      </c>
      <c r="BK39" s="4">
        <f t="shared" si="9"/>
        <v>11250</v>
      </c>
      <c r="BL39" s="6">
        <f t="shared" si="10"/>
        <v>0.79889236227409943</v>
      </c>
      <c r="BM39" s="6">
        <f t="shared" si="11"/>
        <v>2.3491452566507989E-2</v>
      </c>
      <c r="BN39" s="6">
        <f t="shared" si="12"/>
        <v>0.29991145648439382</v>
      </c>
      <c r="BO39" s="6">
        <f t="shared" si="13"/>
        <v>0.16353286522197477</v>
      </c>
      <c r="BP39" s="6">
        <f t="shared" si="14"/>
        <v>2.4542992741236132E-3</v>
      </c>
      <c r="BQ39" s="6">
        <f t="shared" si="15"/>
        <v>0.15525217048098752</v>
      </c>
      <c r="BR39" s="6">
        <f t="shared" si="16"/>
        <v>0.15609420214002601</v>
      </c>
      <c r="BS39" s="6">
        <f t="shared" si="17"/>
        <v>0.12141552527152492</v>
      </c>
      <c r="BT39" s="6">
        <f t="shared" si="18"/>
        <v>9.0360363084200056E-3</v>
      </c>
      <c r="BU39" s="6">
        <f t="shared" si="19"/>
        <v>2.8621387758778444E-3</v>
      </c>
      <c r="BV39" s="5">
        <f t="shared" si="20"/>
        <v>1.55</v>
      </c>
      <c r="BW39" s="5">
        <f t="shared" si="21"/>
        <v>10.36</v>
      </c>
      <c r="BX39" s="36">
        <f t="shared" si="22"/>
        <v>51.36</v>
      </c>
      <c r="BY39" s="5">
        <f t="shared" si="23"/>
        <v>1.88</v>
      </c>
      <c r="BZ39" s="5">
        <f t="shared" si="24"/>
        <v>8.15</v>
      </c>
      <c r="CA39" s="5">
        <f t="shared" si="25"/>
        <v>4.66</v>
      </c>
      <c r="CB39" s="5">
        <f t="shared" si="26"/>
        <v>9.24</v>
      </c>
      <c r="CC39" s="5">
        <f t="shared" si="27"/>
        <v>4.1900000000000004</v>
      </c>
      <c r="CD39" s="5">
        <f t="shared" si="28"/>
        <v>-4.5654984177215185</v>
      </c>
      <c r="CE39" s="34">
        <f t="shared" si="29"/>
        <v>6.6838123022151894</v>
      </c>
      <c r="CF39" s="34">
        <f t="shared" si="30"/>
        <v>19.200242286392406</v>
      </c>
      <c r="CG39" s="34">
        <f t="shared" si="31"/>
        <v>34.811083123425689</v>
      </c>
      <c r="CH39" s="5">
        <f t="shared" si="32"/>
        <v>3.98</v>
      </c>
      <c r="CI39" s="5">
        <f t="shared" si="33"/>
        <v>0.31</v>
      </c>
      <c r="CJ39" s="6">
        <f t="shared" si="34"/>
        <v>4.7E-2</v>
      </c>
      <c r="CK39" s="5">
        <f t="shared" si="35"/>
        <v>2.9000000000000001E-2</v>
      </c>
      <c r="CL39" s="5" t="str">
        <f t="shared" si="36"/>
        <v/>
      </c>
      <c r="CM39" s="5">
        <f t="shared" si="37"/>
        <v>15</v>
      </c>
      <c r="CN39" s="5">
        <f t="shared" si="38"/>
        <v>0.65</v>
      </c>
      <c r="CO39" s="5">
        <f t="shared" si="39"/>
        <v>0.55000000000000004</v>
      </c>
      <c r="CP39" s="5">
        <f t="shared" si="40"/>
        <v>3.17</v>
      </c>
      <c r="CQ39" s="6">
        <f t="shared" si="41"/>
        <v>0.3</v>
      </c>
      <c r="CR39" s="40">
        <f t="shared" si="42"/>
        <v>5.1000000000000004E-3</v>
      </c>
      <c r="CS39" s="5">
        <f t="shared" si="43"/>
        <v>15</v>
      </c>
      <c r="CT39" s="5" t="str">
        <f t="shared" si="44"/>
        <v/>
      </c>
      <c r="CU39" s="5" t="str">
        <f t="shared" si="45"/>
        <v/>
      </c>
      <c r="CV39" s="5" t="str">
        <f t="shared" si="46"/>
        <v/>
      </c>
      <c r="CW39" s="5">
        <f t="shared" si="47"/>
        <v>10.56</v>
      </c>
      <c r="CX39" s="5" t="str">
        <f t="shared" si="48"/>
        <v/>
      </c>
      <c r="CY39" s="4">
        <f t="shared" si="49"/>
        <v>375</v>
      </c>
      <c r="CZ39" s="4">
        <f t="shared" si="50"/>
        <v>118.4</v>
      </c>
      <c r="DA39" s="4" t="str">
        <f t="shared" si="51"/>
        <v/>
      </c>
      <c r="DB39" s="5">
        <f t="shared" si="52"/>
        <v>4.5</v>
      </c>
      <c r="DC39" s="5" t="str">
        <f t="shared" si="53"/>
        <v/>
      </c>
      <c r="DD39" s="5" t="str">
        <f t="shared" si="54"/>
        <v/>
      </c>
      <c r="DE39" s="5" t="str">
        <f t="shared" si="55"/>
        <v/>
      </c>
      <c r="DF39" s="5" t="str">
        <f t="shared" si="56"/>
        <v/>
      </c>
      <c r="DG39" s="5" t="str">
        <f t="shared" si="57"/>
        <v/>
      </c>
      <c r="DH39" s="5" t="str">
        <f t="shared" si="58"/>
        <v/>
      </c>
      <c r="DI39" s="5" t="str">
        <f t="shared" si="59"/>
        <v/>
      </c>
      <c r="DJ39" s="5" t="str">
        <f t="shared" si="60"/>
        <v/>
      </c>
      <c r="DK39" s="5" t="str">
        <f t="shared" si="61"/>
        <v/>
      </c>
      <c r="DL39" s="5" t="str">
        <f t="shared" si="62"/>
        <v/>
      </c>
      <c r="DM39" s="5" t="str">
        <f t="shared" si="63"/>
        <v/>
      </c>
      <c r="DN39" s="5" t="str">
        <f t="shared" si="64"/>
        <v/>
      </c>
      <c r="DO39" s="5" t="str">
        <f t="shared" si="65"/>
        <v/>
      </c>
      <c r="DP39" s="5" t="str">
        <f t="shared" si="66"/>
        <v/>
      </c>
      <c r="DQ39" s="5" t="str">
        <f t="shared" si="67"/>
        <v/>
      </c>
      <c r="DR39" s="5" t="str">
        <f t="shared" si="68"/>
        <v/>
      </c>
      <c r="DS39" s="5" t="str">
        <f t="shared" si="69"/>
        <v/>
      </c>
      <c r="DT39" s="5" t="str">
        <f t="shared" si="70"/>
        <v/>
      </c>
      <c r="DU39" s="5" t="str">
        <f t="shared" si="71"/>
        <v/>
      </c>
      <c r="DV39" s="5" t="str">
        <f t="shared" si="72"/>
        <v/>
      </c>
      <c r="DW39" s="5" t="str">
        <f t="shared" si="73"/>
        <v/>
      </c>
      <c r="DX39" s="5" t="str">
        <f t="shared" si="74"/>
        <v/>
      </c>
      <c r="DY39" s="5">
        <f t="shared" si="75"/>
        <v>1.51</v>
      </c>
      <c r="DZ39" s="36">
        <f t="shared" si="76"/>
        <v>39</v>
      </c>
      <c r="EA39" s="36" t="str">
        <f t="shared" si="77"/>
        <v/>
      </c>
      <c r="EB39" s="4">
        <f t="shared" si="78"/>
        <v>-268.47369110313099</v>
      </c>
      <c r="EC39" s="4">
        <f t="shared" si="79"/>
        <v>31.783091084737535</v>
      </c>
      <c r="ED39" s="4">
        <f t="shared" si="80"/>
        <v>-142.7285093756031</v>
      </c>
      <c r="EE39" s="4">
        <f t="shared" si="81"/>
        <v>342.27648826947029</v>
      </c>
      <c r="EF39" s="4">
        <f t="shared" si="82"/>
        <v>180.94042064579219</v>
      </c>
      <c r="EG39" s="5">
        <f t="shared" si="83"/>
        <v>0.67772985963525834</v>
      </c>
      <c r="EH39" s="5">
        <f t="shared" si="84"/>
        <v>2.2999976278571839</v>
      </c>
      <c r="EI39" s="5">
        <f t="shared" si="85"/>
        <v>1.0469575043629862</v>
      </c>
      <c r="EJ39" s="5">
        <f t="shared" si="86"/>
        <v>0.83553390249265569</v>
      </c>
      <c r="EK39" s="5">
        <f t="shared" si="87"/>
        <v>0.41720892436454204</v>
      </c>
      <c r="EL39" s="5">
        <f t="shared" si="88"/>
        <v>1.0730902578621824</v>
      </c>
      <c r="EM39" s="5">
        <f t="shared" si="89"/>
        <v>0.32</v>
      </c>
      <c r="EN39" s="5">
        <f t="shared" si="90"/>
        <v>19.420000000000002</v>
      </c>
      <c r="EO39" s="36">
        <f t="shared" si="91"/>
        <v>1.88</v>
      </c>
      <c r="EP39" s="36">
        <f t="shared" si="92"/>
        <v>1.741079905063291</v>
      </c>
      <c r="EQ39" s="36">
        <f t="shared" si="93"/>
        <v>2.031259889240506</v>
      </c>
      <c r="ER39" s="36">
        <f t="shared" si="94"/>
        <v>112.49600899920887</v>
      </c>
      <c r="ES39" s="36">
        <f t="shared" si="95"/>
        <v>95</v>
      </c>
      <c r="ET39" s="36">
        <f t="shared" si="96"/>
        <v>90</v>
      </c>
      <c r="EU39" s="36">
        <f t="shared" si="97"/>
        <v>11.752289359177217</v>
      </c>
      <c r="EV39" s="36">
        <f t="shared" si="98"/>
        <v>6.2582149920886074</v>
      </c>
      <c r="EW39" s="36">
        <f t="shared" si="99"/>
        <v>15.29248516613924</v>
      </c>
      <c r="EX39" s="36">
        <f t="shared" si="100"/>
        <v>11.752289359177217</v>
      </c>
      <c r="EY39" s="36">
        <f t="shared" si="101"/>
        <v>4.1882644382911396</v>
      </c>
      <c r="EZ39" s="36">
        <f t="shared" si="102"/>
        <v>6.2582149920886074</v>
      </c>
      <c r="FA39" s="5" t="str">
        <f t="shared" si="103"/>
        <v/>
      </c>
      <c r="FB39" s="5" t="str">
        <f t="shared" si="104"/>
        <v/>
      </c>
      <c r="FC39" s="5" t="str">
        <f t="shared" si="105"/>
        <v/>
      </c>
      <c r="FD39" s="36">
        <f t="shared" si="106"/>
        <v>112.49600899920887</v>
      </c>
      <c r="FE39" s="36">
        <f t="shared" si="107"/>
        <v>95</v>
      </c>
      <c r="FF39" s="36">
        <f t="shared" si="108"/>
        <v>156</v>
      </c>
      <c r="FG39" s="5">
        <f t="shared" si="109"/>
        <v>18</v>
      </c>
      <c r="FH39" s="36">
        <f t="shared" si="110"/>
        <v>23.75</v>
      </c>
      <c r="FI39" s="36">
        <f t="shared" si="111"/>
        <v>30</v>
      </c>
      <c r="FJ39" s="5" t="str">
        <f t="shared" si="112"/>
        <v/>
      </c>
      <c r="FK39" s="5" t="str">
        <f t="shared" si="113"/>
        <v/>
      </c>
      <c r="FL39" s="5" t="str">
        <f t="shared" si="114"/>
        <v/>
      </c>
      <c r="FM39" s="5">
        <f t="shared" si="115"/>
        <v>0.3</v>
      </c>
      <c r="FN39" s="5" t="str">
        <f t="shared" si="116"/>
        <v/>
      </c>
      <c r="FO39" s="5" t="str">
        <f t="shared" si="117"/>
        <v/>
      </c>
      <c r="FP39" s="4">
        <f t="shared" si="118"/>
        <v>225</v>
      </c>
      <c r="FQ39" s="4" t="str">
        <f t="shared" si="119"/>
        <v/>
      </c>
      <c r="FR39" s="4">
        <f t="shared" si="120"/>
        <v>253</v>
      </c>
      <c r="FS39" s="65">
        <f t="shared" si="121"/>
        <v>5.0938003064455402E-2</v>
      </c>
      <c r="FT39" s="65">
        <f t="shared" si="122"/>
        <v>-0.25527250510330607</v>
      </c>
      <c r="FU39" s="65" t="str">
        <f t="shared" si="123"/>
        <v/>
      </c>
      <c r="FV39" s="65" t="str">
        <f t="shared" si="124"/>
        <v/>
      </c>
      <c r="FW39" s="65">
        <f t="shared" si="125"/>
        <v>0.60048482694795924</v>
      </c>
      <c r="FX39" s="65">
        <f t="shared" si="126"/>
        <v>4.5062062899023876E-2</v>
      </c>
      <c r="FY39" s="65">
        <f t="shared" si="127"/>
        <v>5.3193845537729043</v>
      </c>
      <c r="FZ39" s="65">
        <f t="shared" si="128"/>
        <v>-5.3247909711580697</v>
      </c>
      <c r="GA39" s="65">
        <f t="shared" si="129"/>
        <v>0.2550874712615796</v>
      </c>
      <c r="GB39" s="65">
        <f t="shared" si="130"/>
        <v>0.30712932011471528</v>
      </c>
      <c r="GC39" s="65">
        <f t="shared" si="131"/>
        <v>-1.5726207126186706</v>
      </c>
      <c r="GD39" s="65">
        <f t="shared" si="132"/>
        <v>-2.3843402060917724</v>
      </c>
    </row>
    <row r="40" spans="1:186">
      <c r="A40" s="38" t="s">
        <v>185</v>
      </c>
      <c r="B40" s="37">
        <v>613126.40909099998</v>
      </c>
      <c r="C40" s="4">
        <v>4918614.3653999995</v>
      </c>
      <c r="D40" s="38" t="s">
        <v>186</v>
      </c>
      <c r="E40" s="38" t="s">
        <v>187</v>
      </c>
      <c r="F40" s="58" t="s">
        <v>246</v>
      </c>
      <c r="G40" s="38" t="s">
        <v>247</v>
      </c>
      <c r="H40" s="34">
        <v>47.418223546944859</v>
      </c>
      <c r="I40" s="34">
        <v>2.3306110283159462</v>
      </c>
      <c r="J40" s="34">
        <v>14.061353204172876</v>
      </c>
      <c r="K40" s="34">
        <v>13.507833084947839</v>
      </c>
      <c r="L40" s="34">
        <v>0.17479582712369596</v>
      </c>
      <c r="M40" s="34">
        <v>8.0017645305514158</v>
      </c>
      <c r="N40" s="34">
        <v>7.710438152011923</v>
      </c>
      <c r="O40" s="34">
        <v>3.088059612518629</v>
      </c>
      <c r="P40" s="34">
        <v>0.9710879284649776</v>
      </c>
      <c r="Q40" s="34">
        <v>0.47583308494783905</v>
      </c>
      <c r="R40" s="34">
        <v>2.91</v>
      </c>
      <c r="S40" s="19">
        <f t="shared" si="8"/>
        <v>100.64999999999999</v>
      </c>
      <c r="U40" s="4">
        <v>24</v>
      </c>
      <c r="V40" s="4">
        <v>231</v>
      </c>
      <c r="W40" s="4">
        <v>242</v>
      </c>
      <c r="X40" s="4">
        <v>87</v>
      </c>
      <c r="Y40" s="4">
        <v>77</v>
      </c>
      <c r="Z40" s="4">
        <v>11</v>
      </c>
      <c r="AB40" s="4">
        <v>26</v>
      </c>
      <c r="AC40" s="4">
        <v>443</v>
      </c>
      <c r="AD40" s="4">
        <v>33</v>
      </c>
      <c r="AE40" s="4">
        <v>144</v>
      </c>
      <c r="AF40" s="26">
        <v>22</v>
      </c>
      <c r="AG40" s="4">
        <v>280</v>
      </c>
      <c r="BK40" s="4">
        <f t="shared" si="9"/>
        <v>13972</v>
      </c>
      <c r="BL40" s="6">
        <f t="shared" si="10"/>
        <v>0.78912004571384353</v>
      </c>
      <c r="BM40" s="6">
        <f t="shared" si="11"/>
        <v>2.9176402457635784E-2</v>
      </c>
      <c r="BN40" s="6">
        <f t="shared" si="12"/>
        <v>0.27576687986218623</v>
      </c>
      <c r="BO40" s="6">
        <f t="shared" si="13"/>
        <v>0.16916509812082453</v>
      </c>
      <c r="BP40" s="6">
        <f t="shared" si="14"/>
        <v>2.4639953076359736E-3</v>
      </c>
      <c r="BQ40" s="6">
        <f t="shared" si="15"/>
        <v>0.19850569413424499</v>
      </c>
      <c r="BR40" s="6">
        <f t="shared" si="16"/>
        <v>0.13748998131262344</v>
      </c>
      <c r="BS40" s="6">
        <f t="shared" si="17"/>
        <v>9.9646970394276516E-2</v>
      </c>
      <c r="BT40" s="6">
        <f t="shared" si="18"/>
        <v>2.0617578099044111E-2</v>
      </c>
      <c r="BU40" s="6">
        <f t="shared" si="19"/>
        <v>6.7047074108473872E-3</v>
      </c>
      <c r="BV40" s="5">
        <f t="shared" si="20"/>
        <v>1.61</v>
      </c>
      <c r="BW40" s="5">
        <f t="shared" si="21"/>
        <v>10.71</v>
      </c>
      <c r="BX40" s="36">
        <f t="shared" si="22"/>
        <v>56.62</v>
      </c>
      <c r="BY40" s="5">
        <f t="shared" si="23"/>
        <v>1.52</v>
      </c>
      <c r="BZ40" s="5">
        <f t="shared" si="24"/>
        <v>6.03</v>
      </c>
      <c r="CA40" s="5">
        <f t="shared" si="25"/>
        <v>3.31</v>
      </c>
      <c r="CB40" s="5">
        <f t="shared" si="26"/>
        <v>4.9000000000000004</v>
      </c>
      <c r="CC40" s="5">
        <f t="shared" si="27"/>
        <v>4.0599999999999996</v>
      </c>
      <c r="CD40" s="5">
        <f t="shared" si="28"/>
        <v>-3.6512906110283163</v>
      </c>
      <c r="CE40" s="34">
        <f t="shared" si="29"/>
        <v>8.9728524590163943</v>
      </c>
      <c r="CF40" s="34">
        <f t="shared" si="30"/>
        <v>19.771350223546946</v>
      </c>
      <c r="CG40" s="34">
        <f t="shared" si="31"/>
        <v>45.383104125736736</v>
      </c>
      <c r="CH40" s="5">
        <f t="shared" si="32"/>
        <v>3.88</v>
      </c>
      <c r="CI40" s="5">
        <f t="shared" si="33"/>
        <v>0.57999999999999996</v>
      </c>
      <c r="CJ40" s="6">
        <f t="shared" si="34"/>
        <v>0.03</v>
      </c>
      <c r="CK40" s="5">
        <f t="shared" si="35"/>
        <v>5.8999999999999997E-2</v>
      </c>
      <c r="CL40" s="5" t="str">
        <f t="shared" si="36"/>
        <v/>
      </c>
      <c r="CM40" s="5">
        <f t="shared" si="37"/>
        <v>10.77</v>
      </c>
      <c r="CN40" s="5">
        <f t="shared" si="38"/>
        <v>0.32</v>
      </c>
      <c r="CO40" s="5">
        <f t="shared" si="39"/>
        <v>1.05</v>
      </c>
      <c r="CP40" s="5">
        <f t="shared" si="40"/>
        <v>4.3600000000000003</v>
      </c>
      <c r="CQ40" s="6">
        <f t="shared" si="41"/>
        <v>0.66700000000000004</v>
      </c>
      <c r="CR40" s="40">
        <f t="shared" si="42"/>
        <v>6.1999999999999998E-3</v>
      </c>
      <c r="CS40" s="5">
        <f t="shared" si="43"/>
        <v>12.73</v>
      </c>
      <c r="CT40" s="5" t="str">
        <f t="shared" si="44"/>
        <v/>
      </c>
      <c r="CU40" s="5" t="str">
        <f t="shared" si="45"/>
        <v/>
      </c>
      <c r="CV40" s="5" t="str">
        <f t="shared" si="46"/>
        <v/>
      </c>
      <c r="CW40" s="5">
        <f t="shared" si="47"/>
        <v>6.55</v>
      </c>
      <c r="CX40" s="5" t="str">
        <f t="shared" si="48"/>
        <v/>
      </c>
      <c r="CY40" s="4">
        <f t="shared" si="49"/>
        <v>423</v>
      </c>
      <c r="CZ40" s="4">
        <f t="shared" si="50"/>
        <v>97</v>
      </c>
      <c r="DA40" s="4" t="str">
        <f t="shared" si="51"/>
        <v/>
      </c>
      <c r="DB40" s="5">
        <f t="shared" si="52"/>
        <v>8.48</v>
      </c>
      <c r="DC40" s="5" t="str">
        <f t="shared" si="53"/>
        <v/>
      </c>
      <c r="DD40" s="5" t="str">
        <f t="shared" si="54"/>
        <v/>
      </c>
      <c r="DE40" s="5" t="str">
        <f t="shared" si="55"/>
        <v/>
      </c>
      <c r="DF40" s="5" t="str">
        <f t="shared" si="56"/>
        <v/>
      </c>
      <c r="DG40" s="5" t="str">
        <f t="shared" si="57"/>
        <v/>
      </c>
      <c r="DH40" s="5" t="str">
        <f t="shared" si="58"/>
        <v/>
      </c>
      <c r="DI40" s="5" t="str">
        <f t="shared" si="59"/>
        <v/>
      </c>
      <c r="DJ40" s="5" t="str">
        <f t="shared" si="60"/>
        <v/>
      </c>
      <c r="DK40" s="5" t="str">
        <f t="shared" si="61"/>
        <v/>
      </c>
      <c r="DL40" s="5" t="str">
        <f t="shared" si="62"/>
        <v/>
      </c>
      <c r="DM40" s="5" t="str">
        <f t="shared" si="63"/>
        <v/>
      </c>
      <c r="DN40" s="5" t="str">
        <f t="shared" si="64"/>
        <v/>
      </c>
      <c r="DO40" s="5" t="str">
        <f t="shared" si="65"/>
        <v/>
      </c>
      <c r="DP40" s="5" t="str">
        <f t="shared" si="66"/>
        <v/>
      </c>
      <c r="DQ40" s="5" t="str">
        <f t="shared" si="67"/>
        <v/>
      </c>
      <c r="DR40" s="5" t="str">
        <f t="shared" si="68"/>
        <v/>
      </c>
      <c r="DS40" s="5" t="str">
        <f t="shared" si="69"/>
        <v/>
      </c>
      <c r="DT40" s="5" t="str">
        <f t="shared" si="70"/>
        <v/>
      </c>
      <c r="DU40" s="5" t="str">
        <f t="shared" si="71"/>
        <v/>
      </c>
      <c r="DV40" s="5" t="str">
        <f t="shared" si="72"/>
        <v/>
      </c>
      <c r="DW40" s="5" t="str">
        <f t="shared" si="73"/>
        <v/>
      </c>
      <c r="DX40" s="5" t="str">
        <f t="shared" si="74"/>
        <v/>
      </c>
      <c r="DY40" s="5">
        <f t="shared" si="75"/>
        <v>2.44</v>
      </c>
      <c r="DZ40" s="36">
        <f t="shared" si="76"/>
        <v>55</v>
      </c>
      <c r="EA40" s="36" t="str">
        <f t="shared" si="77"/>
        <v/>
      </c>
      <c r="EB40" s="4">
        <f t="shared" si="78"/>
        <v>-216.51937360785587</v>
      </c>
      <c r="EC40" s="4">
        <f t="shared" si="79"/>
        <v>51.115479202878234</v>
      </c>
      <c r="ED40" s="4">
        <f t="shared" si="80"/>
        <v>-119.47763125638127</v>
      </c>
      <c r="EE40" s="4">
        <f t="shared" si="81"/>
        <v>396.84719471270529</v>
      </c>
      <c r="EF40" s="4">
        <f t="shared" si="82"/>
        <v>107.03732608441646</v>
      </c>
      <c r="EG40" s="5">
        <f t="shared" si="83"/>
        <v>0.69786703459236588</v>
      </c>
      <c r="EH40" s="5">
        <f t="shared" si="84"/>
        <v>2.2936472087767066</v>
      </c>
      <c r="EI40" s="5">
        <f t="shared" si="85"/>
        <v>1.0701341499797625</v>
      </c>
      <c r="EJ40" s="5">
        <f t="shared" si="86"/>
        <v>0.8746405625061362</v>
      </c>
      <c r="EK40" s="5">
        <f t="shared" si="87"/>
        <v>0.39036855027046852</v>
      </c>
      <c r="EL40" s="5">
        <f t="shared" si="88"/>
        <v>1.0775858719750437</v>
      </c>
      <c r="EM40" s="5">
        <f t="shared" si="89"/>
        <v>0.3</v>
      </c>
      <c r="EN40" s="5">
        <f t="shared" si="90"/>
        <v>20.18</v>
      </c>
      <c r="EO40" s="36">
        <f t="shared" si="91"/>
        <v>2.33</v>
      </c>
      <c r="EP40" s="36">
        <f t="shared" si="92"/>
        <v>1.7479582712369597</v>
      </c>
      <c r="EQ40" s="36">
        <f t="shared" si="93"/>
        <v>4.7583308494783907</v>
      </c>
      <c r="ER40" s="36">
        <f t="shared" si="94"/>
        <v>139.720131147541</v>
      </c>
      <c r="ES40" s="36">
        <f t="shared" si="95"/>
        <v>144</v>
      </c>
      <c r="ET40" s="36">
        <f t="shared" si="96"/>
        <v>99</v>
      </c>
      <c r="EU40" s="36">
        <f t="shared" si="97"/>
        <v>12.157049776453055</v>
      </c>
      <c r="EV40" s="36">
        <f t="shared" si="98"/>
        <v>8.0017645305514158</v>
      </c>
      <c r="EW40" s="36">
        <f t="shared" si="99"/>
        <v>14.061353204172876</v>
      </c>
      <c r="EX40" s="36">
        <f t="shared" si="100"/>
        <v>12.157049776453055</v>
      </c>
      <c r="EY40" s="36">
        <f t="shared" si="101"/>
        <v>4.0591475409836066</v>
      </c>
      <c r="EZ40" s="36">
        <f t="shared" si="102"/>
        <v>8.0017645305514158</v>
      </c>
      <c r="FA40" s="5" t="str">
        <f t="shared" si="103"/>
        <v/>
      </c>
      <c r="FB40" s="5" t="str">
        <f t="shared" si="104"/>
        <v/>
      </c>
      <c r="FC40" s="5" t="str">
        <f t="shared" si="105"/>
        <v/>
      </c>
      <c r="FD40" s="36">
        <f t="shared" si="106"/>
        <v>139.720131147541</v>
      </c>
      <c r="FE40" s="36">
        <f t="shared" si="107"/>
        <v>144</v>
      </c>
      <c r="FF40" s="36">
        <f t="shared" si="108"/>
        <v>221.5</v>
      </c>
      <c r="FG40" s="5">
        <f t="shared" si="109"/>
        <v>44</v>
      </c>
      <c r="FH40" s="36">
        <f t="shared" si="110"/>
        <v>36</v>
      </c>
      <c r="FI40" s="36">
        <f t="shared" si="111"/>
        <v>33</v>
      </c>
      <c r="FJ40" s="5" t="str">
        <f t="shared" si="112"/>
        <v/>
      </c>
      <c r="FK40" s="5" t="str">
        <f t="shared" si="113"/>
        <v/>
      </c>
      <c r="FL40" s="5" t="str">
        <f t="shared" si="114"/>
        <v/>
      </c>
      <c r="FM40" s="5">
        <f t="shared" si="115"/>
        <v>0.8666666666666667</v>
      </c>
      <c r="FN40" s="5" t="str">
        <f t="shared" si="116"/>
        <v/>
      </c>
      <c r="FO40" s="5" t="str">
        <f t="shared" si="117"/>
        <v/>
      </c>
      <c r="FP40" s="4">
        <f t="shared" si="118"/>
        <v>279.44</v>
      </c>
      <c r="FQ40" s="4" t="str">
        <f t="shared" si="119"/>
        <v/>
      </c>
      <c r="FR40" s="4">
        <f t="shared" si="120"/>
        <v>231</v>
      </c>
      <c r="FS40" s="65">
        <f t="shared" si="121"/>
        <v>-8.2676592737446028E-2</v>
      </c>
      <c r="FT40" s="65">
        <f t="shared" si="122"/>
        <v>-0.36710732658196549</v>
      </c>
      <c r="FU40" s="65" t="str">
        <f t="shared" si="123"/>
        <v/>
      </c>
      <c r="FV40" s="65" t="str">
        <f t="shared" si="124"/>
        <v/>
      </c>
      <c r="FW40" s="65">
        <f t="shared" si="125"/>
        <v>0.50103357901608747</v>
      </c>
      <c r="FX40" s="65">
        <f t="shared" si="126"/>
        <v>0.10320514058542285</v>
      </c>
      <c r="FY40" s="65">
        <f t="shared" si="127"/>
        <v>5.5612989316608594</v>
      </c>
      <c r="FZ40" s="65">
        <f t="shared" si="128"/>
        <v>-5.4583218535463498</v>
      </c>
      <c r="GA40" s="65">
        <f t="shared" si="129"/>
        <v>0.33631177452086369</v>
      </c>
      <c r="GB40" s="65">
        <f t="shared" si="130"/>
        <v>0.2785959254843518</v>
      </c>
      <c r="GC40" s="65">
        <f t="shared" si="131"/>
        <v>-1.599772994932936</v>
      </c>
      <c r="GD40" s="65">
        <f t="shared" si="132"/>
        <v>-2.3534832447093894</v>
      </c>
    </row>
    <row r="41" spans="1:186">
      <c r="A41" s="38" t="s">
        <v>185</v>
      </c>
      <c r="B41" s="37">
        <v>628189.181507</v>
      </c>
      <c r="C41" s="4">
        <v>4930278.5107500004</v>
      </c>
      <c r="D41" s="38" t="s">
        <v>186</v>
      </c>
      <c r="E41" s="38" t="s">
        <v>187</v>
      </c>
      <c r="F41" s="58" t="s">
        <v>248</v>
      </c>
      <c r="G41" s="38" t="s">
        <v>249</v>
      </c>
      <c r="H41" s="34">
        <v>45.532060372771475</v>
      </c>
      <c r="I41" s="34">
        <v>2.8757090761750406</v>
      </c>
      <c r="J41" s="34">
        <v>14.01428889789303</v>
      </c>
      <c r="K41" s="34">
        <v>12.883176661264182</v>
      </c>
      <c r="L41" s="34">
        <v>0.16295684764991897</v>
      </c>
      <c r="M41" s="34">
        <v>7.0646586304700163</v>
      </c>
      <c r="N41" s="34">
        <v>8.1190852917341978</v>
      </c>
      <c r="O41" s="34">
        <v>3.0290802269043762</v>
      </c>
      <c r="P41" s="34">
        <v>0.53679902755267428</v>
      </c>
      <c r="Q41" s="34">
        <v>0.41218496758508916</v>
      </c>
      <c r="R41" s="34">
        <v>4.09</v>
      </c>
      <c r="S41" s="19">
        <f t="shared" si="8"/>
        <v>98.720000000000013</v>
      </c>
      <c r="U41" s="4">
        <v>20</v>
      </c>
      <c r="V41" s="4">
        <v>224</v>
      </c>
      <c r="W41" s="4">
        <v>164</v>
      </c>
      <c r="X41" s="4">
        <v>141</v>
      </c>
      <c r="Y41" s="4">
        <v>140</v>
      </c>
      <c r="Z41" s="4">
        <v>13</v>
      </c>
      <c r="AB41" s="4">
        <v>7</v>
      </c>
      <c r="AC41" s="4">
        <v>596</v>
      </c>
      <c r="AD41" s="4">
        <v>25</v>
      </c>
      <c r="AE41" s="4">
        <v>164</v>
      </c>
      <c r="AF41" s="26">
        <v>25</v>
      </c>
      <c r="AG41" s="4">
        <v>284</v>
      </c>
      <c r="AH41" s="5">
        <v>22.4</v>
      </c>
      <c r="AI41" s="5">
        <v>55</v>
      </c>
      <c r="AK41" s="5">
        <v>27</v>
      </c>
      <c r="AL41" s="5">
        <v>6.15</v>
      </c>
      <c r="AM41" s="5">
        <v>2.08</v>
      </c>
      <c r="AO41" s="5">
        <v>0.8</v>
      </c>
      <c r="AT41" s="5">
        <v>1.6</v>
      </c>
      <c r="AU41" s="5">
        <v>0.27</v>
      </c>
      <c r="AV41" s="5">
        <v>4.8</v>
      </c>
      <c r="AW41" s="5">
        <v>1.8</v>
      </c>
      <c r="AX41" s="5">
        <v>1.5</v>
      </c>
      <c r="AZ41" s="5">
        <v>0.6</v>
      </c>
      <c r="BK41" s="4">
        <f t="shared" si="9"/>
        <v>17240</v>
      </c>
      <c r="BL41" s="6">
        <f t="shared" si="10"/>
        <v>0.75773107626512681</v>
      </c>
      <c r="BM41" s="6">
        <f t="shared" si="11"/>
        <v>3.6000363998185285E-2</v>
      </c>
      <c r="BN41" s="6">
        <f t="shared" si="12"/>
        <v>0.2748438693448329</v>
      </c>
      <c r="BO41" s="6">
        <f t="shared" si="13"/>
        <v>0.1613422249375602</v>
      </c>
      <c r="BP41" s="6">
        <f t="shared" si="14"/>
        <v>2.2971080864099096E-3</v>
      </c>
      <c r="BQ41" s="6">
        <f t="shared" si="15"/>
        <v>0.17525821459861116</v>
      </c>
      <c r="BR41" s="6">
        <f t="shared" si="16"/>
        <v>0.14477684186401923</v>
      </c>
      <c r="BS41" s="6">
        <f t="shared" si="17"/>
        <v>9.7743795640670414E-2</v>
      </c>
      <c r="BT41" s="6">
        <f t="shared" si="18"/>
        <v>1.139700695440922E-2</v>
      </c>
      <c r="BU41" s="6">
        <f t="shared" si="19"/>
        <v>5.8078761108227303E-3</v>
      </c>
      <c r="BV41" s="5">
        <f t="shared" si="20"/>
        <v>1.53</v>
      </c>
      <c r="BW41" s="5">
        <f t="shared" si="21"/>
        <v>10.220000000000001</v>
      </c>
      <c r="BX41" s="36">
        <f t="shared" si="22"/>
        <v>54.72</v>
      </c>
      <c r="BY41" s="5">
        <f t="shared" si="23"/>
        <v>1.64</v>
      </c>
      <c r="BZ41" s="5">
        <f t="shared" si="24"/>
        <v>4.87</v>
      </c>
      <c r="CA41" s="5">
        <f t="shared" si="25"/>
        <v>2.82</v>
      </c>
      <c r="CB41" s="5">
        <f t="shared" si="26"/>
        <v>6.98</v>
      </c>
      <c r="CC41" s="5">
        <f t="shared" si="27"/>
        <v>3.57</v>
      </c>
      <c r="CD41" s="5">
        <f t="shared" si="28"/>
        <v>-4.5532060372771479</v>
      </c>
      <c r="CE41" s="34">
        <f t="shared" si="29"/>
        <v>7.6014576580226905</v>
      </c>
      <c r="CF41" s="34">
        <f t="shared" si="30"/>
        <v>18.749623176661267</v>
      </c>
      <c r="CG41" s="34">
        <f t="shared" si="31"/>
        <v>40.541922290388541</v>
      </c>
      <c r="CH41" s="5">
        <f t="shared" si="32"/>
        <v>2.48</v>
      </c>
      <c r="CI41" s="5">
        <f t="shared" si="33"/>
        <v>0.26</v>
      </c>
      <c r="CJ41" s="6">
        <f t="shared" si="34"/>
        <v>0.04</v>
      </c>
      <c r="CK41" s="5">
        <f t="shared" si="35"/>
        <v>1.2E-2</v>
      </c>
      <c r="CL41" s="5">
        <f t="shared" si="36"/>
        <v>22.074000000000002</v>
      </c>
      <c r="CM41" s="5">
        <f t="shared" si="37"/>
        <v>40.57</v>
      </c>
      <c r="CN41" s="5">
        <f t="shared" si="38"/>
        <v>0.85</v>
      </c>
      <c r="CO41" s="5">
        <f t="shared" si="39"/>
        <v>0.73</v>
      </c>
      <c r="CP41" s="5">
        <f t="shared" si="40"/>
        <v>6.56</v>
      </c>
      <c r="CQ41" s="6">
        <f t="shared" si="41"/>
        <v>1</v>
      </c>
      <c r="CR41" s="40">
        <f t="shared" si="42"/>
        <v>5.7000000000000002E-3</v>
      </c>
      <c r="CS41" s="5">
        <f t="shared" si="43"/>
        <v>11.36</v>
      </c>
      <c r="CT41" s="5">
        <f t="shared" si="44"/>
        <v>12.68</v>
      </c>
      <c r="CU41" s="5">
        <f t="shared" si="45"/>
        <v>189.3</v>
      </c>
      <c r="CV41" s="5">
        <f t="shared" si="46"/>
        <v>34.200000000000003</v>
      </c>
      <c r="CW41" s="5">
        <f t="shared" si="47"/>
        <v>6.56</v>
      </c>
      <c r="CX41" s="5">
        <f t="shared" si="48"/>
        <v>34.380000000000003</v>
      </c>
      <c r="CY41" s="4">
        <f t="shared" si="49"/>
        <v>690</v>
      </c>
      <c r="CZ41" s="4">
        <f t="shared" si="50"/>
        <v>105.1</v>
      </c>
      <c r="DA41" s="4">
        <f t="shared" si="51"/>
        <v>10775</v>
      </c>
      <c r="DB41" s="5">
        <f t="shared" si="52"/>
        <v>11.36</v>
      </c>
      <c r="DC41" s="5">
        <f t="shared" si="53"/>
        <v>177.5</v>
      </c>
      <c r="DD41" s="5">
        <f t="shared" si="54"/>
        <v>157.78</v>
      </c>
      <c r="DE41" s="5">
        <f t="shared" si="55"/>
        <v>3</v>
      </c>
      <c r="DF41" s="5">
        <f t="shared" si="56"/>
        <v>15.63</v>
      </c>
      <c r="DG41" s="5">
        <f t="shared" si="57"/>
        <v>1.1299999999999999</v>
      </c>
      <c r="DH41" s="5">
        <f t="shared" si="58"/>
        <v>0.94</v>
      </c>
      <c r="DI41" s="5">
        <f t="shared" si="59"/>
        <v>1.8</v>
      </c>
      <c r="DJ41" s="5">
        <f t="shared" si="60"/>
        <v>30.15</v>
      </c>
      <c r="DK41" s="5">
        <f t="shared" si="61"/>
        <v>0.9</v>
      </c>
      <c r="DL41" s="5">
        <f t="shared" si="62"/>
        <v>12.44</v>
      </c>
      <c r="DM41" s="5">
        <f t="shared" si="63"/>
        <v>2.5</v>
      </c>
      <c r="DN41" s="5">
        <f t="shared" si="64"/>
        <v>0.83</v>
      </c>
      <c r="DO41" s="5">
        <f t="shared" si="65"/>
        <v>16.7</v>
      </c>
      <c r="DP41" s="5">
        <f t="shared" si="66"/>
        <v>41.67</v>
      </c>
      <c r="DQ41" s="5">
        <f t="shared" si="67"/>
        <v>9.36</v>
      </c>
      <c r="DR41" s="5">
        <f t="shared" si="68"/>
        <v>2.25</v>
      </c>
      <c r="DS41" s="5">
        <f t="shared" si="69"/>
        <v>4.17</v>
      </c>
      <c r="DT41" s="5">
        <f t="shared" si="70"/>
        <v>0.78</v>
      </c>
      <c r="DU41" s="5">
        <f t="shared" si="71"/>
        <v>0.91</v>
      </c>
      <c r="DV41" s="5">
        <f t="shared" si="72"/>
        <v>0.5</v>
      </c>
      <c r="DW41" s="5">
        <f t="shared" si="73"/>
        <v>0.39</v>
      </c>
      <c r="DX41" s="5">
        <f t="shared" si="74"/>
        <v>0.9</v>
      </c>
      <c r="DY41" s="5">
        <f t="shared" si="75"/>
        <v>2.4300000000000002</v>
      </c>
      <c r="DZ41" s="36">
        <f t="shared" si="76"/>
        <v>50</v>
      </c>
      <c r="EA41" s="36">
        <f t="shared" si="77"/>
        <v>3.4</v>
      </c>
      <c r="EB41" s="4">
        <f t="shared" si="78"/>
        <v>-231.12363055028047</v>
      </c>
      <c r="EC41" s="4">
        <f t="shared" si="79"/>
        <v>46.918328250616483</v>
      </c>
      <c r="ED41" s="4">
        <f t="shared" si="80"/>
        <v>-123.8506169782852</v>
      </c>
      <c r="EE41" s="4">
        <f t="shared" si="81"/>
        <v>372.60080353435666</v>
      </c>
      <c r="EF41" s="4">
        <f t="shared" si="82"/>
        <v>135.48086821502687</v>
      </c>
      <c r="EG41" s="5">
        <f t="shared" si="83"/>
        <v>0.68952839979932157</v>
      </c>
      <c r="EH41" s="5">
        <f t="shared" si="84"/>
        <v>2.5191925866691638</v>
      </c>
      <c r="EI41" s="5">
        <f t="shared" si="85"/>
        <v>1.0827085560867682</v>
      </c>
      <c r="EJ41" s="5">
        <f t="shared" si="86"/>
        <v>0.75372126180045618</v>
      </c>
      <c r="EK41" s="5">
        <f t="shared" si="87"/>
        <v>0.37084049199656566</v>
      </c>
      <c r="EL41" s="5">
        <f t="shared" si="88"/>
        <v>1.0989227412866143</v>
      </c>
      <c r="EM41" s="5">
        <f t="shared" si="89"/>
        <v>0.31</v>
      </c>
      <c r="EN41" s="5">
        <f t="shared" si="90"/>
        <v>19.34</v>
      </c>
      <c r="EO41" s="36">
        <f t="shared" si="91"/>
        <v>2.88</v>
      </c>
      <c r="EP41" s="36">
        <f t="shared" si="92"/>
        <v>1.6295684764991898</v>
      </c>
      <c r="EQ41" s="36">
        <f t="shared" si="93"/>
        <v>4.1218496758508918</v>
      </c>
      <c r="ER41" s="36">
        <f t="shared" si="94"/>
        <v>172.3987591166937</v>
      </c>
      <c r="ES41" s="36">
        <f t="shared" si="95"/>
        <v>164</v>
      </c>
      <c r="ET41" s="36">
        <f t="shared" si="96"/>
        <v>75</v>
      </c>
      <c r="EU41" s="36">
        <f t="shared" si="97"/>
        <v>11.594858995137765</v>
      </c>
      <c r="EV41" s="36">
        <f t="shared" si="98"/>
        <v>7.0646586304700163</v>
      </c>
      <c r="EW41" s="36">
        <f t="shared" si="99"/>
        <v>14.01428889789303</v>
      </c>
      <c r="EX41" s="36">
        <f t="shared" si="100"/>
        <v>11.594858995137765</v>
      </c>
      <c r="EY41" s="36">
        <f t="shared" si="101"/>
        <v>3.5658792544570503</v>
      </c>
      <c r="EZ41" s="36">
        <f t="shared" si="102"/>
        <v>7.0646586304700163</v>
      </c>
      <c r="FA41" s="5">
        <f t="shared" si="103"/>
        <v>1.5999999999999999</v>
      </c>
      <c r="FB41" s="5">
        <f t="shared" si="104"/>
        <v>1.5</v>
      </c>
      <c r="FC41" s="5">
        <f t="shared" si="105"/>
        <v>1.8</v>
      </c>
      <c r="FD41" s="36">
        <f t="shared" si="106"/>
        <v>172.3987591166937</v>
      </c>
      <c r="FE41" s="36">
        <f t="shared" si="107"/>
        <v>164</v>
      </c>
      <c r="FF41" s="36">
        <f t="shared" si="108"/>
        <v>298</v>
      </c>
      <c r="FG41" s="5">
        <f t="shared" si="109"/>
        <v>50</v>
      </c>
      <c r="FH41" s="36">
        <f t="shared" si="110"/>
        <v>41</v>
      </c>
      <c r="FI41" s="36">
        <f t="shared" si="111"/>
        <v>25</v>
      </c>
      <c r="FJ41" s="5">
        <f t="shared" si="112"/>
        <v>1.6666666666666667</v>
      </c>
      <c r="FK41" s="5">
        <f t="shared" si="113"/>
        <v>2.2399999999999998</v>
      </c>
      <c r="FL41" s="5">
        <f t="shared" si="114"/>
        <v>3.125</v>
      </c>
      <c r="FM41" s="5">
        <f t="shared" si="115"/>
        <v>0.23333333333333334</v>
      </c>
      <c r="FN41" s="5">
        <f t="shared" si="116"/>
        <v>4.8</v>
      </c>
      <c r="FO41" s="5">
        <f t="shared" si="117"/>
        <v>5.4</v>
      </c>
      <c r="FP41" s="4">
        <f t="shared" si="118"/>
        <v>344.8</v>
      </c>
      <c r="FQ41" s="4">
        <f t="shared" si="119"/>
        <v>307.5</v>
      </c>
      <c r="FR41" s="4">
        <f t="shared" si="120"/>
        <v>224</v>
      </c>
      <c r="FS41" s="65">
        <f t="shared" si="121"/>
        <v>-0.1873192388185124</v>
      </c>
      <c r="FT41" s="65">
        <f t="shared" si="122"/>
        <v>-0.53756725715267517</v>
      </c>
      <c r="FU41" s="65">
        <f t="shared" si="123"/>
        <v>0.18772956646775543</v>
      </c>
      <c r="FV41" s="65">
        <f t="shared" si="124"/>
        <v>0.64491249124523031</v>
      </c>
      <c r="FW41" s="65">
        <f t="shared" si="125"/>
        <v>0.39212691776822545</v>
      </c>
      <c r="FX41" s="65">
        <f t="shared" si="126"/>
        <v>0.14076898957950482</v>
      </c>
      <c r="FY41" s="65">
        <f t="shared" si="127"/>
        <v>6.2454970575824902</v>
      </c>
      <c r="FZ41" s="65">
        <f t="shared" si="128"/>
        <v>-5.7919132645912281</v>
      </c>
      <c r="GA41" s="65">
        <f t="shared" si="129"/>
        <v>0.1715446283987323</v>
      </c>
      <c r="GB41" s="65">
        <f t="shared" si="130"/>
        <v>0.213060653363047</v>
      </c>
      <c r="GC41" s="65">
        <f t="shared" si="131"/>
        <v>-1.5244987177876825</v>
      </c>
      <c r="GD41" s="65">
        <f t="shared" si="132"/>
        <v>-2.3026183597042138</v>
      </c>
    </row>
    <row r="42" spans="1:186">
      <c r="A42" s="38" t="s">
        <v>185</v>
      </c>
      <c r="B42" s="37">
        <v>628189.181507</v>
      </c>
      <c r="C42" s="4">
        <v>4930278.5107500004</v>
      </c>
      <c r="D42" s="38" t="s">
        <v>186</v>
      </c>
      <c r="E42" s="38" t="s">
        <v>187</v>
      </c>
      <c r="F42" s="58" t="s">
        <v>250</v>
      </c>
      <c r="G42" s="38" t="s">
        <v>251</v>
      </c>
      <c r="H42" s="34">
        <v>47.27981020166073</v>
      </c>
      <c r="I42" s="34">
        <v>2.8497943851324634</v>
      </c>
      <c r="J42" s="34">
        <v>14.363728746540135</v>
      </c>
      <c r="K42" s="34">
        <v>13.072714511664689</v>
      </c>
      <c r="L42" s="34">
        <v>0.16257216291024121</v>
      </c>
      <c r="M42" s="34">
        <v>6.7228370897587979</v>
      </c>
      <c r="N42" s="34">
        <v>8.8362752075919335</v>
      </c>
      <c r="O42" s="34">
        <v>2.7637267694741006</v>
      </c>
      <c r="P42" s="34">
        <v>0.3729596678529063</v>
      </c>
      <c r="Q42" s="34">
        <v>0.31558125741399762</v>
      </c>
      <c r="R42" s="34">
        <v>4.42</v>
      </c>
      <c r="S42" s="19">
        <f t="shared" si="8"/>
        <v>101.16</v>
      </c>
      <c r="U42" s="4">
        <v>23</v>
      </c>
      <c r="V42" s="4">
        <v>249</v>
      </c>
      <c r="W42" s="4">
        <v>169</v>
      </c>
      <c r="X42" s="4">
        <v>110</v>
      </c>
      <c r="Y42" s="4">
        <v>138</v>
      </c>
      <c r="Z42" s="4">
        <v>44</v>
      </c>
      <c r="AB42" s="4">
        <v>14</v>
      </c>
      <c r="AC42" s="4">
        <v>544</v>
      </c>
      <c r="AD42" s="4">
        <v>27</v>
      </c>
      <c r="AE42" s="4">
        <v>163</v>
      </c>
      <c r="AF42" s="26">
        <v>22</v>
      </c>
      <c r="AG42" s="4">
        <v>218</v>
      </c>
      <c r="BK42" s="4">
        <f t="shared" si="9"/>
        <v>17085</v>
      </c>
      <c r="BL42" s="6">
        <f t="shared" si="10"/>
        <v>0.78681661177668039</v>
      </c>
      <c r="BM42" s="6">
        <f t="shared" si="11"/>
        <v>3.5675943729750421E-2</v>
      </c>
      <c r="BN42" s="6">
        <f t="shared" si="12"/>
        <v>0.28169697482918482</v>
      </c>
      <c r="BO42" s="6">
        <f t="shared" si="13"/>
        <v>0.16371589870588216</v>
      </c>
      <c r="BP42" s="6">
        <f t="shared" si="14"/>
        <v>2.2916854089405302E-3</v>
      </c>
      <c r="BQ42" s="6">
        <f t="shared" si="15"/>
        <v>0.16677839468515995</v>
      </c>
      <c r="BR42" s="6">
        <f t="shared" si="16"/>
        <v>0.15756553508544818</v>
      </c>
      <c r="BS42" s="6">
        <f t="shared" si="17"/>
        <v>8.9181244578060689E-2</v>
      </c>
      <c r="BT42" s="6">
        <f t="shared" si="18"/>
        <v>7.9184642856243367E-3</v>
      </c>
      <c r="BU42" s="6">
        <f t="shared" si="19"/>
        <v>4.4466853235733076E-3</v>
      </c>
      <c r="BV42" s="5">
        <f t="shared" si="20"/>
        <v>1.55</v>
      </c>
      <c r="BW42" s="5">
        <f t="shared" si="21"/>
        <v>10.37</v>
      </c>
      <c r="BX42" s="36">
        <f t="shared" si="22"/>
        <v>53.12</v>
      </c>
      <c r="BY42" s="5">
        <f t="shared" si="23"/>
        <v>1.75</v>
      </c>
      <c r="BZ42" s="5">
        <f t="shared" si="24"/>
        <v>5.04</v>
      </c>
      <c r="CA42" s="5">
        <f t="shared" si="25"/>
        <v>3.1</v>
      </c>
      <c r="CB42" s="5">
        <f t="shared" si="26"/>
        <v>9.0299999999999994</v>
      </c>
      <c r="CC42" s="5">
        <f t="shared" si="27"/>
        <v>3.14</v>
      </c>
      <c r="CD42" s="5">
        <f t="shared" si="28"/>
        <v>-5.6995887702649268</v>
      </c>
      <c r="CE42" s="34">
        <f t="shared" si="29"/>
        <v>7.095796757611704</v>
      </c>
      <c r="CF42" s="34">
        <f t="shared" si="30"/>
        <v>18.695798734677741</v>
      </c>
      <c r="CG42" s="34">
        <f t="shared" si="31"/>
        <v>37.953964194373398</v>
      </c>
      <c r="CH42" s="5">
        <f t="shared" si="32"/>
        <v>2.25</v>
      </c>
      <c r="CI42" s="5">
        <f t="shared" si="33"/>
        <v>0.18</v>
      </c>
      <c r="CJ42" s="6">
        <f t="shared" si="34"/>
        <v>5.1999999999999998E-2</v>
      </c>
      <c r="CK42" s="5">
        <f t="shared" si="35"/>
        <v>2.5999999999999999E-2</v>
      </c>
      <c r="CL42" s="5" t="str">
        <f t="shared" si="36"/>
        <v/>
      </c>
      <c r="CM42" s="5">
        <f t="shared" si="37"/>
        <v>15.57</v>
      </c>
      <c r="CN42" s="5">
        <f t="shared" si="38"/>
        <v>0.82</v>
      </c>
      <c r="CO42" s="5">
        <f t="shared" si="39"/>
        <v>0.68</v>
      </c>
      <c r="CP42" s="5">
        <f t="shared" si="40"/>
        <v>6.04</v>
      </c>
      <c r="CQ42" s="6">
        <f t="shared" si="41"/>
        <v>0.81499999999999995</v>
      </c>
      <c r="CR42" s="40">
        <f t="shared" si="42"/>
        <v>5.7000000000000002E-3</v>
      </c>
      <c r="CS42" s="5">
        <f t="shared" si="43"/>
        <v>9.91</v>
      </c>
      <c r="CT42" s="5" t="str">
        <f t="shared" si="44"/>
        <v/>
      </c>
      <c r="CU42" s="5" t="str">
        <f t="shared" si="45"/>
        <v/>
      </c>
      <c r="CV42" s="5" t="str">
        <f t="shared" si="46"/>
        <v/>
      </c>
      <c r="CW42" s="5">
        <f t="shared" si="47"/>
        <v>7.41</v>
      </c>
      <c r="CX42" s="5" t="str">
        <f t="shared" si="48"/>
        <v/>
      </c>
      <c r="CY42" s="4">
        <f t="shared" si="49"/>
        <v>633</v>
      </c>
      <c r="CZ42" s="4">
        <f t="shared" si="50"/>
        <v>104.8</v>
      </c>
      <c r="DA42" s="4" t="str">
        <f t="shared" si="51"/>
        <v/>
      </c>
      <c r="DB42" s="5">
        <f t="shared" si="52"/>
        <v>8.07</v>
      </c>
      <c r="DC42" s="5" t="str">
        <f t="shared" si="53"/>
        <v/>
      </c>
      <c r="DD42" s="5" t="str">
        <f t="shared" si="54"/>
        <v/>
      </c>
      <c r="DE42" s="5" t="str">
        <f t="shared" si="55"/>
        <v/>
      </c>
      <c r="DF42" s="5" t="str">
        <f t="shared" si="56"/>
        <v/>
      </c>
      <c r="DG42" s="5" t="str">
        <f t="shared" si="57"/>
        <v/>
      </c>
      <c r="DH42" s="5" t="str">
        <f t="shared" si="58"/>
        <v/>
      </c>
      <c r="DI42" s="5" t="str">
        <f t="shared" si="59"/>
        <v/>
      </c>
      <c r="DJ42" s="5" t="str">
        <f t="shared" si="60"/>
        <v/>
      </c>
      <c r="DK42" s="5" t="str">
        <f t="shared" si="61"/>
        <v/>
      </c>
      <c r="DL42" s="5" t="str">
        <f t="shared" si="62"/>
        <v/>
      </c>
      <c r="DM42" s="5" t="str">
        <f t="shared" si="63"/>
        <v/>
      </c>
      <c r="DN42" s="5" t="str">
        <f t="shared" si="64"/>
        <v/>
      </c>
      <c r="DO42" s="5" t="str">
        <f t="shared" si="65"/>
        <v/>
      </c>
      <c r="DP42" s="5" t="str">
        <f t="shared" si="66"/>
        <v/>
      </c>
      <c r="DQ42" s="5" t="str">
        <f t="shared" si="67"/>
        <v/>
      </c>
      <c r="DR42" s="5" t="str">
        <f t="shared" si="68"/>
        <v/>
      </c>
      <c r="DS42" s="5" t="str">
        <f t="shared" si="69"/>
        <v/>
      </c>
      <c r="DT42" s="5" t="str">
        <f t="shared" si="70"/>
        <v/>
      </c>
      <c r="DU42" s="5" t="str">
        <f t="shared" si="71"/>
        <v/>
      </c>
      <c r="DV42" s="5" t="str">
        <f t="shared" si="72"/>
        <v/>
      </c>
      <c r="DW42" s="5" t="str">
        <f t="shared" si="73"/>
        <v/>
      </c>
      <c r="DX42" s="5" t="str">
        <f t="shared" si="74"/>
        <v/>
      </c>
      <c r="DY42" s="5">
        <f t="shared" si="75"/>
        <v>2.15</v>
      </c>
      <c r="DZ42" s="36">
        <f t="shared" si="76"/>
        <v>49</v>
      </c>
      <c r="EA42" s="36" t="str">
        <f t="shared" si="77"/>
        <v/>
      </c>
      <c r="EB42" s="4">
        <f t="shared" si="78"/>
        <v>-238.82831537788454</v>
      </c>
      <c r="EC42" s="4">
        <f t="shared" si="79"/>
        <v>60.128805004909637</v>
      </c>
      <c r="ED42" s="4">
        <f t="shared" si="80"/>
        <v>-130.53380420539656</v>
      </c>
      <c r="EE42" s="4">
        <f t="shared" si="81"/>
        <v>366.17023712079248</v>
      </c>
      <c r="EF42" s="4">
        <f t="shared" si="82"/>
        <v>128.7009578742979</v>
      </c>
      <c r="EG42" s="5">
        <f t="shared" si="83"/>
        <v>0.68351553851896407</v>
      </c>
      <c r="EH42" s="5">
        <f t="shared" si="84"/>
        <v>2.9022878166554973</v>
      </c>
      <c r="EI42" s="5">
        <f t="shared" si="85"/>
        <v>1.1064515387190237</v>
      </c>
      <c r="EJ42" s="5">
        <f t="shared" si="86"/>
        <v>0.61612049623499354</v>
      </c>
      <c r="EK42" s="5">
        <f t="shared" si="87"/>
        <v>0.32558152776594707</v>
      </c>
      <c r="EL42" s="5">
        <f t="shared" si="88"/>
        <v>1.1508469464442526</v>
      </c>
      <c r="EM42" s="5">
        <f t="shared" si="89"/>
        <v>0.3</v>
      </c>
      <c r="EN42" s="5">
        <f t="shared" si="90"/>
        <v>19.7</v>
      </c>
      <c r="EO42" s="36">
        <f t="shared" si="91"/>
        <v>2.85</v>
      </c>
      <c r="EP42" s="36">
        <f t="shared" si="92"/>
        <v>1.6257216291024121</v>
      </c>
      <c r="EQ42" s="36">
        <f t="shared" si="93"/>
        <v>3.1558125741399761</v>
      </c>
      <c r="ER42" s="36">
        <f t="shared" si="94"/>
        <v>170.84517338869119</v>
      </c>
      <c r="ES42" s="36">
        <f t="shared" si="95"/>
        <v>163</v>
      </c>
      <c r="ET42" s="36">
        <f t="shared" si="96"/>
        <v>81</v>
      </c>
      <c r="EU42" s="36">
        <f t="shared" si="97"/>
        <v>11.765443060498221</v>
      </c>
      <c r="EV42" s="36">
        <f t="shared" si="98"/>
        <v>6.7228370897587979</v>
      </c>
      <c r="EW42" s="36">
        <f t="shared" si="99"/>
        <v>14.363728746540135</v>
      </c>
      <c r="EX42" s="36">
        <f t="shared" si="100"/>
        <v>11.765443060498221</v>
      </c>
      <c r="EY42" s="36">
        <f t="shared" si="101"/>
        <v>3.1366864373270067</v>
      </c>
      <c r="EZ42" s="36">
        <f t="shared" si="102"/>
        <v>6.7228370897587979</v>
      </c>
      <c r="FA42" s="5" t="str">
        <f t="shared" si="103"/>
        <v/>
      </c>
      <c r="FB42" s="5" t="str">
        <f t="shared" si="104"/>
        <v/>
      </c>
      <c r="FC42" s="5" t="str">
        <f t="shared" si="105"/>
        <v/>
      </c>
      <c r="FD42" s="36">
        <f t="shared" si="106"/>
        <v>170.84517338869119</v>
      </c>
      <c r="FE42" s="36">
        <f t="shared" si="107"/>
        <v>163</v>
      </c>
      <c r="FF42" s="36">
        <f t="shared" si="108"/>
        <v>272</v>
      </c>
      <c r="FG42" s="5">
        <f t="shared" si="109"/>
        <v>44</v>
      </c>
      <c r="FH42" s="36">
        <f t="shared" si="110"/>
        <v>40.75</v>
      </c>
      <c r="FI42" s="36">
        <f t="shared" si="111"/>
        <v>27</v>
      </c>
      <c r="FJ42" s="5" t="str">
        <f t="shared" si="112"/>
        <v/>
      </c>
      <c r="FK42" s="5" t="str">
        <f t="shared" si="113"/>
        <v/>
      </c>
      <c r="FL42" s="5" t="str">
        <f t="shared" si="114"/>
        <v/>
      </c>
      <c r="FM42" s="5">
        <f t="shared" si="115"/>
        <v>0.46666666666666667</v>
      </c>
      <c r="FN42" s="5" t="str">
        <f t="shared" si="116"/>
        <v/>
      </c>
      <c r="FO42" s="5" t="str">
        <f t="shared" si="117"/>
        <v/>
      </c>
      <c r="FP42" s="4">
        <f t="shared" si="118"/>
        <v>341.7</v>
      </c>
      <c r="FQ42" s="4" t="str">
        <f t="shared" si="119"/>
        <v/>
      </c>
      <c r="FR42" s="4">
        <f t="shared" si="120"/>
        <v>249</v>
      </c>
      <c r="FS42" s="65">
        <f t="shared" si="121"/>
        <v>-0.13744563170302648</v>
      </c>
      <c r="FT42" s="65">
        <f t="shared" si="122"/>
        <v>-0.47294713844515113</v>
      </c>
      <c r="FU42" s="65" t="str">
        <f t="shared" si="123"/>
        <v/>
      </c>
      <c r="FV42" s="65" t="str">
        <f t="shared" si="124"/>
        <v/>
      </c>
      <c r="FW42" s="65">
        <f t="shared" si="125"/>
        <v>0.41240761755614042</v>
      </c>
      <c r="FX42" s="65">
        <f t="shared" si="126"/>
        <v>0.10504390789136069</v>
      </c>
      <c r="FY42" s="65">
        <f t="shared" si="127"/>
        <v>6.0813075722921166</v>
      </c>
      <c r="FZ42" s="65">
        <f t="shared" si="128"/>
        <v>-5.7794809995392393</v>
      </c>
      <c r="GA42" s="65">
        <f t="shared" si="129"/>
        <v>0.15156668658740347</v>
      </c>
      <c r="GB42" s="65">
        <f t="shared" si="130"/>
        <v>0.22955388236457094</v>
      </c>
      <c r="GC42" s="65">
        <f t="shared" si="131"/>
        <v>-1.5331558303677342</v>
      </c>
      <c r="GD42" s="65">
        <f t="shared" si="132"/>
        <v>-2.3373765670225382</v>
      </c>
    </row>
    <row r="43" spans="1:186">
      <c r="A43" s="38" t="s">
        <v>185</v>
      </c>
      <c r="B43" s="37">
        <v>619285</v>
      </c>
      <c r="C43" s="4">
        <v>4895447</v>
      </c>
      <c r="D43" s="38" t="s">
        <v>186</v>
      </c>
      <c r="E43" s="38" t="s">
        <v>187</v>
      </c>
      <c r="F43" s="58">
        <v>6594</v>
      </c>
      <c r="G43" s="38" t="s">
        <v>252</v>
      </c>
      <c r="H43" s="34">
        <v>43.810866268033983</v>
      </c>
      <c r="I43" s="34">
        <v>3.183759315411034</v>
      </c>
      <c r="J43" s="34">
        <v>13.53828361542862</v>
      </c>
      <c r="K43" s="34">
        <v>11.926134243396383</v>
      </c>
      <c r="L43" s="34">
        <v>0.10021723874095143</v>
      </c>
      <c r="M43" s="34">
        <v>7.7656575306605538</v>
      </c>
      <c r="N43" s="34">
        <v>8.6471544095202866</v>
      </c>
      <c r="O43" s="34">
        <v>2.9518360724169228</v>
      </c>
      <c r="P43" s="34">
        <v>0.43311194240445045</v>
      </c>
      <c r="Q43" s="34">
        <v>0.91967936398681194</v>
      </c>
      <c r="R43" s="34">
        <v>5.6615000000000002</v>
      </c>
      <c r="S43" s="19">
        <f t="shared" si="8"/>
        <v>98.938199999999995</v>
      </c>
      <c r="U43" s="4">
        <v>20.100000000000001</v>
      </c>
      <c r="V43" s="4">
        <v>221.1</v>
      </c>
      <c r="W43" s="4">
        <v>272</v>
      </c>
      <c r="Y43" s="4">
        <v>168.5</v>
      </c>
      <c r="Z43" s="4">
        <v>60.58</v>
      </c>
      <c r="AC43" s="4">
        <v>741.1</v>
      </c>
      <c r="AD43" s="4">
        <v>28.42</v>
      </c>
      <c r="AE43" s="4">
        <v>157.69999999999999</v>
      </c>
      <c r="AF43" s="26"/>
      <c r="AG43" s="4">
        <v>535.9</v>
      </c>
      <c r="BK43" s="4">
        <f t="shared" si="9"/>
        <v>19087</v>
      </c>
      <c r="BL43" s="6">
        <f t="shared" si="10"/>
        <v>0.72908747325734702</v>
      </c>
      <c r="BM43" s="6">
        <f t="shared" si="11"/>
        <v>3.9856776607549251E-2</v>
      </c>
      <c r="BN43" s="6">
        <f t="shared" si="12"/>
        <v>0.26550860198918652</v>
      </c>
      <c r="BO43" s="6">
        <f t="shared" si="13"/>
        <v>0.14935672189600982</v>
      </c>
      <c r="BP43" s="6">
        <f t="shared" si="14"/>
        <v>1.412704239370615E-3</v>
      </c>
      <c r="BQ43" s="6">
        <f t="shared" si="15"/>
        <v>0.1926484130652581</v>
      </c>
      <c r="BR43" s="6">
        <f t="shared" si="16"/>
        <v>0.15419319560485534</v>
      </c>
      <c r="BS43" s="6">
        <f t="shared" si="17"/>
        <v>9.5251244673021068E-2</v>
      </c>
      <c r="BT43" s="6">
        <f t="shared" si="18"/>
        <v>9.195582641283449E-3</v>
      </c>
      <c r="BU43" s="6">
        <f t="shared" si="19"/>
        <v>1.2958705988259997E-2</v>
      </c>
      <c r="BV43" s="5">
        <f t="shared" si="20"/>
        <v>1.42</v>
      </c>
      <c r="BW43" s="5">
        <f t="shared" si="21"/>
        <v>9.4600000000000009</v>
      </c>
      <c r="BX43" s="36">
        <f t="shared" si="22"/>
        <v>58.93</v>
      </c>
      <c r="BY43" s="5">
        <f t="shared" si="23"/>
        <v>1.38</v>
      </c>
      <c r="BZ43" s="5">
        <f t="shared" si="24"/>
        <v>4.25</v>
      </c>
      <c r="CA43" s="5">
        <f t="shared" si="25"/>
        <v>2.72</v>
      </c>
      <c r="CB43" s="5">
        <f t="shared" si="26"/>
        <v>3.46</v>
      </c>
      <c r="CC43" s="5">
        <f t="shared" si="27"/>
        <v>3.38</v>
      </c>
      <c r="CD43" s="5">
        <f t="shared" si="28"/>
        <v>-5.2622063946989135</v>
      </c>
      <c r="CE43" s="34">
        <f t="shared" si="29"/>
        <v>8.1987694730650045</v>
      </c>
      <c r="CF43" s="34">
        <f t="shared" si="30"/>
        <v>19.797759955002217</v>
      </c>
      <c r="CG43" s="34">
        <f t="shared" si="31"/>
        <v>41.412611788908251</v>
      </c>
      <c r="CH43" s="5">
        <f t="shared" si="32"/>
        <v>0.9</v>
      </c>
      <c r="CI43" s="5">
        <f t="shared" si="33"/>
        <v>0.19</v>
      </c>
      <c r="CJ43" s="6">
        <f t="shared" si="34"/>
        <v>1.7000000000000001E-2</v>
      </c>
      <c r="CK43" s="5" t="str">
        <f t="shared" si="35"/>
        <v/>
      </c>
      <c r="CL43" s="5" t="str">
        <f t="shared" si="36"/>
        <v/>
      </c>
      <c r="CM43" s="5" t="str">
        <f t="shared" si="37"/>
        <v/>
      </c>
      <c r="CN43" s="5">
        <f t="shared" si="38"/>
        <v>0.62</v>
      </c>
      <c r="CO43" s="5">
        <f t="shared" si="39"/>
        <v>1.23</v>
      </c>
      <c r="CP43" s="5">
        <f t="shared" si="40"/>
        <v>5.55</v>
      </c>
      <c r="CQ43" s="6" t="str">
        <f t="shared" si="41"/>
        <v/>
      </c>
      <c r="CR43" s="40">
        <f t="shared" si="42"/>
        <v>5.0000000000000001E-3</v>
      </c>
      <c r="CS43" s="5" t="str">
        <f t="shared" si="43"/>
        <v/>
      </c>
      <c r="CT43" s="5" t="str">
        <f t="shared" si="44"/>
        <v/>
      </c>
      <c r="CU43" s="5" t="str">
        <f t="shared" si="45"/>
        <v/>
      </c>
      <c r="CV43" s="5" t="str">
        <f t="shared" si="46"/>
        <v/>
      </c>
      <c r="CW43" s="5" t="str">
        <f t="shared" si="47"/>
        <v/>
      </c>
      <c r="CX43" s="5" t="str">
        <f t="shared" si="48"/>
        <v/>
      </c>
      <c r="CY43" s="4">
        <f t="shared" si="49"/>
        <v>672</v>
      </c>
      <c r="CZ43" s="4">
        <f t="shared" si="50"/>
        <v>121</v>
      </c>
      <c r="DA43" s="4" t="str">
        <f t="shared" si="51"/>
        <v/>
      </c>
      <c r="DB43" s="5">
        <f t="shared" si="52"/>
        <v>18.86</v>
      </c>
      <c r="DC43" s="5" t="str">
        <f t="shared" si="53"/>
        <v/>
      </c>
      <c r="DD43" s="5" t="str">
        <f t="shared" si="54"/>
        <v/>
      </c>
      <c r="DE43" s="5" t="str">
        <f t="shared" si="55"/>
        <v/>
      </c>
      <c r="DF43" s="5" t="str">
        <f t="shared" si="56"/>
        <v/>
      </c>
      <c r="DG43" s="5" t="str">
        <f t="shared" si="57"/>
        <v/>
      </c>
      <c r="DH43" s="5" t="str">
        <f t="shared" si="58"/>
        <v/>
      </c>
      <c r="DI43" s="5" t="str">
        <f t="shared" si="59"/>
        <v/>
      </c>
      <c r="DJ43" s="5" t="str">
        <f t="shared" si="60"/>
        <v/>
      </c>
      <c r="DK43" s="5" t="str">
        <f t="shared" si="61"/>
        <v/>
      </c>
      <c r="DL43" s="5" t="str">
        <f t="shared" si="62"/>
        <v/>
      </c>
      <c r="DM43" s="5" t="str">
        <f t="shared" si="63"/>
        <v/>
      </c>
      <c r="DN43" s="5" t="str">
        <f t="shared" si="64"/>
        <v/>
      </c>
      <c r="DO43" s="5" t="str">
        <f t="shared" si="65"/>
        <v/>
      </c>
      <c r="DP43" s="5" t="str">
        <f t="shared" si="66"/>
        <v/>
      </c>
      <c r="DQ43" s="5" t="str">
        <f t="shared" si="67"/>
        <v/>
      </c>
      <c r="DR43" s="5" t="str">
        <f t="shared" si="68"/>
        <v/>
      </c>
      <c r="DS43" s="5" t="str">
        <f t="shared" si="69"/>
        <v/>
      </c>
      <c r="DT43" s="5" t="str">
        <f t="shared" si="70"/>
        <v/>
      </c>
      <c r="DU43" s="5" t="str">
        <f t="shared" si="71"/>
        <v/>
      </c>
      <c r="DV43" s="5" t="str">
        <f t="shared" si="72"/>
        <v/>
      </c>
      <c r="DW43" s="5" t="str">
        <f t="shared" si="73"/>
        <v/>
      </c>
      <c r="DX43" s="5" t="str">
        <f t="shared" si="74"/>
        <v/>
      </c>
      <c r="DY43" s="5" t="str">
        <f t="shared" si="75"/>
        <v/>
      </c>
      <c r="DZ43" s="36" t="str">
        <f t="shared" si="76"/>
        <v/>
      </c>
      <c r="EA43" s="36" t="str">
        <f t="shared" si="77"/>
        <v/>
      </c>
      <c r="EB43" s="4">
        <f t="shared" si="78"/>
        <v>-240.24885763659296</v>
      </c>
      <c r="EC43" s="4">
        <f t="shared" si="79"/>
        <v>35.786866701574269</v>
      </c>
      <c r="ED43" s="4">
        <f t="shared" si="80"/>
        <v>-147.32461653482869</v>
      </c>
      <c r="EE43" s="4">
        <f t="shared" si="81"/>
        <v>381.86191156881722</v>
      </c>
      <c r="EF43" s="4">
        <f t="shared" si="82"/>
        <v>137.35122172960848</v>
      </c>
      <c r="EG43" s="5">
        <f t="shared" si="83"/>
        <v>0.64329649525782506</v>
      </c>
      <c r="EH43" s="5">
        <f t="shared" si="84"/>
        <v>2.5430544621808004</v>
      </c>
      <c r="EI43" s="5">
        <f t="shared" si="85"/>
        <v>1.0268410759659345</v>
      </c>
      <c r="EJ43" s="5">
        <f t="shared" si="86"/>
        <v>0.67724047637475404</v>
      </c>
      <c r="EK43" s="5">
        <f t="shared" si="87"/>
        <v>0.37143959189288467</v>
      </c>
      <c r="EL43" s="5">
        <f t="shared" si="88"/>
        <v>1.2029646250905845</v>
      </c>
      <c r="EM43" s="5">
        <f t="shared" si="89"/>
        <v>0.31</v>
      </c>
      <c r="EN43" s="5">
        <f t="shared" si="90"/>
        <v>19.09</v>
      </c>
      <c r="EO43" s="36">
        <f t="shared" si="91"/>
        <v>3.18</v>
      </c>
      <c r="EP43" s="36">
        <f t="shared" si="92"/>
        <v>1.0021723874095143</v>
      </c>
      <c r="EQ43" s="36">
        <f t="shared" si="93"/>
        <v>9.1967936398681189</v>
      </c>
      <c r="ER43" s="36">
        <f t="shared" si="94"/>
        <v>190.86637095889151</v>
      </c>
      <c r="ES43" s="36">
        <f t="shared" si="95"/>
        <v>157.69999999999999</v>
      </c>
      <c r="ET43" s="36">
        <f t="shared" si="96"/>
        <v>85.26</v>
      </c>
      <c r="EU43" s="36">
        <f t="shared" si="97"/>
        <v>10.733520819056745</v>
      </c>
      <c r="EV43" s="36">
        <f t="shared" si="98"/>
        <v>7.7656575306605538</v>
      </c>
      <c r="EW43" s="36">
        <f t="shared" si="99"/>
        <v>13.53828361542862</v>
      </c>
      <c r="EX43" s="36">
        <f t="shared" si="100"/>
        <v>10.733520819056745</v>
      </c>
      <c r="EY43" s="36">
        <f t="shared" si="101"/>
        <v>3.3849480148213731</v>
      </c>
      <c r="EZ43" s="36">
        <f t="shared" si="102"/>
        <v>7.7656575306605538</v>
      </c>
      <c r="FA43" s="5" t="str">
        <f t="shared" si="103"/>
        <v/>
      </c>
      <c r="FB43" s="5" t="str">
        <f t="shared" si="104"/>
        <v/>
      </c>
      <c r="FC43" s="5" t="str">
        <f t="shared" si="105"/>
        <v/>
      </c>
      <c r="FD43" s="36">
        <f t="shared" si="106"/>
        <v>190.86637095889151</v>
      </c>
      <c r="FE43" s="36">
        <f t="shared" si="107"/>
        <v>157.69999999999999</v>
      </c>
      <c r="FF43" s="36">
        <f t="shared" si="108"/>
        <v>370.55</v>
      </c>
      <c r="FG43" s="5" t="str">
        <f t="shared" si="109"/>
        <v/>
      </c>
      <c r="FH43" s="36" t="str">
        <f t="shared" si="110"/>
        <v/>
      </c>
      <c r="FI43" s="36" t="str">
        <f t="shared" si="111"/>
        <v/>
      </c>
      <c r="FJ43" s="5" t="str">
        <f t="shared" si="112"/>
        <v/>
      </c>
      <c r="FK43" s="5" t="str">
        <f t="shared" si="113"/>
        <v/>
      </c>
      <c r="FL43" s="5" t="str">
        <f t="shared" si="114"/>
        <v/>
      </c>
      <c r="FM43" s="5" t="str">
        <f t="shared" si="115"/>
        <v/>
      </c>
      <c r="FN43" s="5" t="str">
        <f t="shared" si="116"/>
        <v/>
      </c>
      <c r="FO43" s="5" t="str">
        <f t="shared" si="117"/>
        <v/>
      </c>
      <c r="FP43" s="4">
        <f t="shared" si="118"/>
        <v>381.74</v>
      </c>
      <c r="FQ43" s="4" t="str">
        <f t="shared" si="119"/>
        <v/>
      </c>
      <c r="FR43" s="4">
        <f t="shared" si="120"/>
        <v>221.1</v>
      </c>
      <c r="FS43" s="65">
        <f t="shared" si="121"/>
        <v>-0.23717892658994896</v>
      </c>
      <c r="FT43" s="65">
        <f t="shared" si="122"/>
        <v>-0.57960160741215527</v>
      </c>
      <c r="FU43" s="65" t="str">
        <f t="shared" si="123"/>
        <v/>
      </c>
      <c r="FV43" s="65" t="str">
        <f t="shared" si="124"/>
        <v/>
      </c>
      <c r="FW43" s="65">
        <f t="shared" si="125"/>
        <v>0.33119104325139687</v>
      </c>
      <c r="FX43" s="65">
        <f t="shared" si="126"/>
        <v>0.19119913109004724</v>
      </c>
      <c r="FY43" s="65">
        <f t="shared" si="127"/>
        <v>6.2881185746690154</v>
      </c>
      <c r="FZ43" s="65">
        <f t="shared" si="128"/>
        <v>-5.5842850126727193</v>
      </c>
      <c r="GA43" s="65" t="str">
        <f t="shared" si="129"/>
        <v/>
      </c>
      <c r="GB43" s="65">
        <f t="shared" si="130"/>
        <v>0.15672658168284861</v>
      </c>
      <c r="GC43" s="65">
        <f t="shared" si="131"/>
        <v>-1.5121711622977776</v>
      </c>
      <c r="GD43" s="65">
        <f t="shared" si="132"/>
        <v>-2.2888667489539123</v>
      </c>
    </row>
    <row r="44" spans="1:186">
      <c r="A44" s="38" t="s">
        <v>185</v>
      </c>
      <c r="B44" s="37">
        <v>619285</v>
      </c>
      <c r="C44" s="4">
        <v>4895447</v>
      </c>
      <c r="D44" s="38" t="s">
        <v>186</v>
      </c>
      <c r="E44" s="38" t="s">
        <v>187</v>
      </c>
      <c r="F44" s="58">
        <v>6595</v>
      </c>
      <c r="G44" s="38" t="s">
        <v>253</v>
      </c>
      <c r="H44" s="34">
        <v>43.979009351675579</v>
      </c>
      <c r="I44" s="34">
        <v>3.2152247110459697</v>
      </c>
      <c r="J44" s="34">
        <v>13.772819303164754</v>
      </c>
      <c r="K44" s="34">
        <v>12.071194529190132</v>
      </c>
      <c r="L44" s="34">
        <v>8.7713586415376896E-2</v>
      </c>
      <c r="M44" s="34">
        <v>8.7055499486215435</v>
      </c>
      <c r="N44" s="34">
        <v>8.241128601470459</v>
      </c>
      <c r="O44" s="34">
        <v>3.0704455866304494</v>
      </c>
      <c r="P44" s="34">
        <v>0.34652977441273231</v>
      </c>
      <c r="Q44" s="34">
        <v>0.92818460737300756</v>
      </c>
      <c r="R44" s="34">
        <v>6.0133999999999999</v>
      </c>
      <c r="S44" s="19">
        <f t="shared" si="8"/>
        <v>100.43120000000002</v>
      </c>
      <c r="U44" s="4">
        <v>20.09</v>
      </c>
      <c r="V44" s="4">
        <v>223</v>
      </c>
      <c r="W44" s="4">
        <v>297.60000000000002</v>
      </c>
      <c r="Y44" s="4">
        <v>183</v>
      </c>
      <c r="Z44" s="4">
        <v>69.39</v>
      </c>
      <c r="AC44" s="4">
        <v>657.2</v>
      </c>
      <c r="AD44" s="4">
        <v>29.11</v>
      </c>
      <c r="AE44" s="4">
        <v>202.9</v>
      </c>
      <c r="AF44" s="26"/>
      <c r="AG44" s="4">
        <v>403.9</v>
      </c>
      <c r="BK44" s="4">
        <f t="shared" si="9"/>
        <v>19275</v>
      </c>
      <c r="BL44" s="6">
        <f t="shared" si="10"/>
        <v>0.73188566070353767</v>
      </c>
      <c r="BM44" s="6">
        <f t="shared" si="11"/>
        <v>4.0250684915447796E-2</v>
      </c>
      <c r="BN44" s="6">
        <f t="shared" si="12"/>
        <v>0.27010824285477059</v>
      </c>
      <c r="BO44" s="6">
        <f t="shared" si="13"/>
        <v>0.15117338170557462</v>
      </c>
      <c r="BP44" s="6">
        <f t="shared" si="14"/>
        <v>1.2364475107890739E-3</v>
      </c>
      <c r="BQ44" s="6">
        <f t="shared" si="15"/>
        <v>0.21596501981199562</v>
      </c>
      <c r="BR44" s="6">
        <f t="shared" si="16"/>
        <v>0.14695307777229777</v>
      </c>
      <c r="BS44" s="6">
        <f t="shared" si="17"/>
        <v>9.907859266313164E-2</v>
      </c>
      <c r="BT44" s="6">
        <f t="shared" si="18"/>
        <v>7.3573200512257386E-3</v>
      </c>
      <c r="BU44" s="6">
        <f t="shared" si="19"/>
        <v>1.3078548786430994E-2</v>
      </c>
      <c r="BV44" s="5">
        <f t="shared" si="20"/>
        <v>1.44</v>
      </c>
      <c r="BW44" s="5">
        <f t="shared" si="21"/>
        <v>9.57</v>
      </c>
      <c r="BX44" s="36">
        <f t="shared" si="22"/>
        <v>61.38</v>
      </c>
      <c r="BY44" s="5">
        <f t="shared" si="23"/>
        <v>1.25</v>
      </c>
      <c r="BZ44" s="5">
        <f t="shared" si="24"/>
        <v>4.28</v>
      </c>
      <c r="CA44" s="5">
        <f t="shared" si="25"/>
        <v>2.56</v>
      </c>
      <c r="CB44" s="5">
        <f t="shared" si="26"/>
        <v>3.46</v>
      </c>
      <c r="CC44" s="5">
        <f t="shared" si="27"/>
        <v>3.42</v>
      </c>
      <c r="CD44" s="5">
        <f t="shared" si="28"/>
        <v>-4.8241532404272771</v>
      </c>
      <c r="CE44" s="34">
        <f t="shared" si="29"/>
        <v>9.0520797230342751</v>
      </c>
      <c r="CF44" s="34">
        <f t="shared" si="30"/>
        <v>20.363653911135184</v>
      </c>
      <c r="CG44" s="34">
        <f t="shared" si="31"/>
        <v>44.45213890658615</v>
      </c>
      <c r="CH44" s="5">
        <f t="shared" si="32"/>
        <v>0.71</v>
      </c>
      <c r="CI44" s="5">
        <f t="shared" si="33"/>
        <v>0.15</v>
      </c>
      <c r="CJ44" s="6">
        <f t="shared" si="34"/>
        <v>2.1999999999999999E-2</v>
      </c>
      <c r="CK44" s="5" t="str">
        <f t="shared" si="35"/>
        <v/>
      </c>
      <c r="CL44" s="5" t="str">
        <f t="shared" si="36"/>
        <v/>
      </c>
      <c r="CM44" s="5" t="str">
        <f t="shared" si="37"/>
        <v/>
      </c>
      <c r="CN44" s="5">
        <f t="shared" si="38"/>
        <v>0.61</v>
      </c>
      <c r="CO44" s="5">
        <f t="shared" si="39"/>
        <v>1.33</v>
      </c>
      <c r="CP44" s="5">
        <f t="shared" si="40"/>
        <v>6.97</v>
      </c>
      <c r="CQ44" s="6" t="str">
        <f t="shared" si="41"/>
        <v/>
      </c>
      <c r="CR44" s="40">
        <f t="shared" si="42"/>
        <v>6.3E-3</v>
      </c>
      <c r="CS44" s="5" t="str">
        <f t="shared" si="43"/>
        <v/>
      </c>
      <c r="CT44" s="5" t="str">
        <f t="shared" si="44"/>
        <v/>
      </c>
      <c r="CU44" s="5" t="str">
        <f t="shared" si="45"/>
        <v/>
      </c>
      <c r="CV44" s="5" t="str">
        <f t="shared" si="46"/>
        <v/>
      </c>
      <c r="CW44" s="5" t="str">
        <f t="shared" si="47"/>
        <v/>
      </c>
      <c r="CX44" s="5" t="str">
        <f t="shared" si="48"/>
        <v/>
      </c>
      <c r="CY44" s="4">
        <f t="shared" si="49"/>
        <v>662</v>
      </c>
      <c r="CZ44" s="4">
        <f t="shared" si="50"/>
        <v>95</v>
      </c>
      <c r="DA44" s="4" t="str">
        <f t="shared" si="51"/>
        <v/>
      </c>
      <c r="DB44" s="5">
        <f t="shared" si="52"/>
        <v>13.87</v>
      </c>
      <c r="DC44" s="5" t="str">
        <f t="shared" si="53"/>
        <v/>
      </c>
      <c r="DD44" s="5" t="str">
        <f t="shared" si="54"/>
        <v/>
      </c>
      <c r="DE44" s="5" t="str">
        <f t="shared" si="55"/>
        <v/>
      </c>
      <c r="DF44" s="5" t="str">
        <f t="shared" si="56"/>
        <v/>
      </c>
      <c r="DG44" s="5" t="str">
        <f t="shared" si="57"/>
        <v/>
      </c>
      <c r="DH44" s="5" t="str">
        <f t="shared" si="58"/>
        <v/>
      </c>
      <c r="DI44" s="5" t="str">
        <f t="shared" si="59"/>
        <v/>
      </c>
      <c r="DJ44" s="5" t="str">
        <f t="shared" si="60"/>
        <v/>
      </c>
      <c r="DK44" s="5" t="str">
        <f t="shared" si="61"/>
        <v/>
      </c>
      <c r="DL44" s="5" t="str">
        <f t="shared" si="62"/>
        <v/>
      </c>
      <c r="DM44" s="5" t="str">
        <f t="shared" si="63"/>
        <v/>
      </c>
      <c r="DN44" s="5" t="str">
        <f t="shared" si="64"/>
        <v/>
      </c>
      <c r="DO44" s="5" t="str">
        <f t="shared" si="65"/>
        <v/>
      </c>
      <c r="DP44" s="5" t="str">
        <f t="shared" si="66"/>
        <v/>
      </c>
      <c r="DQ44" s="5" t="str">
        <f t="shared" si="67"/>
        <v/>
      </c>
      <c r="DR44" s="5" t="str">
        <f t="shared" si="68"/>
        <v/>
      </c>
      <c r="DS44" s="5" t="str">
        <f t="shared" si="69"/>
        <v/>
      </c>
      <c r="DT44" s="5" t="str">
        <f t="shared" si="70"/>
        <v/>
      </c>
      <c r="DU44" s="5" t="str">
        <f t="shared" si="71"/>
        <v/>
      </c>
      <c r="DV44" s="5" t="str">
        <f t="shared" si="72"/>
        <v/>
      </c>
      <c r="DW44" s="5" t="str">
        <f t="shared" si="73"/>
        <v/>
      </c>
      <c r="DX44" s="5" t="str">
        <f t="shared" si="74"/>
        <v/>
      </c>
      <c r="DY44" s="5" t="str">
        <f t="shared" si="75"/>
        <v/>
      </c>
      <c r="DZ44" s="36" t="str">
        <f t="shared" si="76"/>
        <v/>
      </c>
      <c r="EA44" s="36" t="str">
        <f t="shared" si="77"/>
        <v/>
      </c>
      <c r="EB44" s="4">
        <f t="shared" si="78"/>
        <v>-238.67435038420365</v>
      </c>
      <c r="EC44" s="4">
        <f t="shared" si="79"/>
        <v>39.557255671956696</v>
      </c>
      <c r="ED44" s="4">
        <f t="shared" si="80"/>
        <v>-130.23382540418231</v>
      </c>
      <c r="EE44" s="4">
        <f t="shared" si="81"/>
        <v>407.38908643301806</v>
      </c>
      <c r="EF44" s="4">
        <f t="shared" si="82"/>
        <v>108.05365789502525</v>
      </c>
      <c r="EG44" s="5">
        <f t="shared" si="83"/>
        <v>0.67486667086018282</v>
      </c>
      <c r="EH44" s="5">
        <f t="shared" si="84"/>
        <v>2.5388284094171834</v>
      </c>
      <c r="EI44" s="5">
        <f t="shared" si="85"/>
        <v>1.0662932442244959</v>
      </c>
      <c r="EJ44" s="5">
        <f t="shared" si="86"/>
        <v>0.72412073370415386</v>
      </c>
      <c r="EK44" s="5">
        <f t="shared" si="87"/>
        <v>0.37689538234970577</v>
      </c>
      <c r="EL44" s="5">
        <f t="shared" si="88"/>
        <v>1.1183810173639088</v>
      </c>
      <c r="EM44" s="5">
        <f t="shared" si="89"/>
        <v>0.31</v>
      </c>
      <c r="EN44" s="5">
        <f t="shared" si="90"/>
        <v>19.48</v>
      </c>
      <c r="EO44" s="36">
        <f t="shared" si="91"/>
        <v>3.22</v>
      </c>
      <c r="EP44" s="36">
        <f t="shared" si="92"/>
        <v>0.87713586415376898</v>
      </c>
      <c r="EQ44" s="36">
        <f t="shared" si="93"/>
        <v>9.2818460737300761</v>
      </c>
      <c r="ER44" s="36">
        <f t="shared" si="94"/>
        <v>192.7527214272059</v>
      </c>
      <c r="ES44" s="36">
        <f t="shared" si="95"/>
        <v>202.9</v>
      </c>
      <c r="ET44" s="36">
        <f t="shared" si="96"/>
        <v>87.33</v>
      </c>
      <c r="EU44" s="36">
        <f t="shared" si="97"/>
        <v>10.864075076271119</v>
      </c>
      <c r="EV44" s="36">
        <f t="shared" si="98"/>
        <v>8.7055499486215435</v>
      </c>
      <c r="EW44" s="36">
        <f t="shared" si="99"/>
        <v>13.772819303164754</v>
      </c>
      <c r="EX44" s="36">
        <f t="shared" si="100"/>
        <v>10.864075076271119</v>
      </c>
      <c r="EY44" s="36">
        <f t="shared" si="101"/>
        <v>3.4169753610431819</v>
      </c>
      <c r="EZ44" s="36">
        <f t="shared" si="102"/>
        <v>8.7055499486215435</v>
      </c>
      <c r="FA44" s="5" t="str">
        <f t="shared" si="103"/>
        <v/>
      </c>
      <c r="FB44" s="5" t="str">
        <f t="shared" si="104"/>
        <v/>
      </c>
      <c r="FC44" s="5" t="str">
        <f t="shared" si="105"/>
        <v/>
      </c>
      <c r="FD44" s="36">
        <f t="shared" si="106"/>
        <v>192.7527214272059</v>
      </c>
      <c r="FE44" s="36">
        <f t="shared" si="107"/>
        <v>202.9</v>
      </c>
      <c r="FF44" s="36">
        <f t="shared" si="108"/>
        <v>328.6</v>
      </c>
      <c r="FG44" s="5" t="str">
        <f t="shared" si="109"/>
        <v/>
      </c>
      <c r="FH44" s="36" t="str">
        <f t="shared" si="110"/>
        <v/>
      </c>
      <c r="FI44" s="36" t="str">
        <f t="shared" si="111"/>
        <v/>
      </c>
      <c r="FJ44" s="5" t="str">
        <f t="shared" si="112"/>
        <v/>
      </c>
      <c r="FK44" s="5" t="str">
        <f t="shared" si="113"/>
        <v/>
      </c>
      <c r="FL44" s="5" t="str">
        <f t="shared" si="114"/>
        <v/>
      </c>
      <c r="FM44" s="5" t="str">
        <f t="shared" si="115"/>
        <v/>
      </c>
      <c r="FN44" s="5" t="str">
        <f t="shared" si="116"/>
        <v/>
      </c>
      <c r="FO44" s="5" t="str">
        <f t="shared" si="117"/>
        <v/>
      </c>
      <c r="FP44" s="4">
        <f t="shared" si="118"/>
        <v>385.5</v>
      </c>
      <c r="FQ44" s="4" t="str">
        <f t="shared" si="119"/>
        <v/>
      </c>
      <c r="FR44" s="4">
        <f t="shared" si="120"/>
        <v>223</v>
      </c>
      <c r="FS44" s="65">
        <f t="shared" si="121"/>
        <v>-0.23771951933881508</v>
      </c>
      <c r="FT44" s="65">
        <f t="shared" si="122"/>
        <v>-0.5840744413027078</v>
      </c>
      <c r="FU44" s="65" t="str">
        <f t="shared" si="123"/>
        <v/>
      </c>
      <c r="FV44" s="65" t="str">
        <f t="shared" si="124"/>
        <v/>
      </c>
      <c r="FW44" s="65">
        <f t="shared" si="125"/>
        <v>0.32859793195009757</v>
      </c>
      <c r="FX44" s="65">
        <f t="shared" si="126"/>
        <v>0.13476315936799188</v>
      </c>
      <c r="FY44" s="65">
        <f t="shared" si="127"/>
        <v>6.183537558277548</v>
      </c>
      <c r="FZ44" s="65">
        <f t="shared" si="128"/>
        <v>-5.82997870659581</v>
      </c>
      <c r="GA44" s="65" t="str">
        <f t="shared" si="129"/>
        <v/>
      </c>
      <c r="GB44" s="65">
        <f t="shared" si="130"/>
        <v>0.16131959520352249</v>
      </c>
      <c r="GC44" s="65">
        <f t="shared" si="131"/>
        <v>-1.5388669812530369</v>
      </c>
      <c r="GD44" s="65">
        <f t="shared" si="132"/>
        <v>-2.3275139069895809</v>
      </c>
    </row>
    <row r="45" spans="1:186">
      <c r="A45" s="38" t="s">
        <v>185</v>
      </c>
      <c r="B45" s="37">
        <v>599152</v>
      </c>
      <c r="C45" s="4">
        <v>4889322</v>
      </c>
      <c r="D45" s="38" t="s">
        <v>186</v>
      </c>
      <c r="E45" s="38" t="s">
        <v>187</v>
      </c>
      <c r="F45" s="58">
        <v>6587</v>
      </c>
      <c r="G45" s="38" t="s">
        <v>254</v>
      </c>
      <c r="H45" s="34">
        <v>41.90730870938247</v>
      </c>
      <c r="I45" s="34">
        <v>2.2849891162929334</v>
      </c>
      <c r="J45" s="34">
        <v>13.259400238055916</v>
      </c>
      <c r="K45" s="34">
        <v>12.099796776376476</v>
      </c>
      <c r="L45" s="34">
        <v>0.16234448463512191</v>
      </c>
      <c r="M45" s="34">
        <v>7.3463730781314824</v>
      </c>
      <c r="N45" s="34">
        <v>11.947717633861139</v>
      </c>
      <c r="O45" s="34">
        <v>2.549226626413331</v>
      </c>
      <c r="P45" s="34">
        <v>2.0036427026395609</v>
      </c>
      <c r="Q45" s="34">
        <v>0.82750063421157571</v>
      </c>
      <c r="R45" s="34">
        <v>4.9161000000000001</v>
      </c>
      <c r="S45" s="19">
        <f t="shared" si="8"/>
        <v>99.304400000000001</v>
      </c>
      <c r="U45" s="4">
        <v>21.53</v>
      </c>
      <c r="V45" s="4">
        <v>226.2</v>
      </c>
      <c r="W45" s="4">
        <v>201</v>
      </c>
      <c r="Y45" s="4">
        <v>161.9</v>
      </c>
      <c r="Z45" s="4">
        <v>126.7</v>
      </c>
      <c r="AC45" s="4">
        <v>1236</v>
      </c>
      <c r="AD45" s="4">
        <v>28.88</v>
      </c>
      <c r="AE45" s="4">
        <v>200</v>
      </c>
      <c r="AF45" s="26"/>
      <c r="AG45" s="4">
        <v>1012</v>
      </c>
      <c r="BK45" s="4">
        <f t="shared" si="9"/>
        <v>13699</v>
      </c>
      <c r="BL45" s="6">
        <f t="shared" si="10"/>
        <v>0.69740903160896106</v>
      </c>
      <c r="BM45" s="6">
        <f t="shared" si="11"/>
        <v>2.8605271861453851E-2</v>
      </c>
      <c r="BN45" s="6">
        <f t="shared" si="12"/>
        <v>0.26003922804581125</v>
      </c>
      <c r="BO45" s="6">
        <f t="shared" si="13"/>
        <v>0.15153158141986819</v>
      </c>
      <c r="BP45" s="6">
        <f t="shared" si="14"/>
        <v>2.2884759604612621E-3</v>
      </c>
      <c r="BQ45" s="6">
        <f t="shared" si="15"/>
        <v>0.18224691337463364</v>
      </c>
      <c r="BR45" s="6">
        <f t="shared" si="16"/>
        <v>0.21304774668083343</v>
      </c>
      <c r="BS45" s="6">
        <f t="shared" si="17"/>
        <v>8.2259652352801901E-2</v>
      </c>
      <c r="BT45" s="6">
        <f t="shared" si="18"/>
        <v>4.2540184769417427E-2</v>
      </c>
      <c r="BU45" s="6">
        <f t="shared" si="19"/>
        <v>1.1659865213633588E-2</v>
      </c>
      <c r="BV45" s="5">
        <f t="shared" si="20"/>
        <v>1.44</v>
      </c>
      <c r="BW45" s="5">
        <f t="shared" si="21"/>
        <v>9.59</v>
      </c>
      <c r="BX45" s="36">
        <f t="shared" si="22"/>
        <v>57.23</v>
      </c>
      <c r="BY45" s="5">
        <f t="shared" si="23"/>
        <v>1.48</v>
      </c>
      <c r="BZ45" s="5">
        <f t="shared" si="24"/>
        <v>5.8</v>
      </c>
      <c r="CA45" s="5">
        <f t="shared" si="25"/>
        <v>5.23</v>
      </c>
      <c r="CB45" s="5">
        <f t="shared" si="26"/>
        <v>2.76</v>
      </c>
      <c r="CC45" s="5">
        <f t="shared" si="27"/>
        <v>4.55</v>
      </c>
      <c r="CD45" s="5">
        <f t="shared" si="28"/>
        <v>-7.3948483048082467</v>
      </c>
      <c r="CE45" s="34">
        <f t="shared" si="29"/>
        <v>9.3500157807710433</v>
      </c>
      <c r="CF45" s="34">
        <f t="shared" si="30"/>
        <v>23.846960041045513</v>
      </c>
      <c r="CG45" s="34">
        <f t="shared" si="31"/>
        <v>39.208418031806772</v>
      </c>
      <c r="CH45" s="5">
        <f t="shared" si="32"/>
        <v>4.5999999999999996</v>
      </c>
      <c r="CI45" s="5">
        <f t="shared" si="33"/>
        <v>1.21</v>
      </c>
      <c r="CJ45" s="6">
        <f t="shared" si="34"/>
        <v>2.4E-2</v>
      </c>
      <c r="CK45" s="5" t="str">
        <f t="shared" si="35"/>
        <v/>
      </c>
      <c r="CL45" s="5" t="str">
        <f t="shared" si="36"/>
        <v/>
      </c>
      <c r="CM45" s="5" t="str">
        <f t="shared" si="37"/>
        <v/>
      </c>
      <c r="CN45" s="5">
        <f t="shared" si="38"/>
        <v>0.81</v>
      </c>
      <c r="CO45" s="5">
        <f t="shared" si="39"/>
        <v>0.89</v>
      </c>
      <c r="CP45" s="5">
        <f t="shared" si="40"/>
        <v>6.93</v>
      </c>
      <c r="CQ45" s="6" t="str">
        <f t="shared" si="41"/>
        <v/>
      </c>
      <c r="CR45" s="40">
        <f t="shared" si="42"/>
        <v>8.8000000000000005E-3</v>
      </c>
      <c r="CS45" s="5" t="str">
        <f t="shared" si="43"/>
        <v/>
      </c>
      <c r="CT45" s="5" t="str">
        <f t="shared" si="44"/>
        <v/>
      </c>
      <c r="CU45" s="5" t="str">
        <f t="shared" si="45"/>
        <v/>
      </c>
      <c r="CV45" s="5" t="str">
        <f t="shared" si="46"/>
        <v/>
      </c>
      <c r="CW45" s="5" t="str">
        <f t="shared" si="47"/>
        <v/>
      </c>
      <c r="CX45" s="5" t="str">
        <f t="shared" si="48"/>
        <v/>
      </c>
      <c r="CY45" s="4">
        <f t="shared" si="49"/>
        <v>474</v>
      </c>
      <c r="CZ45" s="4">
        <f t="shared" si="50"/>
        <v>68.5</v>
      </c>
      <c r="DA45" s="4" t="str">
        <f t="shared" si="51"/>
        <v/>
      </c>
      <c r="DB45" s="5">
        <f t="shared" si="52"/>
        <v>35.04</v>
      </c>
      <c r="DC45" s="5" t="str">
        <f t="shared" si="53"/>
        <v/>
      </c>
      <c r="DD45" s="5" t="str">
        <f t="shared" si="54"/>
        <v/>
      </c>
      <c r="DE45" s="5" t="str">
        <f t="shared" si="55"/>
        <v/>
      </c>
      <c r="DF45" s="5" t="str">
        <f t="shared" si="56"/>
        <v/>
      </c>
      <c r="DG45" s="5" t="str">
        <f t="shared" si="57"/>
        <v/>
      </c>
      <c r="DH45" s="5" t="str">
        <f t="shared" si="58"/>
        <v/>
      </c>
      <c r="DI45" s="5" t="str">
        <f t="shared" si="59"/>
        <v/>
      </c>
      <c r="DJ45" s="5" t="str">
        <f t="shared" si="60"/>
        <v/>
      </c>
      <c r="DK45" s="5" t="str">
        <f t="shared" si="61"/>
        <v/>
      </c>
      <c r="DL45" s="5" t="str">
        <f t="shared" si="62"/>
        <v/>
      </c>
      <c r="DM45" s="5" t="str">
        <f t="shared" si="63"/>
        <v/>
      </c>
      <c r="DN45" s="5" t="str">
        <f t="shared" si="64"/>
        <v/>
      </c>
      <c r="DO45" s="5" t="str">
        <f t="shared" si="65"/>
        <v/>
      </c>
      <c r="DP45" s="5" t="str">
        <f t="shared" si="66"/>
        <v/>
      </c>
      <c r="DQ45" s="5" t="str">
        <f t="shared" si="67"/>
        <v/>
      </c>
      <c r="DR45" s="5" t="str">
        <f t="shared" si="68"/>
        <v/>
      </c>
      <c r="DS45" s="5" t="str">
        <f t="shared" si="69"/>
        <v/>
      </c>
      <c r="DT45" s="5" t="str">
        <f t="shared" si="70"/>
        <v/>
      </c>
      <c r="DU45" s="5" t="str">
        <f t="shared" si="71"/>
        <v/>
      </c>
      <c r="DV45" s="5" t="str">
        <f t="shared" si="72"/>
        <v/>
      </c>
      <c r="DW45" s="5" t="str">
        <f t="shared" si="73"/>
        <v/>
      </c>
      <c r="DX45" s="5" t="str">
        <f t="shared" si="74"/>
        <v/>
      </c>
      <c r="DY45" s="5" t="str">
        <f t="shared" si="75"/>
        <v/>
      </c>
      <c r="DZ45" s="36" t="str">
        <f t="shared" si="76"/>
        <v/>
      </c>
      <c r="EA45" s="36" t="str">
        <f t="shared" si="77"/>
        <v/>
      </c>
      <c r="EB45" s="4">
        <f t="shared" si="78"/>
        <v>-252.7672142642179</v>
      </c>
      <c r="EC45" s="4">
        <f t="shared" si="79"/>
        <v>-34.361991039787902</v>
      </c>
      <c r="ED45" s="4">
        <f t="shared" si="80"/>
        <v>-290.85610243807491</v>
      </c>
      <c r="EE45" s="4">
        <f t="shared" si="81"/>
        <v>362.3837666559557</v>
      </c>
      <c r="EF45" s="4">
        <f t="shared" si="82"/>
        <v>226.97822438383218</v>
      </c>
      <c r="EG45" s="5">
        <f t="shared" si="83"/>
        <v>0.47210678061582112</v>
      </c>
      <c r="EH45" s="5">
        <f t="shared" si="84"/>
        <v>2.0837473372799562</v>
      </c>
      <c r="EI45" s="5">
        <f t="shared" si="85"/>
        <v>0.76980234523709634</v>
      </c>
      <c r="EJ45" s="5">
        <f t="shared" si="86"/>
        <v>0.58587105997507849</v>
      </c>
      <c r="EK45" s="5">
        <f t="shared" si="87"/>
        <v>0.37807487636212056</v>
      </c>
      <c r="EL45" s="5">
        <f t="shared" si="88"/>
        <v>1.95901611036151</v>
      </c>
      <c r="EM45" s="5">
        <f t="shared" si="89"/>
        <v>0.32</v>
      </c>
      <c r="EN45" s="5">
        <f t="shared" si="90"/>
        <v>20.68</v>
      </c>
      <c r="EO45" s="36">
        <f t="shared" si="91"/>
        <v>2.2799999999999998</v>
      </c>
      <c r="EP45" s="36">
        <f t="shared" si="92"/>
        <v>1.623444846351219</v>
      </c>
      <c r="EQ45" s="36">
        <f t="shared" si="93"/>
        <v>8.2750063421157574</v>
      </c>
      <c r="ER45" s="36">
        <f t="shared" si="94"/>
        <v>136.98509752176136</v>
      </c>
      <c r="ES45" s="36">
        <f t="shared" si="95"/>
        <v>200</v>
      </c>
      <c r="ET45" s="36">
        <f t="shared" si="96"/>
        <v>86.64</v>
      </c>
      <c r="EU45" s="36">
        <f t="shared" si="97"/>
        <v>10.889817098738828</v>
      </c>
      <c r="EV45" s="36">
        <f t="shared" si="98"/>
        <v>7.3463730781314824</v>
      </c>
      <c r="EW45" s="36">
        <f t="shared" si="99"/>
        <v>13.259400238055916</v>
      </c>
      <c r="EX45" s="36">
        <f t="shared" si="100"/>
        <v>10.889817098738828</v>
      </c>
      <c r="EY45" s="36">
        <f t="shared" si="101"/>
        <v>4.5528693290528919</v>
      </c>
      <c r="EZ45" s="36">
        <f t="shared" si="102"/>
        <v>7.3463730781314824</v>
      </c>
      <c r="FA45" s="5" t="str">
        <f t="shared" si="103"/>
        <v/>
      </c>
      <c r="FB45" s="5" t="str">
        <f t="shared" si="104"/>
        <v/>
      </c>
      <c r="FC45" s="5" t="str">
        <f t="shared" si="105"/>
        <v/>
      </c>
      <c r="FD45" s="36">
        <f t="shared" si="106"/>
        <v>136.98509752176136</v>
      </c>
      <c r="FE45" s="36">
        <f t="shared" si="107"/>
        <v>200</v>
      </c>
      <c r="FF45" s="36">
        <f t="shared" si="108"/>
        <v>618</v>
      </c>
      <c r="FG45" s="5" t="str">
        <f t="shared" si="109"/>
        <v/>
      </c>
      <c r="FH45" s="36" t="str">
        <f t="shared" si="110"/>
        <v/>
      </c>
      <c r="FI45" s="36" t="str">
        <f t="shared" si="111"/>
        <v/>
      </c>
      <c r="FJ45" s="5" t="str">
        <f t="shared" si="112"/>
        <v/>
      </c>
      <c r="FK45" s="5" t="str">
        <f t="shared" si="113"/>
        <v/>
      </c>
      <c r="FL45" s="5" t="str">
        <f t="shared" si="114"/>
        <v/>
      </c>
      <c r="FM45" s="5" t="str">
        <f t="shared" si="115"/>
        <v/>
      </c>
      <c r="FN45" s="5" t="str">
        <f t="shared" si="116"/>
        <v/>
      </c>
      <c r="FO45" s="5" t="str">
        <f t="shared" si="117"/>
        <v/>
      </c>
      <c r="FP45" s="4">
        <f t="shared" si="118"/>
        <v>273.98</v>
      </c>
      <c r="FQ45" s="4" t="str">
        <f t="shared" si="119"/>
        <v/>
      </c>
      <c r="FR45" s="4">
        <f t="shared" si="120"/>
        <v>226.2</v>
      </c>
      <c r="FS45" s="65">
        <f t="shared" si="121"/>
        <v>-8.3226260746802685E-2</v>
      </c>
      <c r="FT45" s="65">
        <f t="shared" si="122"/>
        <v>-0.40570482717673317</v>
      </c>
      <c r="FU45" s="65" t="str">
        <f t="shared" si="123"/>
        <v/>
      </c>
      <c r="FV45" s="65" t="str">
        <f t="shared" si="124"/>
        <v/>
      </c>
      <c r="FW45" s="65">
        <f t="shared" si="125"/>
        <v>0.45594778186187279</v>
      </c>
      <c r="FX45" s="65">
        <f t="shared" si="126"/>
        <v>0.55738959640850139</v>
      </c>
      <c r="FY45" s="65">
        <f t="shared" si="127"/>
        <v>6.3862724044706969</v>
      </c>
      <c r="FZ45" s="65">
        <f t="shared" si="128"/>
        <v>-4.9512968155876962</v>
      </c>
      <c r="GA45" s="65" t="str">
        <f t="shared" si="129"/>
        <v/>
      </c>
      <c r="GB45" s="65">
        <f t="shared" si="130"/>
        <v>0.16620928247137093</v>
      </c>
      <c r="GC45" s="65">
        <f t="shared" si="131"/>
        <v>-1.6166224609882343</v>
      </c>
      <c r="GD45" s="65">
        <f t="shared" si="132"/>
        <v>-2.273930466261918</v>
      </c>
    </row>
    <row r="46" spans="1:186">
      <c r="A46" s="38" t="s">
        <v>185</v>
      </c>
      <c r="B46" s="37">
        <v>599152</v>
      </c>
      <c r="C46" s="4">
        <v>4889322</v>
      </c>
      <c r="D46" s="38" t="s">
        <v>186</v>
      </c>
      <c r="E46" s="38" t="s">
        <v>187</v>
      </c>
      <c r="F46" s="58">
        <v>6589</v>
      </c>
      <c r="G46" s="38" t="s">
        <v>255</v>
      </c>
      <c r="H46" s="34">
        <v>43.688607392131821</v>
      </c>
      <c r="I46" s="34">
        <v>2.896598761277366</v>
      </c>
      <c r="J46" s="34">
        <v>12.815197034506415</v>
      </c>
      <c r="K46" s="34">
        <v>12.441380516671151</v>
      </c>
      <c r="L46" s="34">
        <v>0.15546933126379511</v>
      </c>
      <c r="M46" s="34">
        <v>10.016365670201349</v>
      </c>
      <c r="N46" s="34">
        <v>9.8150798529054377</v>
      </c>
      <c r="O46" s="34">
        <v>2.7940388448456397</v>
      </c>
      <c r="P46" s="34">
        <v>0.60222799527153181</v>
      </c>
      <c r="Q46" s="34">
        <v>0.61593460092549157</v>
      </c>
      <c r="R46" s="34">
        <v>4.1492000000000004</v>
      </c>
      <c r="S46" s="19">
        <f t="shared" si="8"/>
        <v>99.990099999999984</v>
      </c>
      <c r="U46" s="4">
        <v>23.33</v>
      </c>
      <c r="V46" s="4">
        <v>228.6</v>
      </c>
      <c r="W46" s="4">
        <v>298</v>
      </c>
      <c r="Y46" s="4">
        <v>225.2</v>
      </c>
      <c r="Z46" s="4">
        <v>61.68</v>
      </c>
      <c r="AC46" s="4">
        <v>590.4</v>
      </c>
      <c r="AD46" s="4">
        <v>26.87</v>
      </c>
      <c r="AE46" s="4">
        <v>199.2</v>
      </c>
      <c r="AF46" s="26"/>
      <c r="AG46" s="4">
        <v>306.60000000000002</v>
      </c>
      <c r="BK46" s="4">
        <f t="shared" si="9"/>
        <v>17365</v>
      </c>
      <c r="BL46" s="6">
        <f t="shared" si="10"/>
        <v>0.7270528772197008</v>
      </c>
      <c r="BM46" s="6">
        <f t="shared" si="11"/>
        <v>3.6261877331965023E-2</v>
      </c>
      <c r="BN46" s="6">
        <f t="shared" si="12"/>
        <v>0.25132765315760763</v>
      </c>
      <c r="BO46" s="6">
        <f t="shared" si="13"/>
        <v>0.15580939908166752</v>
      </c>
      <c r="BP46" s="6">
        <f t="shared" si="14"/>
        <v>2.1915609143472671E-3</v>
      </c>
      <c r="BQ46" s="6">
        <f t="shared" si="15"/>
        <v>0.24848339544037085</v>
      </c>
      <c r="BR46" s="6">
        <f t="shared" si="16"/>
        <v>0.17501925557962622</v>
      </c>
      <c r="BS46" s="6">
        <f t="shared" si="17"/>
        <v>9.0159368985015809E-2</v>
      </c>
      <c r="BT46" s="6">
        <f t="shared" si="18"/>
        <v>1.2786157012134433E-2</v>
      </c>
      <c r="BU46" s="6">
        <f t="shared" si="19"/>
        <v>8.6788023238761666E-3</v>
      </c>
      <c r="BV46" s="5">
        <f t="shared" si="20"/>
        <v>1.48</v>
      </c>
      <c r="BW46" s="5">
        <f t="shared" si="21"/>
        <v>9.8699999999999992</v>
      </c>
      <c r="BX46" s="36">
        <f t="shared" si="22"/>
        <v>63.95</v>
      </c>
      <c r="BY46" s="5">
        <f t="shared" si="23"/>
        <v>1.1200000000000001</v>
      </c>
      <c r="BZ46" s="5">
        <f t="shared" si="24"/>
        <v>4.42</v>
      </c>
      <c r="CA46" s="5">
        <f t="shared" si="25"/>
        <v>3.39</v>
      </c>
      <c r="CB46" s="5">
        <f t="shared" si="26"/>
        <v>4.7</v>
      </c>
      <c r="CC46" s="5">
        <f t="shared" si="27"/>
        <v>3.4</v>
      </c>
      <c r="CD46" s="5">
        <f t="shared" si="28"/>
        <v>-6.4188130127882665</v>
      </c>
      <c r="CE46" s="34">
        <f t="shared" si="29"/>
        <v>10.618593665472881</v>
      </c>
      <c r="CF46" s="34">
        <f t="shared" si="30"/>
        <v>23.227712363223958</v>
      </c>
      <c r="CG46" s="34">
        <f t="shared" si="31"/>
        <v>45.715193555974629</v>
      </c>
      <c r="CH46" s="5">
        <f t="shared" si="32"/>
        <v>1.86</v>
      </c>
      <c r="CI46" s="5">
        <f t="shared" si="33"/>
        <v>0.28999999999999998</v>
      </c>
      <c r="CJ46" s="6">
        <f t="shared" si="34"/>
        <v>3.2000000000000001E-2</v>
      </c>
      <c r="CK46" s="5" t="str">
        <f t="shared" si="35"/>
        <v/>
      </c>
      <c r="CL46" s="5" t="str">
        <f t="shared" si="36"/>
        <v/>
      </c>
      <c r="CM46" s="5" t="str">
        <f t="shared" si="37"/>
        <v/>
      </c>
      <c r="CN46" s="5">
        <f t="shared" si="38"/>
        <v>0.76</v>
      </c>
      <c r="CO46" s="5">
        <f t="shared" si="39"/>
        <v>1.3</v>
      </c>
      <c r="CP46" s="5">
        <f t="shared" si="40"/>
        <v>7.41</v>
      </c>
      <c r="CQ46" s="6" t="str">
        <f t="shared" si="41"/>
        <v/>
      </c>
      <c r="CR46" s="40">
        <f t="shared" si="42"/>
        <v>6.8999999999999999E-3</v>
      </c>
      <c r="CS46" s="5" t="str">
        <f t="shared" si="43"/>
        <v/>
      </c>
      <c r="CT46" s="5" t="str">
        <f t="shared" si="44"/>
        <v/>
      </c>
      <c r="CU46" s="5" t="str">
        <f t="shared" si="45"/>
        <v/>
      </c>
      <c r="CV46" s="5" t="str">
        <f t="shared" si="46"/>
        <v/>
      </c>
      <c r="CW46" s="5" t="str">
        <f t="shared" si="47"/>
        <v/>
      </c>
      <c r="CX46" s="5" t="str">
        <f t="shared" si="48"/>
        <v/>
      </c>
      <c r="CY46" s="4">
        <f t="shared" si="49"/>
        <v>646</v>
      </c>
      <c r="CZ46" s="4">
        <f t="shared" si="50"/>
        <v>87.2</v>
      </c>
      <c r="DA46" s="4" t="str">
        <f t="shared" si="51"/>
        <v/>
      </c>
      <c r="DB46" s="5">
        <f t="shared" si="52"/>
        <v>11.41</v>
      </c>
      <c r="DC46" s="5" t="str">
        <f t="shared" si="53"/>
        <v/>
      </c>
      <c r="DD46" s="5" t="str">
        <f t="shared" si="54"/>
        <v/>
      </c>
      <c r="DE46" s="5" t="str">
        <f t="shared" si="55"/>
        <v/>
      </c>
      <c r="DF46" s="5" t="str">
        <f t="shared" si="56"/>
        <v/>
      </c>
      <c r="DG46" s="5" t="str">
        <f t="shared" si="57"/>
        <v/>
      </c>
      <c r="DH46" s="5" t="str">
        <f t="shared" si="58"/>
        <v/>
      </c>
      <c r="DI46" s="5" t="str">
        <f t="shared" si="59"/>
        <v/>
      </c>
      <c r="DJ46" s="5" t="str">
        <f t="shared" si="60"/>
        <v/>
      </c>
      <c r="DK46" s="5" t="str">
        <f t="shared" si="61"/>
        <v/>
      </c>
      <c r="DL46" s="5" t="str">
        <f t="shared" si="62"/>
        <v/>
      </c>
      <c r="DM46" s="5" t="str">
        <f t="shared" si="63"/>
        <v/>
      </c>
      <c r="DN46" s="5" t="str">
        <f t="shared" si="64"/>
        <v/>
      </c>
      <c r="DO46" s="5" t="str">
        <f t="shared" si="65"/>
        <v/>
      </c>
      <c r="DP46" s="5" t="str">
        <f t="shared" si="66"/>
        <v/>
      </c>
      <c r="DQ46" s="5" t="str">
        <f t="shared" si="67"/>
        <v/>
      </c>
      <c r="DR46" s="5" t="str">
        <f t="shared" si="68"/>
        <v/>
      </c>
      <c r="DS46" s="5" t="str">
        <f t="shared" si="69"/>
        <v/>
      </c>
      <c r="DT46" s="5" t="str">
        <f t="shared" si="70"/>
        <v/>
      </c>
      <c r="DU46" s="5" t="str">
        <f t="shared" si="71"/>
        <v/>
      </c>
      <c r="DV46" s="5" t="str">
        <f t="shared" si="72"/>
        <v/>
      </c>
      <c r="DW46" s="5" t="str">
        <f t="shared" si="73"/>
        <v/>
      </c>
      <c r="DX46" s="5" t="str">
        <f t="shared" si="74"/>
        <v/>
      </c>
      <c r="DY46" s="5" t="str">
        <f t="shared" si="75"/>
        <v/>
      </c>
      <c r="DZ46" s="36" t="str">
        <f t="shared" si="76"/>
        <v/>
      </c>
      <c r="EA46" s="36" t="str">
        <f t="shared" si="77"/>
        <v/>
      </c>
      <c r="EB46" s="4">
        <f t="shared" si="78"/>
        <v>-252.39246755250761</v>
      </c>
      <c r="EC46" s="4">
        <f t="shared" si="79"/>
        <v>22.725929356332525</v>
      </c>
      <c r="ED46" s="4">
        <f t="shared" si="80"/>
        <v>-201.65638399879504</v>
      </c>
      <c r="EE46" s="4">
        <f t="shared" si="81"/>
        <v>440.5546718540034</v>
      </c>
      <c r="EF46" s="4">
        <f t="shared" si="82"/>
        <v>91.719398789664069</v>
      </c>
      <c r="EG46" s="5">
        <f t="shared" si="83"/>
        <v>0.55495454868757277</v>
      </c>
      <c r="EH46" s="5">
        <f t="shared" si="84"/>
        <v>2.4422119765167105</v>
      </c>
      <c r="EI46" s="5">
        <f t="shared" si="85"/>
        <v>0.90439862705649254</v>
      </c>
      <c r="EJ46" s="5">
        <f t="shared" si="86"/>
        <v>0.58810689045841757</v>
      </c>
      <c r="EK46" s="5">
        <f t="shared" si="87"/>
        <v>0.37778246394636023</v>
      </c>
      <c r="EL46" s="5">
        <f t="shared" si="88"/>
        <v>1.4671917519829867</v>
      </c>
      <c r="EM46" s="5">
        <f t="shared" si="89"/>
        <v>0.28999999999999998</v>
      </c>
      <c r="EN46" s="5">
        <f t="shared" si="90"/>
        <v>21.27</v>
      </c>
      <c r="EO46" s="36">
        <f t="shared" si="91"/>
        <v>2.9</v>
      </c>
      <c r="EP46" s="36">
        <f t="shared" si="92"/>
        <v>1.5546933126379512</v>
      </c>
      <c r="EQ46" s="36">
        <f t="shared" si="93"/>
        <v>6.1593460092549162</v>
      </c>
      <c r="ER46" s="36">
        <f t="shared" si="94"/>
        <v>173.65109573857811</v>
      </c>
      <c r="ES46" s="36">
        <f t="shared" si="95"/>
        <v>199.2</v>
      </c>
      <c r="ET46" s="36">
        <f t="shared" si="96"/>
        <v>80.61</v>
      </c>
      <c r="EU46" s="36">
        <f t="shared" si="97"/>
        <v>11.197242465004036</v>
      </c>
      <c r="EV46" s="36">
        <f t="shared" si="98"/>
        <v>10.016365670201349</v>
      </c>
      <c r="EW46" s="36">
        <f t="shared" si="99"/>
        <v>12.815197034506415</v>
      </c>
      <c r="EX46" s="36">
        <f t="shared" si="100"/>
        <v>11.197242465004036</v>
      </c>
      <c r="EY46" s="36">
        <f t="shared" si="101"/>
        <v>3.3962668401171716</v>
      </c>
      <c r="EZ46" s="36">
        <f t="shared" si="102"/>
        <v>10.016365670201349</v>
      </c>
      <c r="FA46" s="5" t="str">
        <f t="shared" si="103"/>
        <v/>
      </c>
      <c r="FB46" s="5" t="str">
        <f t="shared" si="104"/>
        <v/>
      </c>
      <c r="FC46" s="5" t="str">
        <f t="shared" si="105"/>
        <v/>
      </c>
      <c r="FD46" s="36">
        <f t="shared" si="106"/>
        <v>173.65109573857811</v>
      </c>
      <c r="FE46" s="36">
        <f t="shared" si="107"/>
        <v>199.2</v>
      </c>
      <c r="FF46" s="36">
        <f t="shared" si="108"/>
        <v>295.2</v>
      </c>
      <c r="FG46" s="5" t="str">
        <f t="shared" si="109"/>
        <v/>
      </c>
      <c r="FH46" s="36" t="str">
        <f t="shared" si="110"/>
        <v/>
      </c>
      <c r="FI46" s="36" t="str">
        <f t="shared" si="111"/>
        <v/>
      </c>
      <c r="FJ46" s="5" t="str">
        <f t="shared" si="112"/>
        <v/>
      </c>
      <c r="FK46" s="5" t="str">
        <f t="shared" si="113"/>
        <v/>
      </c>
      <c r="FL46" s="5" t="str">
        <f t="shared" si="114"/>
        <v/>
      </c>
      <c r="FM46" s="5" t="str">
        <f t="shared" si="115"/>
        <v/>
      </c>
      <c r="FN46" s="5" t="str">
        <f t="shared" si="116"/>
        <v/>
      </c>
      <c r="FO46" s="5" t="str">
        <f t="shared" si="117"/>
        <v/>
      </c>
      <c r="FP46" s="4">
        <f t="shared" si="118"/>
        <v>347.3</v>
      </c>
      <c r="FQ46" s="4" t="str">
        <f t="shared" si="119"/>
        <v/>
      </c>
      <c r="FR46" s="4">
        <f t="shared" si="120"/>
        <v>228.6</v>
      </c>
      <c r="FS46" s="65">
        <f t="shared" si="121"/>
        <v>-0.1816285572514994</v>
      </c>
      <c r="FT46" s="65">
        <f t="shared" si="122"/>
        <v>-0.47382004018099089</v>
      </c>
      <c r="FU46" s="65" t="str">
        <f t="shared" si="123"/>
        <v/>
      </c>
      <c r="FV46" s="65" t="str">
        <f t="shared" si="124"/>
        <v/>
      </c>
      <c r="FW46" s="65">
        <f t="shared" si="125"/>
        <v>0.37104029004381306</v>
      </c>
      <c r="FX46" s="65">
        <f t="shared" si="126"/>
        <v>0.13353155249616641</v>
      </c>
      <c r="FY46" s="65">
        <f t="shared" si="127"/>
        <v>6.149868994922759</v>
      </c>
      <c r="FZ46" s="65">
        <f t="shared" si="128"/>
        <v>-5.8646666296651606</v>
      </c>
      <c r="GA46" s="65" t="str">
        <f t="shared" si="129"/>
        <v/>
      </c>
      <c r="GB46" s="65">
        <f t="shared" si="130"/>
        <v>0.15500738545216983</v>
      </c>
      <c r="GC46" s="65">
        <f t="shared" si="131"/>
        <v>-1.597284184130779</v>
      </c>
      <c r="GD46" s="65">
        <f t="shared" si="132"/>
        <v>-2.3376648977198045</v>
      </c>
    </row>
    <row r="47" spans="1:186">
      <c r="A47" s="38" t="s">
        <v>185</v>
      </c>
      <c r="B47" s="37">
        <v>599152</v>
      </c>
      <c r="C47" s="4">
        <v>4889322</v>
      </c>
      <c r="D47" s="38" t="s">
        <v>186</v>
      </c>
      <c r="E47" s="38" t="s">
        <v>187</v>
      </c>
      <c r="F47" s="58">
        <v>6588</v>
      </c>
      <c r="G47" s="38" t="s">
        <v>256</v>
      </c>
      <c r="H47" s="34">
        <v>43.941016404710304</v>
      </c>
      <c r="I47" s="34">
        <v>2.8177380155841241</v>
      </c>
      <c r="J47" s="34">
        <v>12.949726681675678</v>
      </c>
      <c r="K47" s="34">
        <v>12.308461576226845</v>
      </c>
      <c r="L47" s="34">
        <v>0.14806524151184239</v>
      </c>
      <c r="M47" s="34">
        <v>8.7690610389883652</v>
      </c>
      <c r="N47" s="34">
        <v>9.8678257271305441</v>
      </c>
      <c r="O47" s="34">
        <v>2.8273091365609724</v>
      </c>
      <c r="P47" s="34">
        <v>1.250945511674066</v>
      </c>
      <c r="Q47" s="34">
        <v>0.6460506659372568</v>
      </c>
      <c r="R47" s="34">
        <v>4.2805</v>
      </c>
      <c r="S47" s="19">
        <f t="shared" si="8"/>
        <v>99.806699999999992</v>
      </c>
      <c r="U47" s="4">
        <v>21.36</v>
      </c>
      <c r="V47" s="4">
        <v>220.2</v>
      </c>
      <c r="W47" s="4">
        <v>263.5</v>
      </c>
      <c r="Y47" s="4">
        <v>202.4</v>
      </c>
      <c r="Z47" s="4">
        <v>63.36</v>
      </c>
      <c r="AC47" s="4">
        <v>662.8</v>
      </c>
      <c r="AD47" s="4">
        <v>26.38</v>
      </c>
      <c r="AE47" s="4">
        <v>200</v>
      </c>
      <c r="AF47" s="26"/>
      <c r="AG47" s="4">
        <v>366.1</v>
      </c>
      <c r="BK47" s="4">
        <f t="shared" si="9"/>
        <v>16892</v>
      </c>
      <c r="BL47" s="6">
        <f t="shared" si="10"/>
        <v>0.73125339332185557</v>
      </c>
      <c r="BM47" s="6">
        <f t="shared" si="11"/>
        <v>3.5274637150527345E-2</v>
      </c>
      <c r="BN47" s="6">
        <f t="shared" si="12"/>
        <v>0.25396600670083697</v>
      </c>
      <c r="BO47" s="6">
        <f t="shared" si="13"/>
        <v>0.15414479118630992</v>
      </c>
      <c r="BP47" s="6">
        <f t="shared" si="14"/>
        <v>2.0871897591181617E-3</v>
      </c>
      <c r="BQ47" s="6">
        <f t="shared" si="15"/>
        <v>0.21754058642987756</v>
      </c>
      <c r="BR47" s="6">
        <f t="shared" si="16"/>
        <v>0.17595980255225649</v>
      </c>
      <c r="BS47" s="6">
        <f t="shared" si="17"/>
        <v>9.1232950518263065E-2</v>
      </c>
      <c r="BT47" s="6">
        <f t="shared" si="18"/>
        <v>2.6559352689470614E-2</v>
      </c>
      <c r="BU47" s="6">
        <f t="shared" si="19"/>
        <v>9.103151556111834E-3</v>
      </c>
      <c r="BV47" s="5">
        <f t="shared" si="20"/>
        <v>1.46</v>
      </c>
      <c r="BW47" s="5">
        <f t="shared" si="21"/>
        <v>9.76</v>
      </c>
      <c r="BX47" s="36">
        <f t="shared" si="22"/>
        <v>61.09</v>
      </c>
      <c r="BY47" s="5">
        <f t="shared" si="23"/>
        <v>1.26</v>
      </c>
      <c r="BZ47" s="5">
        <f t="shared" si="24"/>
        <v>4.5999999999999996</v>
      </c>
      <c r="CA47" s="5">
        <f t="shared" si="25"/>
        <v>3.5</v>
      </c>
      <c r="CB47" s="5">
        <f t="shared" si="26"/>
        <v>4.3600000000000003</v>
      </c>
      <c r="CC47" s="5">
        <f t="shared" si="27"/>
        <v>4.08</v>
      </c>
      <c r="CD47" s="5">
        <f t="shared" si="28"/>
        <v>-5.7895710788955057</v>
      </c>
      <c r="CE47" s="34">
        <f t="shared" si="29"/>
        <v>10.020006550662432</v>
      </c>
      <c r="CF47" s="34">
        <f t="shared" si="30"/>
        <v>22.715141414353948</v>
      </c>
      <c r="CG47" s="34">
        <f t="shared" si="31"/>
        <v>44.111574600766865</v>
      </c>
      <c r="CH47" s="5">
        <f t="shared" si="32"/>
        <v>3.68</v>
      </c>
      <c r="CI47" s="5">
        <f t="shared" si="33"/>
        <v>0.61</v>
      </c>
      <c r="CJ47" s="6">
        <f t="shared" si="34"/>
        <v>3.1E-2</v>
      </c>
      <c r="CK47" s="5" t="str">
        <f t="shared" si="35"/>
        <v/>
      </c>
      <c r="CL47" s="5" t="str">
        <f t="shared" si="36"/>
        <v/>
      </c>
      <c r="CM47" s="5" t="str">
        <f t="shared" si="37"/>
        <v/>
      </c>
      <c r="CN47" s="5">
        <f t="shared" si="38"/>
        <v>0.77</v>
      </c>
      <c r="CO47" s="5">
        <f t="shared" si="39"/>
        <v>1.2</v>
      </c>
      <c r="CP47" s="5">
        <f t="shared" si="40"/>
        <v>7.58</v>
      </c>
      <c r="CQ47" s="6" t="str">
        <f t="shared" si="41"/>
        <v/>
      </c>
      <c r="CR47" s="40">
        <f t="shared" si="42"/>
        <v>7.1000000000000004E-3</v>
      </c>
      <c r="CS47" s="5" t="str">
        <f t="shared" si="43"/>
        <v/>
      </c>
      <c r="CT47" s="5" t="str">
        <f t="shared" si="44"/>
        <v/>
      </c>
      <c r="CU47" s="5" t="str">
        <f t="shared" si="45"/>
        <v/>
      </c>
      <c r="CV47" s="5" t="str">
        <f t="shared" si="46"/>
        <v/>
      </c>
      <c r="CW47" s="5" t="str">
        <f t="shared" si="47"/>
        <v/>
      </c>
      <c r="CX47" s="5" t="str">
        <f t="shared" si="48"/>
        <v/>
      </c>
      <c r="CY47" s="4">
        <f t="shared" si="49"/>
        <v>640</v>
      </c>
      <c r="CZ47" s="4">
        <f t="shared" si="50"/>
        <v>84.5</v>
      </c>
      <c r="DA47" s="4" t="str">
        <f t="shared" si="51"/>
        <v/>
      </c>
      <c r="DB47" s="5">
        <f t="shared" si="52"/>
        <v>13.88</v>
      </c>
      <c r="DC47" s="5" t="str">
        <f t="shared" si="53"/>
        <v/>
      </c>
      <c r="DD47" s="5" t="str">
        <f t="shared" si="54"/>
        <v/>
      </c>
      <c r="DE47" s="5" t="str">
        <f t="shared" si="55"/>
        <v/>
      </c>
      <c r="DF47" s="5" t="str">
        <f t="shared" si="56"/>
        <v/>
      </c>
      <c r="DG47" s="5" t="str">
        <f t="shared" si="57"/>
        <v/>
      </c>
      <c r="DH47" s="5" t="str">
        <f t="shared" si="58"/>
        <v/>
      </c>
      <c r="DI47" s="5" t="str">
        <f t="shared" si="59"/>
        <v/>
      </c>
      <c r="DJ47" s="5" t="str">
        <f t="shared" si="60"/>
        <v/>
      </c>
      <c r="DK47" s="5" t="str">
        <f t="shared" si="61"/>
        <v/>
      </c>
      <c r="DL47" s="5" t="str">
        <f t="shared" si="62"/>
        <v/>
      </c>
      <c r="DM47" s="5" t="str">
        <f t="shared" si="63"/>
        <v/>
      </c>
      <c r="DN47" s="5" t="str">
        <f t="shared" si="64"/>
        <v/>
      </c>
      <c r="DO47" s="5" t="str">
        <f t="shared" si="65"/>
        <v/>
      </c>
      <c r="DP47" s="5" t="str">
        <f t="shared" si="66"/>
        <v/>
      </c>
      <c r="DQ47" s="5" t="str">
        <f t="shared" si="67"/>
        <v/>
      </c>
      <c r="DR47" s="5" t="str">
        <f t="shared" si="68"/>
        <v/>
      </c>
      <c r="DS47" s="5" t="str">
        <f t="shared" si="69"/>
        <v/>
      </c>
      <c r="DT47" s="5" t="str">
        <f t="shared" si="70"/>
        <v/>
      </c>
      <c r="DU47" s="5" t="str">
        <f t="shared" si="71"/>
        <v/>
      </c>
      <c r="DV47" s="5" t="str">
        <f t="shared" si="72"/>
        <v/>
      </c>
      <c r="DW47" s="5" t="str">
        <f t="shared" si="73"/>
        <v/>
      </c>
      <c r="DX47" s="5" t="str">
        <f t="shared" si="74"/>
        <v/>
      </c>
      <c r="DY47" s="5" t="str">
        <f t="shared" si="75"/>
        <v/>
      </c>
      <c r="DZ47" s="36" t="str">
        <f t="shared" si="76"/>
        <v/>
      </c>
      <c r="EA47" s="36" t="str">
        <f t="shared" si="77"/>
        <v/>
      </c>
      <c r="EB47" s="4">
        <f t="shared" si="78"/>
        <v>-240.63340038104892</v>
      </c>
      <c r="EC47" s="4">
        <f t="shared" si="79"/>
        <v>8.6522928647138624</v>
      </c>
      <c r="ED47" s="4">
        <f t="shared" si="80"/>
        <v>-215.74590161140966</v>
      </c>
      <c r="EE47" s="4">
        <f t="shared" si="81"/>
        <v>406.96001476671483</v>
      </c>
      <c r="EF47" s="4">
        <f t="shared" si="82"/>
        <v>139.38769236857132</v>
      </c>
      <c r="EG47" s="5">
        <f t="shared" si="83"/>
        <v>0.54079207032572951</v>
      </c>
      <c r="EH47" s="5">
        <f t="shared" si="84"/>
        <v>2.1564942357857766</v>
      </c>
      <c r="EI47" s="5">
        <f t="shared" si="85"/>
        <v>0.86473206776283584</v>
      </c>
      <c r="EJ47" s="5">
        <f t="shared" si="86"/>
        <v>0.66942049331443088</v>
      </c>
      <c r="EK47" s="5">
        <f t="shared" si="87"/>
        <v>0.40102107833311151</v>
      </c>
      <c r="EL47" s="5">
        <f t="shared" si="88"/>
        <v>1.5473874111319572</v>
      </c>
      <c r="EM47" s="5">
        <f t="shared" si="89"/>
        <v>0.28999999999999998</v>
      </c>
      <c r="EN47" s="5">
        <f t="shared" si="90"/>
        <v>20.54</v>
      </c>
      <c r="EO47" s="36">
        <f t="shared" si="91"/>
        <v>2.82</v>
      </c>
      <c r="EP47" s="36">
        <f t="shared" si="92"/>
        <v>1.4806524151184239</v>
      </c>
      <c r="EQ47" s="36">
        <f t="shared" si="93"/>
        <v>6.4605066593725677</v>
      </c>
      <c r="ER47" s="36">
        <f t="shared" si="94"/>
        <v>168.92339403426826</v>
      </c>
      <c r="ES47" s="36">
        <f t="shared" si="95"/>
        <v>200</v>
      </c>
      <c r="ET47" s="36">
        <f t="shared" si="96"/>
        <v>79.14</v>
      </c>
      <c r="EU47" s="36">
        <f t="shared" si="97"/>
        <v>11.077615418604161</v>
      </c>
      <c r="EV47" s="36">
        <f t="shared" si="98"/>
        <v>8.7690610389883652</v>
      </c>
      <c r="EW47" s="36">
        <f t="shared" si="99"/>
        <v>12.949726681675678</v>
      </c>
      <c r="EX47" s="36">
        <f t="shared" si="100"/>
        <v>11.077615418604161</v>
      </c>
      <c r="EY47" s="36">
        <f t="shared" si="101"/>
        <v>4.0782546482350384</v>
      </c>
      <c r="EZ47" s="36">
        <f t="shared" si="102"/>
        <v>8.7690610389883652</v>
      </c>
      <c r="FA47" s="5" t="str">
        <f t="shared" si="103"/>
        <v/>
      </c>
      <c r="FB47" s="5" t="str">
        <f t="shared" si="104"/>
        <v/>
      </c>
      <c r="FC47" s="5" t="str">
        <f t="shared" si="105"/>
        <v/>
      </c>
      <c r="FD47" s="36">
        <f t="shared" si="106"/>
        <v>168.92339403426826</v>
      </c>
      <c r="FE47" s="36">
        <f t="shared" si="107"/>
        <v>200</v>
      </c>
      <c r="FF47" s="36">
        <f t="shared" si="108"/>
        <v>331.4</v>
      </c>
      <c r="FG47" s="5" t="str">
        <f t="shared" si="109"/>
        <v/>
      </c>
      <c r="FH47" s="36" t="str">
        <f t="shared" si="110"/>
        <v/>
      </c>
      <c r="FI47" s="36" t="str">
        <f t="shared" si="111"/>
        <v/>
      </c>
      <c r="FJ47" s="5" t="str">
        <f t="shared" si="112"/>
        <v/>
      </c>
      <c r="FK47" s="5" t="str">
        <f t="shared" si="113"/>
        <v/>
      </c>
      <c r="FL47" s="5" t="str">
        <f t="shared" si="114"/>
        <v/>
      </c>
      <c r="FM47" s="5" t="str">
        <f t="shared" si="115"/>
        <v/>
      </c>
      <c r="FN47" s="5" t="str">
        <f t="shared" si="116"/>
        <v/>
      </c>
      <c r="FO47" s="5" t="str">
        <f t="shared" si="117"/>
        <v/>
      </c>
      <c r="FP47" s="4">
        <f t="shared" si="118"/>
        <v>337.84</v>
      </c>
      <c r="FQ47" s="4" t="str">
        <f t="shared" si="119"/>
        <v/>
      </c>
      <c r="FR47" s="4">
        <f t="shared" si="120"/>
        <v>220.2</v>
      </c>
      <c r="FS47" s="65">
        <f t="shared" si="121"/>
        <v>-0.18589375378111833</v>
      </c>
      <c r="FT47" s="65">
        <f t="shared" si="122"/>
        <v>-0.50013981572431365</v>
      </c>
      <c r="FU47" s="65" t="str">
        <f t="shared" si="123"/>
        <v/>
      </c>
      <c r="FV47" s="65" t="str">
        <f t="shared" si="124"/>
        <v/>
      </c>
      <c r="FW47" s="65">
        <f t="shared" si="125"/>
        <v>0.38553590189357118</v>
      </c>
      <c r="FX47" s="65">
        <f t="shared" si="126"/>
        <v>0.19576141832239141</v>
      </c>
      <c r="FY47" s="65">
        <f t="shared" si="127"/>
        <v>6.2311475573724779</v>
      </c>
      <c r="FZ47" s="65">
        <f t="shared" si="128"/>
        <v>-5.7618343480468557</v>
      </c>
      <c r="GA47" s="65" t="str">
        <f t="shared" si="129"/>
        <v/>
      </c>
      <c r="GB47" s="65">
        <f t="shared" si="130"/>
        <v>0.16437496896921755</v>
      </c>
      <c r="GC47" s="65">
        <f t="shared" si="131"/>
        <v>-1.611008490299549</v>
      </c>
      <c r="GD47" s="65">
        <f t="shared" si="132"/>
        <v>-2.3271924610642372</v>
      </c>
    </row>
    <row r="48" spans="1:186">
      <c r="A48" s="38" t="s">
        <v>185</v>
      </c>
      <c r="B48" s="37">
        <v>599152</v>
      </c>
      <c r="C48" s="4">
        <v>4889322</v>
      </c>
      <c r="D48" s="38" t="s">
        <v>186</v>
      </c>
      <c r="E48" s="38" t="s">
        <v>187</v>
      </c>
      <c r="F48" s="58">
        <v>6586</v>
      </c>
      <c r="G48" s="38" t="s">
        <v>257</v>
      </c>
      <c r="H48" s="34">
        <v>44.705714393645778</v>
      </c>
      <c r="I48" s="34">
        <v>2.8512715978276337</v>
      </c>
      <c r="J48" s="34">
        <v>13.374323735607089</v>
      </c>
      <c r="K48" s="34">
        <v>12.53063879744693</v>
      </c>
      <c r="L48" s="34">
        <v>0.16135474442313069</v>
      </c>
      <c r="M48" s="34">
        <v>9.0763242154116366</v>
      </c>
      <c r="N48" s="34">
        <v>9.1846610313344748</v>
      </c>
      <c r="O48" s="34">
        <v>3.4370573901183814</v>
      </c>
      <c r="P48" s="34">
        <v>1.7563986439879706</v>
      </c>
      <c r="Q48" s="34">
        <v>0.63295545019697497</v>
      </c>
      <c r="R48" s="34">
        <v>4.2058</v>
      </c>
      <c r="S48" s="19">
        <f t="shared" si="8"/>
        <v>101.91649999999998</v>
      </c>
      <c r="U48" s="4">
        <v>21.38</v>
      </c>
      <c r="V48" s="4">
        <v>220.6</v>
      </c>
      <c r="W48" s="4">
        <v>267.3</v>
      </c>
      <c r="Y48" s="4">
        <v>214.6</v>
      </c>
      <c r="Z48" s="4">
        <v>66.31</v>
      </c>
      <c r="AC48" s="4">
        <v>77.599999999999994</v>
      </c>
      <c r="AD48" s="4">
        <v>26.63</v>
      </c>
      <c r="AE48" s="4">
        <v>197</v>
      </c>
      <c r="AF48" s="26"/>
      <c r="AG48" s="4">
        <v>530.5</v>
      </c>
      <c r="BK48" s="4">
        <f t="shared" si="9"/>
        <v>17093</v>
      </c>
      <c r="BL48" s="6">
        <f t="shared" si="10"/>
        <v>0.74397927098761485</v>
      </c>
      <c r="BM48" s="6">
        <f t="shared" si="11"/>
        <v>3.5694436627787103E-2</v>
      </c>
      <c r="BN48" s="6">
        <f t="shared" si="12"/>
        <v>0.26229307188874462</v>
      </c>
      <c r="BO48" s="6">
        <f t="shared" si="13"/>
        <v>0.15692722351217195</v>
      </c>
      <c r="BP48" s="6">
        <f t="shared" si="14"/>
        <v>2.274524167227667E-3</v>
      </c>
      <c r="BQ48" s="6">
        <f t="shared" si="15"/>
        <v>0.22516309142673371</v>
      </c>
      <c r="BR48" s="6">
        <f t="shared" si="16"/>
        <v>0.16377783579412403</v>
      </c>
      <c r="BS48" s="6">
        <f t="shared" si="17"/>
        <v>0.11090859600252925</v>
      </c>
      <c r="BT48" s="6">
        <f t="shared" si="18"/>
        <v>3.7290841698258401E-2</v>
      </c>
      <c r="BU48" s="6">
        <f t="shared" si="19"/>
        <v>8.9186339326049729E-3</v>
      </c>
      <c r="BV48" s="5">
        <f t="shared" si="20"/>
        <v>1.49</v>
      </c>
      <c r="BW48" s="5">
        <f t="shared" si="21"/>
        <v>9.94</v>
      </c>
      <c r="BX48" s="36">
        <f t="shared" si="22"/>
        <v>61.48</v>
      </c>
      <c r="BY48" s="5">
        <f t="shared" si="23"/>
        <v>1.24</v>
      </c>
      <c r="BZ48" s="5">
        <f t="shared" si="24"/>
        <v>4.6900000000000004</v>
      </c>
      <c r="CA48" s="5">
        <f t="shared" si="25"/>
        <v>3.22</v>
      </c>
      <c r="CB48" s="5">
        <f t="shared" si="26"/>
        <v>4.5</v>
      </c>
      <c r="CC48" s="5">
        <f t="shared" si="27"/>
        <v>5.19</v>
      </c>
      <c r="CD48" s="5">
        <f t="shared" si="28"/>
        <v>-3.9912049972281229</v>
      </c>
      <c r="CE48" s="34">
        <f t="shared" si="29"/>
        <v>10.832722859399608</v>
      </c>
      <c r="CF48" s="34">
        <f t="shared" si="30"/>
        <v>23.454441280852464</v>
      </c>
      <c r="CG48" s="34">
        <f t="shared" si="31"/>
        <v>46.186232831916293</v>
      </c>
      <c r="CH48" s="5">
        <f t="shared" si="32"/>
        <v>5.28</v>
      </c>
      <c r="CI48" s="5">
        <f t="shared" si="33"/>
        <v>0.85</v>
      </c>
      <c r="CJ48" s="6">
        <f t="shared" si="34"/>
        <v>3.1E-2</v>
      </c>
      <c r="CK48" s="5" t="str">
        <f t="shared" si="35"/>
        <v/>
      </c>
      <c r="CL48" s="5" t="str">
        <f t="shared" si="36"/>
        <v/>
      </c>
      <c r="CM48" s="5" t="str">
        <f t="shared" si="37"/>
        <v/>
      </c>
      <c r="CN48" s="5">
        <f t="shared" si="38"/>
        <v>0.8</v>
      </c>
      <c r="CO48" s="5">
        <f t="shared" si="39"/>
        <v>1.21</v>
      </c>
      <c r="CP48" s="5">
        <f t="shared" si="40"/>
        <v>7.4</v>
      </c>
      <c r="CQ48" s="6" t="str">
        <f t="shared" si="41"/>
        <v/>
      </c>
      <c r="CR48" s="40">
        <f t="shared" si="42"/>
        <v>6.8999999999999999E-3</v>
      </c>
      <c r="CS48" s="5" t="str">
        <f t="shared" si="43"/>
        <v/>
      </c>
      <c r="CT48" s="5" t="str">
        <f t="shared" si="44"/>
        <v/>
      </c>
      <c r="CU48" s="5" t="str">
        <f t="shared" si="45"/>
        <v/>
      </c>
      <c r="CV48" s="5" t="str">
        <f t="shared" si="46"/>
        <v/>
      </c>
      <c r="CW48" s="5" t="str">
        <f t="shared" si="47"/>
        <v/>
      </c>
      <c r="CX48" s="5" t="str">
        <f t="shared" si="48"/>
        <v/>
      </c>
      <c r="CY48" s="4">
        <f t="shared" si="49"/>
        <v>642</v>
      </c>
      <c r="CZ48" s="4">
        <f t="shared" si="50"/>
        <v>86.8</v>
      </c>
      <c r="DA48" s="4" t="str">
        <f t="shared" si="51"/>
        <v/>
      </c>
      <c r="DB48" s="5">
        <f t="shared" si="52"/>
        <v>19.920000000000002</v>
      </c>
      <c r="DC48" s="5" t="str">
        <f t="shared" si="53"/>
        <v/>
      </c>
      <c r="DD48" s="5" t="str">
        <f t="shared" si="54"/>
        <v/>
      </c>
      <c r="DE48" s="5" t="str">
        <f t="shared" si="55"/>
        <v/>
      </c>
      <c r="DF48" s="5" t="str">
        <f t="shared" si="56"/>
        <v/>
      </c>
      <c r="DG48" s="5" t="str">
        <f t="shared" si="57"/>
        <v/>
      </c>
      <c r="DH48" s="5" t="str">
        <f t="shared" si="58"/>
        <v/>
      </c>
      <c r="DI48" s="5" t="str">
        <f t="shared" si="59"/>
        <v/>
      </c>
      <c r="DJ48" s="5" t="str">
        <f t="shared" si="60"/>
        <v/>
      </c>
      <c r="DK48" s="5" t="str">
        <f t="shared" si="61"/>
        <v/>
      </c>
      <c r="DL48" s="5" t="str">
        <f t="shared" si="62"/>
        <v/>
      </c>
      <c r="DM48" s="5" t="str">
        <f t="shared" si="63"/>
        <v/>
      </c>
      <c r="DN48" s="5" t="str">
        <f t="shared" si="64"/>
        <v/>
      </c>
      <c r="DO48" s="5" t="str">
        <f t="shared" si="65"/>
        <v/>
      </c>
      <c r="DP48" s="5" t="str">
        <f t="shared" si="66"/>
        <v/>
      </c>
      <c r="DQ48" s="5" t="str">
        <f t="shared" si="67"/>
        <v/>
      </c>
      <c r="DR48" s="5" t="str">
        <f t="shared" si="68"/>
        <v/>
      </c>
      <c r="DS48" s="5" t="str">
        <f t="shared" si="69"/>
        <v/>
      </c>
      <c r="DT48" s="5" t="str">
        <f t="shared" si="70"/>
        <v/>
      </c>
      <c r="DU48" s="5" t="str">
        <f t="shared" si="71"/>
        <v/>
      </c>
      <c r="DV48" s="5" t="str">
        <f t="shared" si="72"/>
        <v/>
      </c>
      <c r="DW48" s="5" t="str">
        <f t="shared" si="73"/>
        <v/>
      </c>
      <c r="DX48" s="5" t="str">
        <f t="shared" si="74"/>
        <v/>
      </c>
      <c r="DY48" s="5" t="str">
        <f t="shared" si="75"/>
        <v/>
      </c>
      <c r="DZ48" s="36" t="str">
        <f t="shared" si="76"/>
        <v/>
      </c>
      <c r="EA48" s="36" t="str">
        <f t="shared" si="77"/>
        <v/>
      </c>
      <c r="EB48" s="4">
        <f t="shared" si="78"/>
        <v>-237.3955900983949</v>
      </c>
      <c r="EC48" s="4">
        <f t="shared" si="79"/>
        <v>-9.3915712343320692</v>
      </c>
      <c r="ED48" s="4">
        <f t="shared" si="80"/>
        <v>-213.46203740029108</v>
      </c>
      <c r="EE48" s="4">
        <f t="shared" si="81"/>
        <v>417.78475156669276</v>
      </c>
      <c r="EF48" s="4">
        <f t="shared" si="82"/>
        <v>146.60681966763929</v>
      </c>
      <c r="EG48" s="5">
        <f t="shared" si="83"/>
        <v>0.55142318576154903</v>
      </c>
      <c r="EH48" s="5">
        <f t="shared" si="84"/>
        <v>1.7701666585042655</v>
      </c>
      <c r="EI48" s="5">
        <f t="shared" si="85"/>
        <v>0.84089869756471647</v>
      </c>
      <c r="EJ48" s="5">
        <f t="shared" si="86"/>
        <v>0.90490443328586778</v>
      </c>
      <c r="EK48" s="5">
        <f t="shared" si="87"/>
        <v>0.49273731276235921</v>
      </c>
      <c r="EL48" s="5">
        <f t="shared" si="88"/>
        <v>1.4557120744440144</v>
      </c>
      <c r="EM48" s="5">
        <f t="shared" si="89"/>
        <v>0.3</v>
      </c>
      <c r="EN48" s="5">
        <f t="shared" si="90"/>
        <v>20.56</v>
      </c>
      <c r="EO48" s="36">
        <f t="shared" si="91"/>
        <v>2.85</v>
      </c>
      <c r="EP48" s="36">
        <f t="shared" si="92"/>
        <v>1.6135474442313069</v>
      </c>
      <c r="EQ48" s="36">
        <f t="shared" si="93"/>
        <v>6.3295545019697492</v>
      </c>
      <c r="ER48" s="36">
        <f t="shared" si="94"/>
        <v>170.93373228976665</v>
      </c>
      <c r="ES48" s="36">
        <f t="shared" si="95"/>
        <v>197</v>
      </c>
      <c r="ET48" s="36">
        <f t="shared" si="96"/>
        <v>79.89</v>
      </c>
      <c r="EU48" s="36">
        <f t="shared" si="97"/>
        <v>11.277574917702237</v>
      </c>
      <c r="EV48" s="36">
        <f t="shared" si="98"/>
        <v>9.0763242154116366</v>
      </c>
      <c r="EW48" s="36">
        <f t="shared" si="99"/>
        <v>13.374323735607089</v>
      </c>
      <c r="EX48" s="36">
        <f t="shared" si="100"/>
        <v>11.277574917702237</v>
      </c>
      <c r="EY48" s="36">
        <f t="shared" si="101"/>
        <v>5.1934560341063518</v>
      </c>
      <c r="EZ48" s="36">
        <f t="shared" si="102"/>
        <v>9.0763242154116366</v>
      </c>
      <c r="FA48" s="5" t="str">
        <f t="shared" si="103"/>
        <v/>
      </c>
      <c r="FB48" s="5" t="str">
        <f t="shared" si="104"/>
        <v/>
      </c>
      <c r="FC48" s="5" t="str">
        <f t="shared" si="105"/>
        <v/>
      </c>
      <c r="FD48" s="36">
        <f t="shared" si="106"/>
        <v>170.93373228976665</v>
      </c>
      <c r="FE48" s="36">
        <f t="shared" si="107"/>
        <v>197</v>
      </c>
      <c r="FF48" s="36">
        <f t="shared" si="108"/>
        <v>38.799999999999997</v>
      </c>
      <c r="FG48" s="5" t="str">
        <f t="shared" si="109"/>
        <v/>
      </c>
      <c r="FH48" s="36" t="str">
        <f t="shared" si="110"/>
        <v/>
      </c>
      <c r="FI48" s="36" t="str">
        <f t="shared" si="111"/>
        <v/>
      </c>
      <c r="FJ48" s="5" t="str">
        <f t="shared" si="112"/>
        <v/>
      </c>
      <c r="FK48" s="5" t="str">
        <f t="shared" si="113"/>
        <v/>
      </c>
      <c r="FL48" s="5" t="str">
        <f t="shared" si="114"/>
        <v/>
      </c>
      <c r="FM48" s="5" t="str">
        <f t="shared" si="115"/>
        <v/>
      </c>
      <c r="FN48" s="5" t="str">
        <f t="shared" si="116"/>
        <v/>
      </c>
      <c r="FO48" s="5" t="str">
        <f t="shared" si="117"/>
        <v/>
      </c>
      <c r="FP48" s="4">
        <f t="shared" si="118"/>
        <v>341.86</v>
      </c>
      <c r="FQ48" s="4" t="str">
        <f t="shared" si="119"/>
        <v/>
      </c>
      <c r="FR48" s="4">
        <f t="shared" si="120"/>
        <v>220.6</v>
      </c>
      <c r="FS48" s="65">
        <f t="shared" si="121"/>
        <v>-0.19024278018716972</v>
      </c>
      <c r="FT48" s="65">
        <f t="shared" si="122"/>
        <v>-0.5048705830825635</v>
      </c>
      <c r="FU48" s="65" t="str">
        <f t="shared" si="123"/>
        <v/>
      </c>
      <c r="FV48" s="65" t="str">
        <f t="shared" si="124"/>
        <v/>
      </c>
      <c r="FW48" s="65">
        <f t="shared" si="125"/>
        <v>0.38789162286466183</v>
      </c>
      <c r="FX48" s="65">
        <f t="shared" si="126"/>
        <v>-0.74089658004120951</v>
      </c>
      <c r="FY48" s="65">
        <f t="shared" si="127"/>
        <v>4.8294297166536024</v>
      </c>
      <c r="FZ48" s="65">
        <f t="shared" si="128"/>
        <v>-7.4702683367705163</v>
      </c>
      <c r="GA48" s="65" t="str">
        <f t="shared" si="129"/>
        <v/>
      </c>
      <c r="GB48" s="65">
        <f t="shared" si="130"/>
        <v>0.17346969458350706</v>
      </c>
      <c r="GC48" s="65">
        <f t="shared" si="131"/>
        <v>-1.690209362877944</v>
      </c>
      <c r="GD48" s="65">
        <f t="shared" si="132"/>
        <v>-2.4085188405976456</v>
      </c>
    </row>
    <row r="49" spans="1:186">
      <c r="A49" s="38" t="s">
        <v>185</v>
      </c>
      <c r="B49" s="37">
        <v>599256</v>
      </c>
      <c r="C49" s="4">
        <v>4890073</v>
      </c>
      <c r="D49" s="38" t="s">
        <v>186</v>
      </c>
      <c r="E49" s="38" t="s">
        <v>187</v>
      </c>
      <c r="F49" s="58">
        <v>6605</v>
      </c>
      <c r="G49" s="38" t="s">
        <v>258</v>
      </c>
      <c r="H49" s="34">
        <v>44.057796907406534</v>
      </c>
      <c r="I49" s="34">
        <v>3.1932155457668978</v>
      </c>
      <c r="J49" s="34">
        <v>12.778710563188044</v>
      </c>
      <c r="K49" s="34">
        <v>11.784485942711171</v>
      </c>
      <c r="L49" s="34">
        <v>0.16570410341281219</v>
      </c>
      <c r="M49" s="34">
        <v>8.5581295762617096</v>
      </c>
      <c r="N49" s="34">
        <v>9.9324989045679768</v>
      </c>
      <c r="O49" s="34">
        <v>2.6239732140428846</v>
      </c>
      <c r="P49" s="34">
        <v>2.8442621985799175</v>
      </c>
      <c r="Q49" s="34">
        <v>0.82842304406205336</v>
      </c>
      <c r="R49" s="34">
        <v>2.5087000000000002</v>
      </c>
      <c r="S49" s="19">
        <f t="shared" si="8"/>
        <v>99.275899999999993</v>
      </c>
      <c r="U49" s="4">
        <v>24.08</v>
      </c>
      <c r="V49" s="4">
        <v>246.4</v>
      </c>
      <c r="W49" s="4">
        <v>408.7</v>
      </c>
      <c r="Y49" s="4">
        <v>107</v>
      </c>
      <c r="Z49" s="4">
        <v>53.98</v>
      </c>
      <c r="AC49" s="4">
        <v>947.4</v>
      </c>
      <c r="AD49" s="4">
        <v>27.58</v>
      </c>
      <c r="AE49" s="4">
        <v>333.6</v>
      </c>
      <c r="AF49" s="26"/>
      <c r="AG49" s="4">
        <v>928.9</v>
      </c>
      <c r="BK49" s="4">
        <f t="shared" si="9"/>
        <v>19143</v>
      </c>
      <c r="BL49" s="6">
        <f t="shared" si="10"/>
        <v>0.73319681989360175</v>
      </c>
      <c r="BM49" s="6">
        <f t="shared" si="11"/>
        <v>3.9975157057672732E-2</v>
      </c>
      <c r="BN49" s="6">
        <f t="shared" si="12"/>
        <v>0.25061209184522543</v>
      </c>
      <c r="BO49" s="6">
        <f t="shared" si="13"/>
        <v>0.14758279201892513</v>
      </c>
      <c r="BP49" s="6">
        <f t="shared" si="14"/>
        <v>2.3358345561433915E-3</v>
      </c>
      <c r="BQ49" s="6">
        <f t="shared" si="15"/>
        <v>0.21230785354159537</v>
      </c>
      <c r="BR49" s="6">
        <f t="shared" si="16"/>
        <v>0.17711303324835909</v>
      </c>
      <c r="BS49" s="6">
        <f t="shared" si="17"/>
        <v>8.4671610649980147E-2</v>
      </c>
      <c r="BT49" s="6">
        <f t="shared" si="18"/>
        <v>6.0387732453926056E-2</v>
      </c>
      <c r="BU49" s="6">
        <f t="shared" si="19"/>
        <v>1.1672862393434597E-2</v>
      </c>
      <c r="BV49" s="5">
        <f t="shared" si="20"/>
        <v>1.4</v>
      </c>
      <c r="BW49" s="5">
        <f t="shared" si="21"/>
        <v>9.35</v>
      </c>
      <c r="BX49" s="36">
        <f t="shared" si="22"/>
        <v>61.54</v>
      </c>
      <c r="BY49" s="5">
        <f t="shared" si="23"/>
        <v>1.24</v>
      </c>
      <c r="BZ49" s="5">
        <f t="shared" si="24"/>
        <v>4</v>
      </c>
      <c r="CA49" s="5">
        <f t="shared" si="25"/>
        <v>3.11</v>
      </c>
      <c r="CB49" s="5">
        <f t="shared" si="26"/>
        <v>3.85</v>
      </c>
      <c r="CC49" s="5">
        <f t="shared" si="27"/>
        <v>5.47</v>
      </c>
      <c r="CD49" s="5">
        <f t="shared" si="28"/>
        <v>-4.4642634919451751</v>
      </c>
      <c r="CE49" s="34">
        <f t="shared" si="29"/>
        <v>11.402391774841627</v>
      </c>
      <c r="CF49" s="34">
        <f t="shared" si="30"/>
        <v>23.958863893452488</v>
      </c>
      <c r="CG49" s="34">
        <f t="shared" si="31"/>
        <v>47.591537835638732</v>
      </c>
      <c r="CH49" s="5">
        <f t="shared" si="32"/>
        <v>6.53</v>
      </c>
      <c r="CI49" s="5">
        <f t="shared" si="33"/>
        <v>1.23</v>
      </c>
      <c r="CJ49" s="6">
        <f t="shared" si="34"/>
        <v>0.04</v>
      </c>
      <c r="CK49" s="5" t="str">
        <f t="shared" si="35"/>
        <v/>
      </c>
      <c r="CL49" s="5" t="str">
        <f t="shared" si="36"/>
        <v/>
      </c>
      <c r="CM49" s="5" t="str">
        <f t="shared" si="37"/>
        <v/>
      </c>
      <c r="CN49" s="5">
        <f t="shared" si="38"/>
        <v>0.26</v>
      </c>
      <c r="CO49" s="5">
        <f t="shared" si="39"/>
        <v>1.66</v>
      </c>
      <c r="CP49" s="5">
        <f t="shared" si="40"/>
        <v>12.1</v>
      </c>
      <c r="CQ49" s="6" t="str">
        <f t="shared" si="41"/>
        <v/>
      </c>
      <c r="CR49" s="40">
        <f t="shared" si="42"/>
        <v>1.04E-2</v>
      </c>
      <c r="CS49" s="5" t="str">
        <f t="shared" si="43"/>
        <v/>
      </c>
      <c r="CT49" s="5" t="str">
        <f t="shared" si="44"/>
        <v/>
      </c>
      <c r="CU49" s="5" t="str">
        <f t="shared" si="45"/>
        <v/>
      </c>
      <c r="CV49" s="5" t="str">
        <f t="shared" si="46"/>
        <v/>
      </c>
      <c r="CW49" s="5" t="str">
        <f t="shared" si="47"/>
        <v/>
      </c>
      <c r="CX49" s="5" t="str">
        <f t="shared" si="48"/>
        <v/>
      </c>
      <c r="CY49" s="4">
        <f t="shared" si="49"/>
        <v>694</v>
      </c>
      <c r="CZ49" s="4">
        <f t="shared" si="50"/>
        <v>57.4</v>
      </c>
      <c r="DA49" s="4" t="str">
        <f t="shared" si="51"/>
        <v/>
      </c>
      <c r="DB49" s="5">
        <f t="shared" si="52"/>
        <v>33.68</v>
      </c>
      <c r="DC49" s="5" t="str">
        <f t="shared" si="53"/>
        <v/>
      </c>
      <c r="DD49" s="5" t="str">
        <f t="shared" si="54"/>
        <v/>
      </c>
      <c r="DE49" s="5" t="str">
        <f t="shared" si="55"/>
        <v/>
      </c>
      <c r="DF49" s="5" t="str">
        <f t="shared" si="56"/>
        <v/>
      </c>
      <c r="DG49" s="5" t="str">
        <f t="shared" si="57"/>
        <v/>
      </c>
      <c r="DH49" s="5" t="str">
        <f t="shared" si="58"/>
        <v/>
      </c>
      <c r="DI49" s="5" t="str">
        <f t="shared" si="59"/>
        <v/>
      </c>
      <c r="DJ49" s="5" t="str">
        <f t="shared" si="60"/>
        <v/>
      </c>
      <c r="DK49" s="5" t="str">
        <f t="shared" si="61"/>
        <v/>
      </c>
      <c r="DL49" s="5" t="str">
        <f t="shared" si="62"/>
        <v/>
      </c>
      <c r="DM49" s="5" t="str">
        <f t="shared" si="63"/>
        <v/>
      </c>
      <c r="DN49" s="5" t="str">
        <f t="shared" si="64"/>
        <v/>
      </c>
      <c r="DO49" s="5" t="str">
        <f t="shared" si="65"/>
        <v/>
      </c>
      <c r="DP49" s="5" t="str">
        <f t="shared" si="66"/>
        <v/>
      </c>
      <c r="DQ49" s="5" t="str">
        <f t="shared" si="67"/>
        <v/>
      </c>
      <c r="DR49" s="5" t="str">
        <f t="shared" si="68"/>
        <v/>
      </c>
      <c r="DS49" s="5" t="str">
        <f t="shared" si="69"/>
        <v/>
      </c>
      <c r="DT49" s="5" t="str">
        <f t="shared" si="70"/>
        <v/>
      </c>
      <c r="DU49" s="5" t="str">
        <f t="shared" si="71"/>
        <v/>
      </c>
      <c r="DV49" s="5" t="str">
        <f t="shared" si="72"/>
        <v/>
      </c>
      <c r="DW49" s="5" t="str">
        <f t="shared" si="73"/>
        <v/>
      </c>
      <c r="DX49" s="5" t="str">
        <f t="shared" si="74"/>
        <v/>
      </c>
      <c r="DY49" s="5" t="str">
        <f t="shared" si="75"/>
        <v/>
      </c>
      <c r="DZ49" s="36" t="str">
        <f t="shared" si="76"/>
        <v/>
      </c>
      <c r="EA49" s="36" t="str">
        <f t="shared" si="77"/>
        <v/>
      </c>
      <c r="EB49" s="4">
        <f t="shared" si="78"/>
        <v>-201.39691144441315</v>
      </c>
      <c r="EC49" s="4">
        <f t="shared" si="79"/>
        <v>-18.735758638278337</v>
      </c>
      <c r="ED49" s="4">
        <f t="shared" si="80"/>
        <v>-248.67331775539898</v>
      </c>
      <c r="EE49" s="4">
        <f t="shared" si="81"/>
        <v>399.86580261819324</v>
      </c>
      <c r="EF49" s="4">
        <f t="shared" si="82"/>
        <v>173.86995602008511</v>
      </c>
      <c r="EG49" s="5">
        <f t="shared" si="83"/>
        <v>0.50200294623476449</v>
      </c>
      <c r="EH49" s="5">
        <f t="shared" si="84"/>
        <v>1.7275520957309556</v>
      </c>
      <c r="EI49" s="5">
        <f t="shared" si="85"/>
        <v>0.77794557703887846</v>
      </c>
      <c r="EJ49" s="5">
        <f t="shared" si="86"/>
        <v>0.81922939841479547</v>
      </c>
      <c r="EK49" s="5">
        <f t="shared" si="87"/>
        <v>0.44500598821850657</v>
      </c>
      <c r="EL49" s="5">
        <f t="shared" si="88"/>
        <v>1.862295818358936</v>
      </c>
      <c r="EM49" s="5">
        <f t="shared" si="89"/>
        <v>0.28999999999999998</v>
      </c>
      <c r="EN49" s="5">
        <f t="shared" si="90"/>
        <v>20</v>
      </c>
      <c r="EO49" s="36">
        <f t="shared" si="91"/>
        <v>3.19</v>
      </c>
      <c r="EP49" s="36">
        <f t="shared" si="92"/>
        <v>1.6570410341281219</v>
      </c>
      <c r="EQ49" s="36">
        <f t="shared" si="93"/>
        <v>8.2842304406205329</v>
      </c>
      <c r="ER49" s="36">
        <f t="shared" si="94"/>
        <v>191.43327196872553</v>
      </c>
      <c r="ES49" s="36">
        <f t="shared" si="95"/>
        <v>333.6</v>
      </c>
      <c r="ET49" s="36">
        <f t="shared" si="96"/>
        <v>82.74</v>
      </c>
      <c r="EU49" s="36">
        <f t="shared" si="97"/>
        <v>10.606037348440054</v>
      </c>
      <c r="EV49" s="36">
        <f t="shared" si="98"/>
        <v>8.5581295762617096</v>
      </c>
      <c r="EW49" s="36">
        <f t="shared" si="99"/>
        <v>12.778710563188044</v>
      </c>
      <c r="EX49" s="36">
        <f t="shared" si="100"/>
        <v>10.606037348440054</v>
      </c>
      <c r="EY49" s="36">
        <f t="shared" si="101"/>
        <v>5.4682354126228017</v>
      </c>
      <c r="EZ49" s="36">
        <f t="shared" si="102"/>
        <v>8.5581295762617096</v>
      </c>
      <c r="FA49" s="5" t="str">
        <f t="shared" si="103"/>
        <v/>
      </c>
      <c r="FB49" s="5" t="str">
        <f t="shared" si="104"/>
        <v/>
      </c>
      <c r="FC49" s="5" t="str">
        <f t="shared" si="105"/>
        <v/>
      </c>
      <c r="FD49" s="36">
        <f t="shared" si="106"/>
        <v>191.43327196872553</v>
      </c>
      <c r="FE49" s="36">
        <f t="shared" si="107"/>
        <v>333.6</v>
      </c>
      <c r="FF49" s="36">
        <f t="shared" si="108"/>
        <v>473.7</v>
      </c>
      <c r="FG49" s="5" t="str">
        <f t="shared" si="109"/>
        <v/>
      </c>
      <c r="FH49" s="36" t="str">
        <f t="shared" si="110"/>
        <v/>
      </c>
      <c r="FI49" s="36" t="str">
        <f t="shared" si="111"/>
        <v/>
      </c>
      <c r="FJ49" s="5" t="str">
        <f t="shared" si="112"/>
        <v/>
      </c>
      <c r="FK49" s="5" t="str">
        <f t="shared" si="113"/>
        <v/>
      </c>
      <c r="FL49" s="5" t="str">
        <f t="shared" si="114"/>
        <v/>
      </c>
      <c r="FM49" s="5" t="str">
        <f t="shared" si="115"/>
        <v/>
      </c>
      <c r="FN49" s="5" t="str">
        <f t="shared" si="116"/>
        <v/>
      </c>
      <c r="FO49" s="5" t="str">
        <f t="shared" si="117"/>
        <v/>
      </c>
      <c r="FP49" s="4">
        <f t="shared" si="118"/>
        <v>382.86</v>
      </c>
      <c r="FQ49" s="4" t="str">
        <f t="shared" si="119"/>
        <v/>
      </c>
      <c r="FR49" s="4">
        <f t="shared" si="120"/>
        <v>246.4</v>
      </c>
      <c r="FS49" s="65">
        <f t="shared" si="121"/>
        <v>-0.19139929151364721</v>
      </c>
      <c r="FT49" s="65">
        <f t="shared" si="122"/>
        <v>-0.50241350808422924</v>
      </c>
      <c r="FU49" s="65" t="str">
        <f t="shared" si="123"/>
        <v/>
      </c>
      <c r="FV49" s="65" t="str">
        <f t="shared" si="124"/>
        <v/>
      </c>
      <c r="FW49" s="65">
        <f t="shared" si="125"/>
        <v>0.33235965352307789</v>
      </c>
      <c r="FX49" s="65">
        <f t="shared" si="126"/>
        <v>0.29658337237784643</v>
      </c>
      <c r="FY49" s="65">
        <f t="shared" si="127"/>
        <v>6.4833576136369304</v>
      </c>
      <c r="FZ49" s="65">
        <f t="shared" si="128"/>
        <v>-5.8987833511627326</v>
      </c>
      <c r="GA49" s="65" t="str">
        <f t="shared" si="129"/>
        <v/>
      </c>
      <c r="GB49" s="65">
        <f t="shared" si="130"/>
        <v>0.13336045431570009</v>
      </c>
      <c r="GC49" s="65">
        <f t="shared" si="131"/>
        <v>-1.7109059373930633</v>
      </c>
      <c r="GD49" s="65">
        <f t="shared" si="132"/>
        <v>-2.3709259314810542</v>
      </c>
    </row>
    <row r="50" spans="1:186">
      <c r="A50" s="38" t="s">
        <v>185</v>
      </c>
      <c r="B50" s="37">
        <v>599256</v>
      </c>
      <c r="C50" s="4">
        <v>4890073</v>
      </c>
      <c r="D50" s="38" t="s">
        <v>186</v>
      </c>
      <c r="E50" s="38" t="s">
        <v>187</v>
      </c>
      <c r="F50" s="58">
        <v>6603</v>
      </c>
      <c r="G50" s="38" t="s">
        <v>259</v>
      </c>
      <c r="H50" s="34">
        <v>43.025135841228902</v>
      </c>
      <c r="I50" s="34">
        <v>2.9990451105210312</v>
      </c>
      <c r="J50" s="34">
        <v>12.015591737297855</v>
      </c>
      <c r="K50" s="34">
        <v>11.52060370934778</v>
      </c>
      <c r="L50" s="34">
        <v>0.16179314560642585</v>
      </c>
      <c r="M50" s="34">
        <v>9.7444701972916352</v>
      </c>
      <c r="N50" s="34">
        <v>9.8609379685740066</v>
      </c>
      <c r="O50" s="34">
        <v>2.4691167511862471</v>
      </c>
      <c r="P50" s="34">
        <v>2.6457595376311751</v>
      </c>
      <c r="Q50" s="34">
        <v>0.7733460013149378</v>
      </c>
      <c r="R50" s="34">
        <v>2.8877000000000002</v>
      </c>
      <c r="S50" s="19">
        <f t="shared" si="8"/>
        <v>98.103499999999983</v>
      </c>
      <c r="U50" s="4">
        <v>23.24</v>
      </c>
      <c r="V50" s="4">
        <v>236.5</v>
      </c>
      <c r="W50" s="4">
        <v>471.5</v>
      </c>
      <c r="Y50" s="4">
        <v>152.30000000000001</v>
      </c>
      <c r="Z50" s="4">
        <v>48.31</v>
      </c>
      <c r="AC50" s="4">
        <v>892.7</v>
      </c>
      <c r="AD50" s="4">
        <v>28.02</v>
      </c>
      <c r="AE50" s="4">
        <v>313.5</v>
      </c>
      <c r="AF50" s="26"/>
      <c r="AG50" s="4">
        <v>862.8</v>
      </c>
      <c r="BK50" s="4">
        <f t="shared" si="9"/>
        <v>17979</v>
      </c>
      <c r="BL50" s="6">
        <f t="shared" si="10"/>
        <v>0.71601157998383924</v>
      </c>
      <c r="BM50" s="6">
        <f t="shared" si="11"/>
        <v>3.7544380452191176E-2</v>
      </c>
      <c r="BN50" s="6">
        <f t="shared" si="12"/>
        <v>0.23564604309272122</v>
      </c>
      <c r="BO50" s="6">
        <f t="shared" si="13"/>
        <v>0.14427806774386701</v>
      </c>
      <c r="BP50" s="6">
        <f t="shared" si="14"/>
        <v>2.2807040542208324E-3</v>
      </c>
      <c r="BQ50" s="6">
        <f t="shared" si="15"/>
        <v>0.24173828323720253</v>
      </c>
      <c r="BR50" s="6">
        <f t="shared" si="16"/>
        <v>0.1758369823212198</v>
      </c>
      <c r="BS50" s="6">
        <f t="shared" si="17"/>
        <v>7.9674628950830828E-2</v>
      </c>
      <c r="BT50" s="6">
        <f t="shared" si="18"/>
        <v>5.6173238590895437E-2</v>
      </c>
      <c r="BU50" s="6">
        <f t="shared" si="19"/>
        <v>1.0896801483935998E-2</v>
      </c>
      <c r="BV50" s="5">
        <f t="shared" si="20"/>
        <v>1.37</v>
      </c>
      <c r="BW50" s="5">
        <f t="shared" si="21"/>
        <v>9.14</v>
      </c>
      <c r="BX50" s="36">
        <f t="shared" si="22"/>
        <v>65.08</v>
      </c>
      <c r="BY50" s="5">
        <f t="shared" si="23"/>
        <v>1.06</v>
      </c>
      <c r="BZ50" s="5">
        <f t="shared" si="24"/>
        <v>4.01</v>
      </c>
      <c r="CA50" s="5">
        <f t="shared" si="25"/>
        <v>3.29</v>
      </c>
      <c r="CB50" s="5">
        <f t="shared" si="26"/>
        <v>3.88</v>
      </c>
      <c r="CC50" s="5">
        <f t="shared" si="27"/>
        <v>5.1100000000000003</v>
      </c>
      <c r="CD50" s="5">
        <f t="shared" si="28"/>
        <v>-4.7460616797565844</v>
      </c>
      <c r="CE50" s="34">
        <f t="shared" si="29"/>
        <v>12.39022973492281</v>
      </c>
      <c r="CF50" s="34">
        <f t="shared" si="30"/>
        <v>24.720284454683064</v>
      </c>
      <c r="CG50" s="34">
        <f t="shared" si="31"/>
        <v>50.121711817824888</v>
      </c>
      <c r="CH50" s="5">
        <f t="shared" si="32"/>
        <v>6.5</v>
      </c>
      <c r="CI50" s="5">
        <f t="shared" si="33"/>
        <v>1.22</v>
      </c>
      <c r="CJ50" s="6">
        <f t="shared" si="34"/>
        <v>4.1000000000000002E-2</v>
      </c>
      <c r="CK50" s="5" t="str">
        <f t="shared" si="35"/>
        <v/>
      </c>
      <c r="CL50" s="5" t="str">
        <f t="shared" si="36"/>
        <v/>
      </c>
      <c r="CM50" s="5" t="str">
        <f t="shared" si="37"/>
        <v/>
      </c>
      <c r="CN50" s="5">
        <f t="shared" si="38"/>
        <v>0.32</v>
      </c>
      <c r="CO50" s="5">
        <f t="shared" si="39"/>
        <v>1.99</v>
      </c>
      <c r="CP50" s="5">
        <f t="shared" si="40"/>
        <v>11.19</v>
      </c>
      <c r="CQ50" s="6" t="str">
        <f t="shared" si="41"/>
        <v/>
      </c>
      <c r="CR50" s="40">
        <f t="shared" si="42"/>
        <v>1.0500000000000001E-2</v>
      </c>
      <c r="CS50" s="5" t="str">
        <f t="shared" si="43"/>
        <v/>
      </c>
      <c r="CT50" s="5" t="str">
        <f t="shared" si="44"/>
        <v/>
      </c>
      <c r="CU50" s="5" t="str">
        <f t="shared" si="45"/>
        <v/>
      </c>
      <c r="CV50" s="5" t="str">
        <f t="shared" si="46"/>
        <v/>
      </c>
      <c r="CW50" s="5" t="str">
        <f t="shared" si="47"/>
        <v/>
      </c>
      <c r="CX50" s="5" t="str">
        <f t="shared" si="48"/>
        <v/>
      </c>
      <c r="CY50" s="4">
        <f t="shared" si="49"/>
        <v>642</v>
      </c>
      <c r="CZ50" s="4">
        <f t="shared" si="50"/>
        <v>57.4</v>
      </c>
      <c r="DA50" s="4" t="str">
        <f t="shared" si="51"/>
        <v/>
      </c>
      <c r="DB50" s="5">
        <f t="shared" si="52"/>
        <v>30.79</v>
      </c>
      <c r="DC50" s="5" t="str">
        <f t="shared" si="53"/>
        <v/>
      </c>
      <c r="DD50" s="5" t="str">
        <f t="shared" si="54"/>
        <v/>
      </c>
      <c r="DE50" s="5" t="str">
        <f t="shared" si="55"/>
        <v/>
      </c>
      <c r="DF50" s="5" t="str">
        <f t="shared" si="56"/>
        <v/>
      </c>
      <c r="DG50" s="5" t="str">
        <f t="shared" si="57"/>
        <v/>
      </c>
      <c r="DH50" s="5" t="str">
        <f t="shared" si="58"/>
        <v/>
      </c>
      <c r="DI50" s="5" t="str">
        <f t="shared" si="59"/>
        <v/>
      </c>
      <c r="DJ50" s="5" t="str">
        <f t="shared" si="60"/>
        <v/>
      </c>
      <c r="DK50" s="5" t="str">
        <f t="shared" si="61"/>
        <v/>
      </c>
      <c r="DL50" s="5" t="str">
        <f t="shared" si="62"/>
        <v/>
      </c>
      <c r="DM50" s="5" t="str">
        <f t="shared" si="63"/>
        <v/>
      </c>
      <c r="DN50" s="5" t="str">
        <f t="shared" si="64"/>
        <v/>
      </c>
      <c r="DO50" s="5" t="str">
        <f t="shared" si="65"/>
        <v/>
      </c>
      <c r="DP50" s="5" t="str">
        <f t="shared" si="66"/>
        <v/>
      </c>
      <c r="DQ50" s="5" t="str">
        <f t="shared" si="67"/>
        <v/>
      </c>
      <c r="DR50" s="5" t="str">
        <f t="shared" si="68"/>
        <v/>
      </c>
      <c r="DS50" s="5" t="str">
        <f t="shared" si="69"/>
        <v/>
      </c>
      <c r="DT50" s="5" t="str">
        <f t="shared" si="70"/>
        <v/>
      </c>
      <c r="DU50" s="5" t="str">
        <f t="shared" si="71"/>
        <v/>
      </c>
      <c r="DV50" s="5" t="str">
        <f t="shared" si="72"/>
        <v/>
      </c>
      <c r="DW50" s="5" t="str">
        <f t="shared" si="73"/>
        <v/>
      </c>
      <c r="DX50" s="5" t="str">
        <f t="shared" si="74"/>
        <v/>
      </c>
      <c r="DY50" s="5" t="str">
        <f t="shared" si="75"/>
        <v/>
      </c>
      <c r="DZ50" s="36" t="str">
        <f t="shared" si="76"/>
        <v/>
      </c>
      <c r="EA50" s="36" t="str">
        <f t="shared" si="77"/>
        <v/>
      </c>
      <c r="EB50" s="4">
        <f t="shared" si="78"/>
        <v>-199.33837268115519</v>
      </c>
      <c r="EC50" s="4">
        <f t="shared" si="79"/>
        <v>-14.401995761259723</v>
      </c>
      <c r="ED50" s="4">
        <f t="shared" si="80"/>
        <v>-251.87578909144469</v>
      </c>
      <c r="EE50" s="4">
        <f t="shared" si="81"/>
        <v>423.56073143326074</v>
      </c>
      <c r="EF50" s="4">
        <f t="shared" si="82"/>
        <v>145.841264327999</v>
      </c>
      <c r="EG50" s="5">
        <f t="shared" si="83"/>
        <v>0.48341595727383652</v>
      </c>
      <c r="EH50" s="5">
        <f t="shared" si="84"/>
        <v>1.7345381058094689</v>
      </c>
      <c r="EI50" s="5">
        <f t="shared" si="85"/>
        <v>0.75610528892756212</v>
      </c>
      <c r="EJ50" s="5">
        <f t="shared" si="86"/>
        <v>0.77277179984328082</v>
      </c>
      <c r="EK50" s="5">
        <f t="shared" si="87"/>
        <v>0.44382716885554024</v>
      </c>
      <c r="EL50" s="5">
        <f t="shared" si="88"/>
        <v>1.959630406454685</v>
      </c>
      <c r="EM50" s="5">
        <f t="shared" si="89"/>
        <v>0.28000000000000003</v>
      </c>
      <c r="EN50" s="5">
        <f t="shared" si="90"/>
        <v>20.309999999999999</v>
      </c>
      <c r="EO50" s="36">
        <f t="shared" si="91"/>
        <v>3</v>
      </c>
      <c r="EP50" s="36">
        <f t="shared" si="92"/>
        <v>1.6179314560642586</v>
      </c>
      <c r="EQ50" s="36">
        <f t="shared" si="93"/>
        <v>7.7334600131493776</v>
      </c>
      <c r="ER50" s="36">
        <f t="shared" si="94"/>
        <v>179.79275437573583</v>
      </c>
      <c r="ES50" s="36">
        <f t="shared" si="95"/>
        <v>313.5</v>
      </c>
      <c r="ET50" s="36">
        <f t="shared" si="96"/>
        <v>84.06</v>
      </c>
      <c r="EU50" s="36">
        <f t="shared" si="97"/>
        <v>10.368543338413001</v>
      </c>
      <c r="EV50" s="36">
        <f t="shared" si="98"/>
        <v>9.7444701972916352</v>
      </c>
      <c r="EW50" s="36">
        <f t="shared" si="99"/>
        <v>12.015591737297855</v>
      </c>
      <c r="EX50" s="36">
        <f t="shared" si="100"/>
        <v>10.368543338413001</v>
      </c>
      <c r="EY50" s="36">
        <f t="shared" si="101"/>
        <v>5.1148762888174222</v>
      </c>
      <c r="EZ50" s="36">
        <f t="shared" si="102"/>
        <v>9.7444701972916352</v>
      </c>
      <c r="FA50" s="5" t="str">
        <f t="shared" si="103"/>
        <v/>
      </c>
      <c r="FB50" s="5" t="str">
        <f t="shared" si="104"/>
        <v/>
      </c>
      <c r="FC50" s="5" t="str">
        <f t="shared" si="105"/>
        <v/>
      </c>
      <c r="FD50" s="36">
        <f t="shared" si="106"/>
        <v>179.79275437573583</v>
      </c>
      <c r="FE50" s="36">
        <f t="shared" si="107"/>
        <v>313.5</v>
      </c>
      <c r="FF50" s="36">
        <f t="shared" si="108"/>
        <v>446.35</v>
      </c>
      <c r="FG50" s="5" t="str">
        <f t="shared" si="109"/>
        <v/>
      </c>
      <c r="FH50" s="36" t="str">
        <f t="shared" si="110"/>
        <v/>
      </c>
      <c r="FI50" s="36" t="str">
        <f t="shared" si="111"/>
        <v/>
      </c>
      <c r="FJ50" s="5" t="str">
        <f t="shared" si="112"/>
        <v/>
      </c>
      <c r="FK50" s="5" t="str">
        <f t="shared" si="113"/>
        <v/>
      </c>
      <c r="FL50" s="5" t="str">
        <f t="shared" si="114"/>
        <v/>
      </c>
      <c r="FM50" s="5" t="str">
        <f t="shared" si="115"/>
        <v/>
      </c>
      <c r="FN50" s="5" t="str">
        <f t="shared" si="116"/>
        <v/>
      </c>
      <c r="FO50" s="5" t="str">
        <f t="shared" si="117"/>
        <v/>
      </c>
      <c r="FP50" s="4">
        <f t="shared" si="118"/>
        <v>359.58</v>
      </c>
      <c r="FQ50" s="4" t="str">
        <f t="shared" si="119"/>
        <v/>
      </c>
      <c r="FR50" s="4">
        <f t="shared" si="120"/>
        <v>236.5</v>
      </c>
      <c r="FS50" s="65">
        <f t="shared" si="121"/>
        <v>-0.18196438300629819</v>
      </c>
      <c r="FT50" s="65">
        <f t="shared" si="122"/>
        <v>-0.49058940002581658</v>
      </c>
      <c r="FU50" s="65" t="str">
        <f t="shared" si="123"/>
        <v/>
      </c>
      <c r="FV50" s="65" t="str">
        <f t="shared" si="124"/>
        <v/>
      </c>
      <c r="FW50" s="65">
        <f t="shared" si="125"/>
        <v>0.3493035939931603</v>
      </c>
      <c r="FX50" s="65">
        <f t="shared" si="126"/>
        <v>0.2979999936856762</v>
      </c>
      <c r="FY50" s="65">
        <f t="shared" si="127"/>
        <v>6.3844540570745458</v>
      </c>
      <c r="FZ50" s="65">
        <f t="shared" si="128"/>
        <v>-5.8234384737986495</v>
      </c>
      <c r="GA50" s="65" t="str">
        <f t="shared" si="129"/>
        <v/>
      </c>
      <c r="GB50" s="65">
        <f t="shared" si="130"/>
        <v>0.13167778596319196</v>
      </c>
      <c r="GC50" s="65">
        <f t="shared" si="131"/>
        <v>-1.6937197970421034</v>
      </c>
      <c r="GD50" s="65">
        <f t="shared" si="132"/>
        <v>-2.3293072040471543</v>
      </c>
    </row>
    <row r="51" spans="1:186">
      <c r="A51" s="38" t="s">
        <v>185</v>
      </c>
      <c r="B51" s="37">
        <v>598286</v>
      </c>
      <c r="C51" s="4">
        <v>4887149</v>
      </c>
      <c r="D51" s="38" t="s">
        <v>186</v>
      </c>
      <c r="E51" s="38" t="s">
        <v>187</v>
      </c>
      <c r="F51" s="58">
        <v>6613</v>
      </c>
      <c r="G51" s="38" t="s">
        <v>260</v>
      </c>
      <c r="H51" s="34">
        <v>53.983053490933294</v>
      </c>
      <c r="I51" s="34">
        <v>2.2740078017352441</v>
      </c>
      <c r="J51" s="34">
        <v>14.118947919785985</v>
      </c>
      <c r="K51" s="34">
        <v>11.774000533247907</v>
      </c>
      <c r="L51" s="34">
        <v>0.13626311914210759</v>
      </c>
      <c r="M51" s="34">
        <v>4.6829978689981013</v>
      </c>
      <c r="N51" s="34">
        <v>8.2693879895857485</v>
      </c>
      <c r="O51" s="34">
        <v>2.7183654787640985</v>
      </c>
      <c r="P51" s="34">
        <v>0.69826227430232568</v>
      </c>
      <c r="Q51" s="34">
        <v>0.3804135235051897</v>
      </c>
      <c r="R51" s="34">
        <v>1.4803999999999999</v>
      </c>
      <c r="S51" s="19">
        <f t="shared" si="8"/>
        <v>100.51609999999999</v>
      </c>
      <c r="U51" s="4">
        <v>18.43</v>
      </c>
      <c r="V51" s="4">
        <v>161.6</v>
      </c>
      <c r="W51" s="4">
        <v>133.4</v>
      </c>
      <c r="Y51" s="4">
        <v>86.75</v>
      </c>
      <c r="Z51" s="4">
        <v>51.81</v>
      </c>
      <c r="AC51" s="4">
        <v>607.70000000000005</v>
      </c>
      <c r="AD51" s="4">
        <v>24.66</v>
      </c>
      <c r="AE51" s="4">
        <v>137.80000000000001</v>
      </c>
      <c r="AF51" s="26"/>
      <c r="AG51" s="4">
        <v>204.6</v>
      </c>
      <c r="BK51" s="4">
        <f t="shared" si="9"/>
        <v>13633</v>
      </c>
      <c r="BL51" s="6">
        <f t="shared" si="10"/>
        <v>0.8983700031774553</v>
      </c>
      <c r="BM51" s="6">
        <f t="shared" si="11"/>
        <v>2.8467799220521336E-2</v>
      </c>
      <c r="BN51" s="6">
        <f t="shared" si="12"/>
        <v>0.27689640948786004</v>
      </c>
      <c r="BO51" s="6">
        <f t="shared" si="13"/>
        <v>0.14745147818719986</v>
      </c>
      <c r="BP51" s="6">
        <f t="shared" si="14"/>
        <v>1.9208220910925796E-3</v>
      </c>
      <c r="BQ51" s="6">
        <f t="shared" si="15"/>
        <v>0.11617459362436371</v>
      </c>
      <c r="BR51" s="6">
        <f t="shared" si="16"/>
        <v>0.14745698982856184</v>
      </c>
      <c r="BS51" s="6">
        <f t="shared" si="17"/>
        <v>8.7717504961732778E-2</v>
      </c>
      <c r="BT51" s="6">
        <f t="shared" si="18"/>
        <v>1.4825101365229845E-2</v>
      </c>
      <c r="BU51" s="6">
        <f t="shared" si="19"/>
        <v>5.3602018247877938E-3</v>
      </c>
      <c r="BV51" s="5">
        <f t="shared" si="20"/>
        <v>1.4</v>
      </c>
      <c r="BW51" s="5">
        <f t="shared" si="21"/>
        <v>9.34</v>
      </c>
      <c r="BX51" s="36">
        <f t="shared" si="22"/>
        <v>46.71</v>
      </c>
      <c r="BY51" s="5">
        <f t="shared" si="23"/>
        <v>2.2599999999999998</v>
      </c>
      <c r="BZ51" s="5">
        <f t="shared" si="24"/>
        <v>6.21</v>
      </c>
      <c r="CA51" s="5">
        <f t="shared" si="25"/>
        <v>3.64</v>
      </c>
      <c r="CB51" s="5">
        <f t="shared" si="26"/>
        <v>5.98</v>
      </c>
      <c r="CC51" s="5">
        <f t="shared" si="27"/>
        <v>3.42</v>
      </c>
      <c r="CD51" s="5">
        <f t="shared" si="28"/>
        <v>-4.8527602365193241</v>
      </c>
      <c r="CE51" s="34">
        <f t="shared" si="29"/>
        <v>5.3812601433004268</v>
      </c>
      <c r="CF51" s="34">
        <f t="shared" si="30"/>
        <v>16.369013611650274</v>
      </c>
      <c r="CG51" s="34">
        <f t="shared" si="31"/>
        <v>32.874675719436368</v>
      </c>
      <c r="CH51" s="5">
        <f t="shared" si="32"/>
        <v>3.49</v>
      </c>
      <c r="CI51" s="5">
        <f t="shared" si="33"/>
        <v>0.43</v>
      </c>
      <c r="CJ51" s="6">
        <f t="shared" si="34"/>
        <v>3.5999999999999997E-2</v>
      </c>
      <c r="CK51" s="5" t="str">
        <f t="shared" si="35"/>
        <v/>
      </c>
      <c r="CL51" s="5" t="str">
        <f t="shared" si="36"/>
        <v/>
      </c>
      <c r="CM51" s="5" t="str">
        <f t="shared" si="37"/>
        <v/>
      </c>
      <c r="CN51" s="5">
        <f t="shared" si="38"/>
        <v>0.65</v>
      </c>
      <c r="CO51" s="5">
        <f t="shared" si="39"/>
        <v>0.83</v>
      </c>
      <c r="CP51" s="5">
        <f t="shared" si="40"/>
        <v>5.59</v>
      </c>
      <c r="CQ51" s="6" t="str">
        <f t="shared" si="41"/>
        <v/>
      </c>
      <c r="CR51" s="40">
        <f t="shared" si="42"/>
        <v>6.1000000000000004E-3</v>
      </c>
      <c r="CS51" s="5" t="str">
        <f t="shared" si="43"/>
        <v/>
      </c>
      <c r="CT51" s="5" t="str">
        <f t="shared" si="44"/>
        <v/>
      </c>
      <c r="CU51" s="5" t="str">
        <f t="shared" si="45"/>
        <v/>
      </c>
      <c r="CV51" s="5" t="str">
        <f t="shared" si="46"/>
        <v/>
      </c>
      <c r="CW51" s="5" t="str">
        <f t="shared" si="47"/>
        <v/>
      </c>
      <c r="CX51" s="5" t="str">
        <f t="shared" si="48"/>
        <v/>
      </c>
      <c r="CY51" s="4">
        <f t="shared" si="49"/>
        <v>553</v>
      </c>
      <c r="CZ51" s="4">
        <f t="shared" si="50"/>
        <v>98.9</v>
      </c>
      <c r="DA51" s="4" t="str">
        <f t="shared" si="51"/>
        <v/>
      </c>
      <c r="DB51" s="5">
        <f t="shared" si="52"/>
        <v>8.3000000000000007</v>
      </c>
      <c r="DC51" s="5" t="str">
        <f t="shared" si="53"/>
        <v/>
      </c>
      <c r="DD51" s="5" t="str">
        <f t="shared" si="54"/>
        <v/>
      </c>
      <c r="DE51" s="5" t="str">
        <f t="shared" si="55"/>
        <v/>
      </c>
      <c r="DF51" s="5" t="str">
        <f t="shared" si="56"/>
        <v/>
      </c>
      <c r="DG51" s="5" t="str">
        <f t="shared" si="57"/>
        <v/>
      </c>
      <c r="DH51" s="5" t="str">
        <f t="shared" si="58"/>
        <v/>
      </c>
      <c r="DI51" s="5" t="str">
        <f t="shared" si="59"/>
        <v/>
      </c>
      <c r="DJ51" s="5" t="str">
        <f t="shared" si="60"/>
        <v/>
      </c>
      <c r="DK51" s="5" t="str">
        <f t="shared" si="61"/>
        <v/>
      </c>
      <c r="DL51" s="5" t="str">
        <f t="shared" si="62"/>
        <v/>
      </c>
      <c r="DM51" s="5" t="str">
        <f t="shared" si="63"/>
        <v/>
      </c>
      <c r="DN51" s="5" t="str">
        <f t="shared" si="64"/>
        <v/>
      </c>
      <c r="DO51" s="5" t="str">
        <f t="shared" si="65"/>
        <v/>
      </c>
      <c r="DP51" s="5" t="str">
        <f t="shared" si="66"/>
        <v/>
      </c>
      <c r="DQ51" s="5" t="str">
        <f t="shared" si="67"/>
        <v/>
      </c>
      <c r="DR51" s="5" t="str">
        <f t="shared" si="68"/>
        <v/>
      </c>
      <c r="DS51" s="5" t="str">
        <f t="shared" si="69"/>
        <v/>
      </c>
      <c r="DT51" s="5" t="str">
        <f t="shared" si="70"/>
        <v/>
      </c>
      <c r="DU51" s="5" t="str">
        <f t="shared" si="71"/>
        <v/>
      </c>
      <c r="DV51" s="5" t="str">
        <f t="shared" si="72"/>
        <v/>
      </c>
      <c r="DW51" s="5" t="str">
        <f t="shared" si="73"/>
        <v/>
      </c>
      <c r="DX51" s="5" t="str">
        <f t="shared" si="74"/>
        <v/>
      </c>
      <c r="DY51" s="5" t="str">
        <f t="shared" si="75"/>
        <v/>
      </c>
      <c r="DZ51" s="36" t="str">
        <f t="shared" si="76"/>
        <v/>
      </c>
      <c r="EA51" s="36" t="str">
        <f t="shared" si="77"/>
        <v/>
      </c>
      <c r="EB51" s="4">
        <f t="shared" si="78"/>
        <v>-220.34939342506476</v>
      </c>
      <c r="EC51" s="4">
        <f t="shared" si="79"/>
        <v>98.609401513147901</v>
      </c>
      <c r="ED51" s="4">
        <f t="shared" si="80"/>
        <v>-120.56017649622625</v>
      </c>
      <c r="EE51" s="4">
        <f t="shared" si="81"/>
        <v>292.09387103208491</v>
      </c>
      <c r="EF51" s="4">
        <f t="shared" si="82"/>
        <v>164.29672745476716</v>
      </c>
      <c r="EG51" s="5">
        <f t="shared" si="83"/>
        <v>0.69682947307204601</v>
      </c>
      <c r="EH51" s="5">
        <f t="shared" si="84"/>
        <v>2.7011659872691944</v>
      </c>
      <c r="EI51" s="5">
        <f t="shared" si="85"/>
        <v>1.1078602626502052</v>
      </c>
      <c r="EJ51" s="5">
        <f t="shared" si="86"/>
        <v>0.69532183656412216</v>
      </c>
      <c r="EK51" s="5">
        <f t="shared" si="87"/>
        <v>0.33455134516904944</v>
      </c>
      <c r="EL51" s="5">
        <f t="shared" si="88"/>
        <v>1.1251540495936112</v>
      </c>
      <c r="EM51" s="5">
        <f t="shared" si="89"/>
        <v>0.26</v>
      </c>
      <c r="EN51" s="5">
        <f t="shared" si="90"/>
        <v>17.22</v>
      </c>
      <c r="EO51" s="36">
        <f t="shared" si="91"/>
        <v>2.27</v>
      </c>
      <c r="EP51" s="36">
        <f t="shared" si="92"/>
        <v>1.3626311914210758</v>
      </c>
      <c r="EQ51" s="36">
        <f t="shared" si="93"/>
        <v>3.8041352350518971</v>
      </c>
      <c r="ER51" s="36">
        <f t="shared" si="94"/>
        <v>136.32676771402788</v>
      </c>
      <c r="ES51" s="36">
        <f t="shared" si="95"/>
        <v>137.80000000000001</v>
      </c>
      <c r="ET51" s="36">
        <f t="shared" si="96"/>
        <v>73.98</v>
      </c>
      <c r="EU51" s="36">
        <f t="shared" si="97"/>
        <v>10.596600479923117</v>
      </c>
      <c r="EV51" s="36">
        <f t="shared" si="98"/>
        <v>4.6829978689981013</v>
      </c>
      <c r="EW51" s="36">
        <f t="shared" si="99"/>
        <v>14.118947919785985</v>
      </c>
      <c r="EX51" s="36">
        <f t="shared" si="100"/>
        <v>10.596600479923117</v>
      </c>
      <c r="EY51" s="36">
        <f t="shared" si="101"/>
        <v>3.4166277530664244</v>
      </c>
      <c r="EZ51" s="36">
        <f t="shared" si="102"/>
        <v>4.6829978689981013</v>
      </c>
      <c r="FA51" s="5" t="str">
        <f t="shared" si="103"/>
        <v/>
      </c>
      <c r="FB51" s="5" t="str">
        <f t="shared" si="104"/>
        <v/>
      </c>
      <c r="FC51" s="5" t="str">
        <f t="shared" si="105"/>
        <v/>
      </c>
      <c r="FD51" s="36">
        <f t="shared" si="106"/>
        <v>136.32676771402788</v>
      </c>
      <c r="FE51" s="36">
        <f t="shared" si="107"/>
        <v>137.80000000000001</v>
      </c>
      <c r="FF51" s="36">
        <f t="shared" si="108"/>
        <v>303.85000000000002</v>
      </c>
      <c r="FG51" s="5" t="str">
        <f t="shared" si="109"/>
        <v/>
      </c>
      <c r="FH51" s="36" t="str">
        <f t="shared" si="110"/>
        <v/>
      </c>
      <c r="FI51" s="36" t="str">
        <f t="shared" si="111"/>
        <v/>
      </c>
      <c r="FJ51" s="5" t="str">
        <f t="shared" si="112"/>
        <v/>
      </c>
      <c r="FK51" s="5" t="str">
        <f t="shared" si="113"/>
        <v/>
      </c>
      <c r="FL51" s="5" t="str">
        <f t="shared" si="114"/>
        <v/>
      </c>
      <c r="FM51" s="5" t="str">
        <f t="shared" si="115"/>
        <v/>
      </c>
      <c r="FN51" s="5" t="str">
        <f t="shared" si="116"/>
        <v/>
      </c>
      <c r="FO51" s="5" t="str">
        <f t="shared" si="117"/>
        <v/>
      </c>
      <c r="FP51" s="4">
        <f t="shared" si="118"/>
        <v>272.66000000000003</v>
      </c>
      <c r="FQ51" s="4" t="str">
        <f t="shared" si="119"/>
        <v/>
      </c>
      <c r="FR51" s="4">
        <f t="shared" si="120"/>
        <v>161.6</v>
      </c>
      <c r="FS51" s="65">
        <f t="shared" si="121"/>
        <v>-0.22718007393629089</v>
      </c>
      <c r="FT51" s="65">
        <f t="shared" si="122"/>
        <v>-0.4711260908197657</v>
      </c>
      <c r="FU51" s="65" t="str">
        <f t="shared" si="123"/>
        <v/>
      </c>
      <c r="FV51" s="65" t="str">
        <f t="shared" si="124"/>
        <v/>
      </c>
      <c r="FW51" s="65">
        <f t="shared" si="125"/>
        <v>0.56801288781524362</v>
      </c>
      <c r="FX51" s="65">
        <f t="shared" si="126"/>
        <v>0.25115779296440166</v>
      </c>
      <c r="FY51" s="65">
        <f t="shared" si="127"/>
        <v>6.1264059291467845</v>
      </c>
      <c r="FZ51" s="65">
        <f t="shared" si="128"/>
        <v>-5.4219139076585128</v>
      </c>
      <c r="GA51" s="65" t="str">
        <f t="shared" si="129"/>
        <v/>
      </c>
      <c r="GB51" s="65">
        <f t="shared" si="130"/>
        <v>0.33586314250649407</v>
      </c>
      <c r="GC51" s="65">
        <f t="shared" si="131"/>
        <v>-1.5410038510781356</v>
      </c>
      <c r="GD51" s="65">
        <f t="shared" si="132"/>
        <v>-2.3742251533144541</v>
      </c>
    </row>
    <row r="52" spans="1:186">
      <c r="A52" s="38" t="s">
        <v>185</v>
      </c>
      <c r="B52" s="37">
        <v>598286</v>
      </c>
      <c r="C52" s="4">
        <v>4887149</v>
      </c>
      <c r="D52" s="38" t="s">
        <v>186</v>
      </c>
      <c r="E52" s="38" t="s">
        <v>187</v>
      </c>
      <c r="F52" s="58">
        <v>6612</v>
      </c>
      <c r="G52" s="38" t="s">
        <v>261</v>
      </c>
      <c r="H52" s="34">
        <v>53.749531980153897</v>
      </c>
      <c r="I52" s="34">
        <v>2.2758367241871684</v>
      </c>
      <c r="J52" s="34">
        <v>14.407395618718423</v>
      </c>
      <c r="K52" s="34">
        <v>12.191630742292144</v>
      </c>
      <c r="L52" s="34">
        <v>0.13806677141109519</v>
      </c>
      <c r="M52" s="34">
        <v>4.7466607574998498</v>
      </c>
      <c r="N52" s="34">
        <v>8.3499868387637388</v>
      </c>
      <c r="O52" s="34">
        <v>2.7406549560419253</v>
      </c>
      <c r="P52" s="34">
        <v>0.67664535404110926</v>
      </c>
      <c r="Q52" s="34">
        <v>0.3824902568906518</v>
      </c>
      <c r="R52" s="34">
        <v>1.5398000000000001</v>
      </c>
      <c r="S52" s="19">
        <f t="shared" si="8"/>
        <v>101.1987</v>
      </c>
      <c r="U52" s="4">
        <v>18.89</v>
      </c>
      <c r="V52" s="4">
        <v>164.5</v>
      </c>
      <c r="W52" s="4">
        <v>132</v>
      </c>
      <c r="Y52" s="4">
        <v>92.36</v>
      </c>
      <c r="Z52" s="4">
        <v>62.72</v>
      </c>
      <c r="AC52" s="4">
        <v>621.20000000000005</v>
      </c>
      <c r="AD52" s="4">
        <v>25.51</v>
      </c>
      <c r="AE52" s="4">
        <v>136.6</v>
      </c>
      <c r="AF52" s="26"/>
      <c r="AG52" s="4">
        <v>203.3</v>
      </c>
      <c r="BK52" s="4">
        <f t="shared" si="9"/>
        <v>13644</v>
      </c>
      <c r="BL52" s="6">
        <f t="shared" si="10"/>
        <v>0.89448380729162746</v>
      </c>
      <c r="BM52" s="6">
        <f t="shared" si="11"/>
        <v>2.8490695094982081E-2</v>
      </c>
      <c r="BN52" s="6">
        <f t="shared" si="12"/>
        <v>0.28255335592701358</v>
      </c>
      <c r="BO52" s="6">
        <f t="shared" si="13"/>
        <v>0.15268166239564365</v>
      </c>
      <c r="BP52" s="6">
        <f t="shared" si="14"/>
        <v>1.9462471301253904E-3</v>
      </c>
      <c r="BQ52" s="6">
        <f t="shared" si="15"/>
        <v>0.11775392601091167</v>
      </c>
      <c r="BR52" s="6">
        <f t="shared" si="16"/>
        <v>0.14889420183244897</v>
      </c>
      <c r="BS52" s="6">
        <f t="shared" si="17"/>
        <v>8.8436752373085695E-2</v>
      </c>
      <c r="BT52" s="6">
        <f t="shared" si="18"/>
        <v>1.4366143397900408E-2</v>
      </c>
      <c r="BU52" s="6">
        <f t="shared" si="19"/>
        <v>5.3894639550606145E-3</v>
      </c>
      <c r="BV52" s="5">
        <f t="shared" si="20"/>
        <v>1.45</v>
      </c>
      <c r="BW52" s="5">
        <f t="shared" si="21"/>
        <v>9.67</v>
      </c>
      <c r="BX52" s="36">
        <f t="shared" si="22"/>
        <v>46.18</v>
      </c>
      <c r="BY52" s="5">
        <f t="shared" si="23"/>
        <v>2.31</v>
      </c>
      <c r="BZ52" s="5">
        <f t="shared" si="24"/>
        <v>6.33</v>
      </c>
      <c r="CA52" s="5">
        <f t="shared" si="25"/>
        <v>3.67</v>
      </c>
      <c r="CB52" s="5">
        <f t="shared" si="26"/>
        <v>5.95</v>
      </c>
      <c r="CC52" s="5">
        <f t="shared" si="27"/>
        <v>3.42</v>
      </c>
      <c r="CD52" s="5">
        <f t="shared" si="28"/>
        <v>-4.932686528680704</v>
      </c>
      <c r="CE52" s="34">
        <f t="shared" si="29"/>
        <v>5.4233061115409589</v>
      </c>
      <c r="CF52" s="34">
        <f t="shared" si="30"/>
        <v>16.513947906346623</v>
      </c>
      <c r="CG52" s="34">
        <f t="shared" si="31"/>
        <v>32.840760684831032</v>
      </c>
      <c r="CH52" s="5">
        <f t="shared" si="32"/>
        <v>3.36</v>
      </c>
      <c r="CI52" s="5">
        <f t="shared" si="33"/>
        <v>0.41</v>
      </c>
      <c r="CJ52" s="6">
        <f t="shared" si="34"/>
        <v>3.5999999999999997E-2</v>
      </c>
      <c r="CK52" s="5" t="str">
        <f t="shared" si="35"/>
        <v/>
      </c>
      <c r="CL52" s="5" t="str">
        <f t="shared" si="36"/>
        <v/>
      </c>
      <c r="CM52" s="5" t="str">
        <f t="shared" si="37"/>
        <v/>
      </c>
      <c r="CN52" s="5">
        <f t="shared" si="38"/>
        <v>0.7</v>
      </c>
      <c r="CO52" s="5">
        <f t="shared" si="39"/>
        <v>0.8</v>
      </c>
      <c r="CP52" s="5">
        <f t="shared" si="40"/>
        <v>5.35</v>
      </c>
      <c r="CQ52" s="6" t="str">
        <f t="shared" si="41"/>
        <v/>
      </c>
      <c r="CR52" s="40">
        <f t="shared" si="42"/>
        <v>6.0000000000000001E-3</v>
      </c>
      <c r="CS52" s="5" t="str">
        <f t="shared" si="43"/>
        <v/>
      </c>
      <c r="CT52" s="5" t="str">
        <f t="shared" si="44"/>
        <v/>
      </c>
      <c r="CU52" s="5" t="str">
        <f t="shared" si="45"/>
        <v/>
      </c>
      <c r="CV52" s="5" t="str">
        <f t="shared" si="46"/>
        <v/>
      </c>
      <c r="CW52" s="5" t="str">
        <f t="shared" si="47"/>
        <v/>
      </c>
      <c r="CX52" s="5" t="str">
        <f t="shared" si="48"/>
        <v/>
      </c>
      <c r="CY52" s="4">
        <f t="shared" si="49"/>
        <v>535</v>
      </c>
      <c r="CZ52" s="4">
        <f t="shared" si="50"/>
        <v>99.9</v>
      </c>
      <c r="DA52" s="4" t="str">
        <f t="shared" si="51"/>
        <v/>
      </c>
      <c r="DB52" s="5">
        <f t="shared" si="52"/>
        <v>7.97</v>
      </c>
      <c r="DC52" s="5" t="str">
        <f t="shared" si="53"/>
        <v/>
      </c>
      <c r="DD52" s="5" t="str">
        <f t="shared" si="54"/>
        <v/>
      </c>
      <c r="DE52" s="5" t="str">
        <f t="shared" si="55"/>
        <v/>
      </c>
      <c r="DF52" s="5" t="str">
        <f t="shared" si="56"/>
        <v/>
      </c>
      <c r="DG52" s="5" t="str">
        <f t="shared" si="57"/>
        <v/>
      </c>
      <c r="DH52" s="5" t="str">
        <f t="shared" si="58"/>
        <v/>
      </c>
      <c r="DI52" s="5" t="str">
        <f t="shared" si="59"/>
        <v/>
      </c>
      <c r="DJ52" s="5" t="str">
        <f t="shared" si="60"/>
        <v/>
      </c>
      <c r="DK52" s="5" t="str">
        <f t="shared" si="61"/>
        <v/>
      </c>
      <c r="DL52" s="5" t="str">
        <f t="shared" si="62"/>
        <v/>
      </c>
      <c r="DM52" s="5" t="str">
        <f t="shared" si="63"/>
        <v/>
      </c>
      <c r="DN52" s="5" t="str">
        <f t="shared" si="64"/>
        <v/>
      </c>
      <c r="DO52" s="5" t="str">
        <f t="shared" si="65"/>
        <v/>
      </c>
      <c r="DP52" s="5" t="str">
        <f t="shared" si="66"/>
        <v/>
      </c>
      <c r="DQ52" s="5" t="str">
        <f t="shared" si="67"/>
        <v/>
      </c>
      <c r="DR52" s="5" t="str">
        <f t="shared" si="68"/>
        <v/>
      </c>
      <c r="DS52" s="5" t="str">
        <f t="shared" si="69"/>
        <v/>
      </c>
      <c r="DT52" s="5" t="str">
        <f t="shared" si="70"/>
        <v/>
      </c>
      <c r="DU52" s="5" t="str">
        <f t="shared" si="71"/>
        <v/>
      </c>
      <c r="DV52" s="5" t="str">
        <f t="shared" si="72"/>
        <v/>
      </c>
      <c r="DW52" s="5" t="str">
        <f t="shared" si="73"/>
        <v/>
      </c>
      <c r="DX52" s="5" t="str">
        <f t="shared" si="74"/>
        <v/>
      </c>
      <c r="DY52" s="5" t="str">
        <f t="shared" si="75"/>
        <v/>
      </c>
      <c r="DZ52" s="36" t="str">
        <f t="shared" si="76"/>
        <v/>
      </c>
      <c r="EA52" s="36" t="str">
        <f t="shared" si="77"/>
        <v/>
      </c>
      <c r="EB52" s="4">
        <f t="shared" si="78"/>
        <v>-222.96481080763428</v>
      </c>
      <c r="EC52" s="4">
        <f t="shared" si="79"/>
        <v>96.095572104590389</v>
      </c>
      <c r="ED52" s="4">
        <f t="shared" si="80"/>
        <v>-118.03794350887048</v>
      </c>
      <c r="EE52" s="4">
        <f t="shared" si="81"/>
        <v>298.92628350153745</v>
      </c>
      <c r="EF52" s="4">
        <f t="shared" si="82"/>
        <v>159.97814439387218</v>
      </c>
      <c r="EG52" s="5">
        <f t="shared" si="83"/>
        <v>0.70550243206339136</v>
      </c>
      <c r="EH52" s="5">
        <f t="shared" si="84"/>
        <v>2.7493898696203538</v>
      </c>
      <c r="EI52" s="5">
        <f t="shared" si="85"/>
        <v>1.122872188381846</v>
      </c>
      <c r="EJ52" s="5">
        <f t="shared" si="86"/>
        <v>0.69035350880836299</v>
      </c>
      <c r="EK52" s="5">
        <f t="shared" si="87"/>
        <v>0.32960180160114277</v>
      </c>
      <c r="EL52" s="5">
        <f t="shared" si="88"/>
        <v>1.1102088637434788</v>
      </c>
      <c r="EM52" s="5">
        <f t="shared" si="89"/>
        <v>0.27</v>
      </c>
      <c r="EN52" s="5">
        <f t="shared" si="90"/>
        <v>17.670000000000002</v>
      </c>
      <c r="EO52" s="36">
        <f t="shared" si="91"/>
        <v>2.2799999999999998</v>
      </c>
      <c r="EP52" s="36">
        <f t="shared" si="92"/>
        <v>1.380667714110952</v>
      </c>
      <c r="EQ52" s="36">
        <f t="shared" si="93"/>
        <v>3.8249025689065181</v>
      </c>
      <c r="ER52" s="36">
        <f t="shared" si="94"/>
        <v>136.43641161502075</v>
      </c>
      <c r="ES52" s="36">
        <f t="shared" si="95"/>
        <v>136.6</v>
      </c>
      <c r="ET52" s="36">
        <f t="shared" si="96"/>
        <v>76.53</v>
      </c>
      <c r="EU52" s="36">
        <f t="shared" si="97"/>
        <v>10.972467668062929</v>
      </c>
      <c r="EV52" s="36">
        <f t="shared" si="98"/>
        <v>4.7466607574998498</v>
      </c>
      <c r="EW52" s="36">
        <f t="shared" si="99"/>
        <v>14.407395618718423</v>
      </c>
      <c r="EX52" s="36">
        <f t="shared" si="100"/>
        <v>10.972467668062929</v>
      </c>
      <c r="EY52" s="36">
        <f t="shared" si="101"/>
        <v>3.4173003100830348</v>
      </c>
      <c r="EZ52" s="36">
        <f t="shared" si="102"/>
        <v>4.7466607574998498</v>
      </c>
      <c r="FA52" s="5" t="str">
        <f t="shared" si="103"/>
        <v/>
      </c>
      <c r="FB52" s="5" t="str">
        <f t="shared" si="104"/>
        <v/>
      </c>
      <c r="FC52" s="5" t="str">
        <f t="shared" si="105"/>
        <v/>
      </c>
      <c r="FD52" s="36">
        <f t="shared" si="106"/>
        <v>136.43641161502075</v>
      </c>
      <c r="FE52" s="36">
        <f t="shared" si="107"/>
        <v>136.6</v>
      </c>
      <c r="FF52" s="36">
        <f t="shared" si="108"/>
        <v>310.60000000000002</v>
      </c>
      <c r="FG52" s="5" t="str">
        <f t="shared" si="109"/>
        <v/>
      </c>
      <c r="FH52" s="36" t="str">
        <f t="shared" si="110"/>
        <v/>
      </c>
      <c r="FI52" s="36" t="str">
        <f t="shared" si="111"/>
        <v/>
      </c>
      <c r="FJ52" s="5" t="str">
        <f t="shared" si="112"/>
        <v/>
      </c>
      <c r="FK52" s="5" t="str">
        <f t="shared" si="113"/>
        <v/>
      </c>
      <c r="FL52" s="5" t="str">
        <f t="shared" si="114"/>
        <v/>
      </c>
      <c r="FM52" s="5" t="str">
        <f t="shared" si="115"/>
        <v/>
      </c>
      <c r="FN52" s="5" t="str">
        <f t="shared" si="116"/>
        <v/>
      </c>
      <c r="FO52" s="5" t="str">
        <f t="shared" si="117"/>
        <v/>
      </c>
      <c r="FP52" s="4">
        <f t="shared" si="118"/>
        <v>272.88</v>
      </c>
      <c r="FQ52" s="4" t="str">
        <f t="shared" si="119"/>
        <v/>
      </c>
      <c r="FR52" s="4">
        <f t="shared" si="120"/>
        <v>164.5</v>
      </c>
      <c r="FS52" s="65">
        <f t="shared" si="121"/>
        <v>-0.21980580411334771</v>
      </c>
      <c r="FT52" s="65">
        <f t="shared" si="122"/>
        <v>-0.46076974414148841</v>
      </c>
      <c r="FU52" s="65" t="str">
        <f t="shared" si="123"/>
        <v/>
      </c>
      <c r="FV52" s="65" t="str">
        <f t="shared" si="124"/>
        <v/>
      </c>
      <c r="FW52" s="65">
        <f t="shared" si="125"/>
        <v>0.56577985251360441</v>
      </c>
      <c r="FX52" s="65">
        <f t="shared" si="126"/>
        <v>0.26034972764912367</v>
      </c>
      <c r="FY52" s="65">
        <f t="shared" si="127"/>
        <v>6.0977191982077894</v>
      </c>
      <c r="FZ52" s="65">
        <f t="shared" si="128"/>
        <v>-5.3680967076855248</v>
      </c>
      <c r="GA52" s="65" t="str">
        <f t="shared" si="129"/>
        <v/>
      </c>
      <c r="GB52" s="65">
        <f t="shared" si="130"/>
        <v>0.33719561563564571</v>
      </c>
      <c r="GC52" s="65">
        <f t="shared" si="131"/>
        <v>-1.5492254990562624</v>
      </c>
      <c r="GD52" s="65">
        <f t="shared" si="132"/>
        <v>-2.3847903572991651</v>
      </c>
    </row>
    <row r="53" spans="1:186">
      <c r="A53" s="38" t="s">
        <v>185</v>
      </c>
      <c r="B53" s="37">
        <v>598286</v>
      </c>
      <c r="C53" s="4">
        <v>4887149</v>
      </c>
      <c r="D53" s="38" t="s">
        <v>186</v>
      </c>
      <c r="E53" s="38" t="s">
        <v>187</v>
      </c>
      <c r="F53" s="58">
        <v>6615</v>
      </c>
      <c r="G53" s="38" t="s">
        <v>262</v>
      </c>
      <c r="H53" s="34">
        <v>49.876100200349519</v>
      </c>
      <c r="I53" s="34">
        <v>2.1247356655197307</v>
      </c>
      <c r="J53" s="34">
        <v>13.323945360773077</v>
      </c>
      <c r="K53" s="34">
        <v>11.106572797034955</v>
      </c>
      <c r="L53" s="34">
        <v>0.13018440696435826</v>
      </c>
      <c r="M53" s="34">
        <v>4.4081366567113891</v>
      </c>
      <c r="N53" s="34">
        <v>7.9125708063348403</v>
      </c>
      <c r="O53" s="34">
        <v>2.5622971847640534</v>
      </c>
      <c r="P53" s="34">
        <v>0.62431356405693372</v>
      </c>
      <c r="Q53" s="34">
        <v>0.35724335749114206</v>
      </c>
      <c r="R53" s="34">
        <v>1.36</v>
      </c>
      <c r="S53" s="19">
        <f t="shared" si="8"/>
        <v>93.786100000000005</v>
      </c>
      <c r="U53" s="4">
        <v>17.39</v>
      </c>
      <c r="V53" s="4">
        <v>152</v>
      </c>
      <c r="W53" s="4">
        <v>118.2</v>
      </c>
      <c r="Y53" s="4">
        <v>82.14</v>
      </c>
      <c r="Z53" s="4">
        <v>51.77</v>
      </c>
      <c r="AC53" s="4">
        <v>573.70000000000005</v>
      </c>
      <c r="AD53" s="4">
        <v>23.53</v>
      </c>
      <c r="AE53" s="4">
        <v>123.4</v>
      </c>
      <c r="AF53" s="26"/>
      <c r="AG53" s="4">
        <v>189.4</v>
      </c>
      <c r="BK53" s="4">
        <f t="shared" si="9"/>
        <v>12738</v>
      </c>
      <c r="BL53" s="6">
        <f t="shared" si="10"/>
        <v>0.83002330171991212</v>
      </c>
      <c r="BM53" s="6">
        <f t="shared" si="11"/>
        <v>2.6599094460687665E-2</v>
      </c>
      <c r="BN53" s="6">
        <f t="shared" si="12"/>
        <v>0.26130506689101934</v>
      </c>
      <c r="BO53" s="6">
        <f t="shared" si="13"/>
        <v>0.13909295926155235</v>
      </c>
      <c r="BP53" s="6">
        <f t="shared" si="14"/>
        <v>1.8351340141578554E-3</v>
      </c>
      <c r="BQ53" s="6">
        <f t="shared" si="15"/>
        <v>0.10935590812977894</v>
      </c>
      <c r="BR53" s="6">
        <f t="shared" si="16"/>
        <v>0.14109434390753994</v>
      </c>
      <c r="BS53" s="6">
        <f t="shared" si="17"/>
        <v>8.2681419321202113E-2</v>
      </c>
      <c r="BT53" s="6">
        <f t="shared" si="18"/>
        <v>1.325506505428734E-2</v>
      </c>
      <c r="BU53" s="6">
        <f t="shared" si="19"/>
        <v>5.0337235098089628E-3</v>
      </c>
      <c r="BV53" s="5">
        <f t="shared" si="20"/>
        <v>1.32</v>
      </c>
      <c r="BW53" s="5">
        <f t="shared" si="21"/>
        <v>8.81</v>
      </c>
      <c r="BX53" s="36">
        <f t="shared" si="22"/>
        <v>46.65</v>
      </c>
      <c r="BY53" s="5">
        <f t="shared" si="23"/>
        <v>2.27</v>
      </c>
      <c r="BZ53" s="5">
        <f t="shared" si="24"/>
        <v>6.27</v>
      </c>
      <c r="CA53" s="5">
        <f t="shared" si="25"/>
        <v>3.72</v>
      </c>
      <c r="CB53" s="5">
        <f t="shared" si="26"/>
        <v>5.95</v>
      </c>
      <c r="CC53" s="5">
        <f t="shared" si="27"/>
        <v>3.19</v>
      </c>
      <c r="CD53" s="5">
        <f t="shared" si="28"/>
        <v>-4.725960057513853</v>
      </c>
      <c r="CE53" s="34">
        <f t="shared" si="29"/>
        <v>5.0324502207683226</v>
      </c>
      <c r="CF53" s="34">
        <f t="shared" si="30"/>
        <v>15.507318211867217</v>
      </c>
      <c r="CG53" s="34">
        <f t="shared" si="31"/>
        <v>32.452098757586349</v>
      </c>
      <c r="CH53" s="5">
        <f t="shared" si="32"/>
        <v>3.32</v>
      </c>
      <c r="CI53" s="5">
        <f t="shared" si="33"/>
        <v>0.41</v>
      </c>
      <c r="CJ53" s="6">
        <f t="shared" si="34"/>
        <v>3.5000000000000003E-2</v>
      </c>
      <c r="CK53" s="5" t="str">
        <f t="shared" si="35"/>
        <v/>
      </c>
      <c r="CL53" s="5" t="str">
        <f t="shared" si="36"/>
        <v/>
      </c>
      <c r="CM53" s="5" t="str">
        <f t="shared" si="37"/>
        <v/>
      </c>
      <c r="CN53" s="5">
        <f t="shared" si="38"/>
        <v>0.69</v>
      </c>
      <c r="CO53" s="5">
        <f t="shared" si="39"/>
        <v>0.78</v>
      </c>
      <c r="CP53" s="5">
        <f t="shared" si="40"/>
        <v>5.24</v>
      </c>
      <c r="CQ53" s="6" t="str">
        <f t="shared" si="41"/>
        <v/>
      </c>
      <c r="CR53" s="40">
        <f t="shared" si="42"/>
        <v>5.7999999999999996E-3</v>
      </c>
      <c r="CS53" s="5" t="str">
        <f t="shared" si="43"/>
        <v/>
      </c>
      <c r="CT53" s="5" t="str">
        <f t="shared" si="44"/>
        <v/>
      </c>
      <c r="CU53" s="5" t="str">
        <f t="shared" si="45"/>
        <v/>
      </c>
      <c r="CV53" s="5" t="str">
        <f t="shared" si="46"/>
        <v/>
      </c>
      <c r="CW53" s="5" t="str">
        <f t="shared" si="47"/>
        <v/>
      </c>
      <c r="CX53" s="5" t="str">
        <f t="shared" si="48"/>
        <v/>
      </c>
      <c r="CY53" s="4">
        <f t="shared" si="49"/>
        <v>541</v>
      </c>
      <c r="CZ53" s="4">
        <f t="shared" si="50"/>
        <v>103.2</v>
      </c>
      <c r="DA53" s="4" t="str">
        <f t="shared" si="51"/>
        <v/>
      </c>
      <c r="DB53" s="5">
        <f t="shared" si="52"/>
        <v>8.0500000000000007</v>
      </c>
      <c r="DC53" s="5" t="str">
        <f t="shared" si="53"/>
        <v/>
      </c>
      <c r="DD53" s="5" t="str">
        <f t="shared" si="54"/>
        <v/>
      </c>
      <c r="DE53" s="5" t="str">
        <f t="shared" si="55"/>
        <v/>
      </c>
      <c r="DF53" s="5" t="str">
        <f t="shared" si="56"/>
        <v/>
      </c>
      <c r="DG53" s="5" t="str">
        <f t="shared" si="57"/>
        <v/>
      </c>
      <c r="DH53" s="5" t="str">
        <f t="shared" si="58"/>
        <v/>
      </c>
      <c r="DI53" s="5" t="str">
        <f t="shared" si="59"/>
        <v/>
      </c>
      <c r="DJ53" s="5" t="str">
        <f t="shared" si="60"/>
        <v/>
      </c>
      <c r="DK53" s="5" t="str">
        <f t="shared" si="61"/>
        <v/>
      </c>
      <c r="DL53" s="5" t="str">
        <f t="shared" si="62"/>
        <v/>
      </c>
      <c r="DM53" s="5" t="str">
        <f t="shared" si="63"/>
        <v/>
      </c>
      <c r="DN53" s="5" t="str">
        <f t="shared" si="64"/>
        <v/>
      </c>
      <c r="DO53" s="5" t="str">
        <f t="shared" si="65"/>
        <v/>
      </c>
      <c r="DP53" s="5" t="str">
        <f t="shared" si="66"/>
        <v/>
      </c>
      <c r="DQ53" s="5" t="str">
        <f t="shared" si="67"/>
        <v/>
      </c>
      <c r="DR53" s="5" t="str">
        <f t="shared" si="68"/>
        <v/>
      </c>
      <c r="DS53" s="5" t="str">
        <f t="shared" si="69"/>
        <v/>
      </c>
      <c r="DT53" s="5" t="str">
        <f t="shared" si="70"/>
        <v/>
      </c>
      <c r="DU53" s="5" t="str">
        <f t="shared" si="71"/>
        <v/>
      </c>
      <c r="DV53" s="5" t="str">
        <f t="shared" si="72"/>
        <v/>
      </c>
      <c r="DW53" s="5" t="str">
        <f t="shared" si="73"/>
        <v/>
      </c>
      <c r="DX53" s="5" t="str">
        <f t="shared" si="74"/>
        <v/>
      </c>
      <c r="DY53" s="5" t="str">
        <f t="shared" si="75"/>
        <v/>
      </c>
      <c r="DZ53" s="36" t="str">
        <f t="shared" si="76"/>
        <v/>
      </c>
      <c r="EA53" s="36" t="str">
        <f t="shared" si="77"/>
        <v/>
      </c>
      <c r="EB53" s="4">
        <f t="shared" si="78"/>
        <v>-210.52069817445471</v>
      </c>
      <c r="EC53" s="4">
        <f t="shared" si="79"/>
        <v>86.675053592787961</v>
      </c>
      <c r="ED53" s="4">
        <f t="shared" si="80"/>
        <v>-116.82010529955001</v>
      </c>
      <c r="EE53" s="4">
        <f t="shared" si="81"/>
        <v>275.04796185201894</v>
      </c>
      <c r="EF53" s="4">
        <f t="shared" si="82"/>
        <v>193.27698455519311</v>
      </c>
      <c r="EG53" s="5">
        <f t="shared" si="83"/>
        <v>0.69121296757966566</v>
      </c>
      <c r="EH53" s="5">
        <f t="shared" si="84"/>
        <v>2.7246215566473424</v>
      </c>
      <c r="EI53" s="5">
        <f t="shared" si="85"/>
        <v>1.1026844177282977</v>
      </c>
      <c r="EJ53" s="5">
        <f t="shared" si="86"/>
        <v>0.67985644527702982</v>
      </c>
      <c r="EK53" s="5">
        <f t="shared" si="87"/>
        <v>0.33316816505900443</v>
      </c>
      <c r="EL53" s="5">
        <f t="shared" si="88"/>
        <v>1.1374577953887461</v>
      </c>
      <c r="EM53" s="5">
        <f t="shared" si="89"/>
        <v>0.27</v>
      </c>
      <c r="EN53" s="5">
        <f t="shared" si="90"/>
        <v>16.29</v>
      </c>
      <c r="EO53" s="36">
        <f t="shared" si="91"/>
        <v>2.12</v>
      </c>
      <c r="EP53" s="36">
        <f t="shared" si="92"/>
        <v>1.3018440696435827</v>
      </c>
      <c r="EQ53" s="36">
        <f t="shared" si="93"/>
        <v>3.5724335749114204</v>
      </c>
      <c r="ER53" s="36">
        <f t="shared" si="94"/>
        <v>127.37790314790786</v>
      </c>
      <c r="ES53" s="36">
        <f t="shared" si="95"/>
        <v>123.4</v>
      </c>
      <c r="ET53" s="36">
        <f t="shared" si="96"/>
        <v>70.59</v>
      </c>
      <c r="EU53" s="36">
        <f t="shared" si="97"/>
        <v>9.9959155173314596</v>
      </c>
      <c r="EV53" s="36">
        <f t="shared" si="98"/>
        <v>4.4081366567113891</v>
      </c>
      <c r="EW53" s="36">
        <f t="shared" si="99"/>
        <v>13.323945360773077</v>
      </c>
      <c r="EX53" s="36">
        <f t="shared" si="100"/>
        <v>9.9959155173314596</v>
      </c>
      <c r="EY53" s="36">
        <f t="shared" si="101"/>
        <v>3.1866107488209874</v>
      </c>
      <c r="EZ53" s="36">
        <f t="shared" si="102"/>
        <v>4.4081366567113891</v>
      </c>
      <c r="FA53" s="5" t="str">
        <f t="shared" si="103"/>
        <v/>
      </c>
      <c r="FB53" s="5" t="str">
        <f t="shared" si="104"/>
        <v/>
      </c>
      <c r="FC53" s="5" t="str">
        <f t="shared" si="105"/>
        <v/>
      </c>
      <c r="FD53" s="36">
        <f t="shared" si="106"/>
        <v>127.37790314790786</v>
      </c>
      <c r="FE53" s="36">
        <f t="shared" si="107"/>
        <v>123.4</v>
      </c>
      <c r="FF53" s="36">
        <f t="shared" si="108"/>
        <v>286.85000000000002</v>
      </c>
      <c r="FG53" s="5" t="str">
        <f t="shared" si="109"/>
        <v/>
      </c>
      <c r="FH53" s="36" t="str">
        <f t="shared" si="110"/>
        <v/>
      </c>
      <c r="FI53" s="36" t="str">
        <f t="shared" si="111"/>
        <v/>
      </c>
      <c r="FJ53" s="5" t="str">
        <f t="shared" si="112"/>
        <v/>
      </c>
      <c r="FK53" s="5" t="str">
        <f t="shared" si="113"/>
        <v/>
      </c>
      <c r="FL53" s="5" t="str">
        <f t="shared" si="114"/>
        <v/>
      </c>
      <c r="FM53" s="5" t="str">
        <f t="shared" si="115"/>
        <v/>
      </c>
      <c r="FN53" s="5" t="str">
        <f t="shared" si="116"/>
        <v/>
      </c>
      <c r="FO53" s="5" t="str">
        <f t="shared" si="117"/>
        <v/>
      </c>
      <c r="FP53" s="4">
        <f t="shared" si="118"/>
        <v>254.76</v>
      </c>
      <c r="FQ53" s="4" t="str">
        <f t="shared" si="119"/>
        <v/>
      </c>
      <c r="FR53" s="4">
        <f t="shared" si="120"/>
        <v>152</v>
      </c>
      <c r="FS53" s="65">
        <f t="shared" si="121"/>
        <v>-0.22428765226885106</v>
      </c>
      <c r="FT53" s="65">
        <f t="shared" si="122"/>
        <v>-0.46686165387489237</v>
      </c>
      <c r="FU53" s="65" t="str">
        <f t="shared" si="123"/>
        <v/>
      </c>
      <c r="FV53" s="65" t="str">
        <f t="shared" si="124"/>
        <v/>
      </c>
      <c r="FW53" s="65">
        <f t="shared" si="125"/>
        <v>0.56313812043883071</v>
      </c>
      <c r="FX53" s="65">
        <f t="shared" si="126"/>
        <v>0.25564359666076092</v>
      </c>
      <c r="FY53" s="65">
        <f t="shared" si="127"/>
        <v>6.1064282441001279</v>
      </c>
      <c r="FZ53" s="65">
        <f t="shared" si="128"/>
        <v>-5.3669316542468541</v>
      </c>
      <c r="GA53" s="65" t="str">
        <f t="shared" si="129"/>
        <v/>
      </c>
      <c r="GB53" s="65">
        <f t="shared" si="130"/>
        <v>0.30770916322605379</v>
      </c>
      <c r="GC53" s="65">
        <f t="shared" si="131"/>
        <v>-1.4391752661384254</v>
      </c>
      <c r="GD53" s="65">
        <f t="shared" si="132"/>
        <v>-2.2168542553700923</v>
      </c>
    </row>
    <row r="54" spans="1:186">
      <c r="A54" s="38" t="s">
        <v>185</v>
      </c>
      <c r="B54" s="37">
        <v>613383</v>
      </c>
      <c r="C54" s="4">
        <v>4918907</v>
      </c>
      <c r="D54" s="38" t="s">
        <v>186</v>
      </c>
      <c r="E54" s="38" t="s">
        <v>187</v>
      </c>
      <c r="F54" s="58">
        <v>6617</v>
      </c>
      <c r="G54" s="38" t="s">
        <v>263</v>
      </c>
      <c r="H54" s="34">
        <v>45.749140622611705</v>
      </c>
      <c r="I54" s="34">
        <v>3.0857020023437105</v>
      </c>
      <c r="J54" s="34">
        <v>13.624291078616192</v>
      </c>
      <c r="K54" s="34">
        <v>13.390230244051562</v>
      </c>
      <c r="L54" s="34">
        <v>0.16842627553879858</v>
      </c>
      <c r="M54" s="34">
        <v>6.3996133183879351</v>
      </c>
      <c r="N54" s="34">
        <v>7.3290298823049875</v>
      </c>
      <c r="O54" s="34">
        <v>3.3626739899118561</v>
      </c>
      <c r="P54" s="34">
        <v>1.7642335405309013</v>
      </c>
      <c r="Q54" s="34">
        <v>0.83315904570234878</v>
      </c>
      <c r="R54" s="34">
        <v>2.4285000000000001</v>
      </c>
      <c r="S54" s="19">
        <f t="shared" si="8"/>
        <v>98.134999999999991</v>
      </c>
      <c r="U54" s="4">
        <v>17.41</v>
      </c>
      <c r="V54" s="4">
        <v>213.2</v>
      </c>
      <c r="W54" s="4">
        <v>208.2</v>
      </c>
      <c r="Y54" s="4">
        <v>138.30000000000001</v>
      </c>
      <c r="Z54" s="4">
        <v>50.38</v>
      </c>
      <c r="AC54" s="4">
        <v>822.8</v>
      </c>
      <c r="AD54" s="4">
        <v>34.409999999999997</v>
      </c>
      <c r="AE54" s="4">
        <v>248.5</v>
      </c>
      <c r="AF54" s="26"/>
      <c r="AG54" s="4">
        <v>657.4</v>
      </c>
      <c r="BK54" s="4">
        <f t="shared" si="9"/>
        <v>18499</v>
      </c>
      <c r="BL54" s="6">
        <f t="shared" si="10"/>
        <v>0.76134366155120159</v>
      </c>
      <c r="BM54" s="6">
        <f t="shared" si="11"/>
        <v>3.8629218857582755E-2</v>
      </c>
      <c r="BN54" s="6">
        <f t="shared" si="12"/>
        <v>0.26719535357160601</v>
      </c>
      <c r="BO54" s="6">
        <f t="shared" si="13"/>
        <v>0.16769230111523561</v>
      </c>
      <c r="BP54" s="6">
        <f t="shared" si="14"/>
        <v>2.3742074364082122E-3</v>
      </c>
      <c r="BQ54" s="6">
        <f t="shared" si="15"/>
        <v>0.15875994339836108</v>
      </c>
      <c r="BR54" s="6">
        <f t="shared" si="16"/>
        <v>0.13068883527647981</v>
      </c>
      <c r="BS54" s="6">
        <f t="shared" si="17"/>
        <v>0.10850835720915961</v>
      </c>
      <c r="BT54" s="6">
        <f t="shared" si="18"/>
        <v>3.7457187697046736E-2</v>
      </c>
      <c r="BU54" s="6">
        <f t="shared" si="19"/>
        <v>1.1739594838697321E-2</v>
      </c>
      <c r="BV54" s="5">
        <f t="shared" si="20"/>
        <v>1.59</v>
      </c>
      <c r="BW54" s="5">
        <f t="shared" si="21"/>
        <v>10.62</v>
      </c>
      <c r="BX54" s="36">
        <f t="shared" si="22"/>
        <v>51.29</v>
      </c>
      <c r="BY54" s="5">
        <f t="shared" si="23"/>
        <v>1.88</v>
      </c>
      <c r="BZ54" s="5">
        <f t="shared" si="24"/>
        <v>4.42</v>
      </c>
      <c r="CA54" s="5">
        <f t="shared" si="25"/>
        <v>2.38</v>
      </c>
      <c r="CB54" s="5">
        <f t="shared" si="26"/>
        <v>3.7</v>
      </c>
      <c r="CC54" s="5">
        <f t="shared" si="27"/>
        <v>5.13</v>
      </c>
      <c r="CD54" s="5">
        <f t="shared" si="28"/>
        <v>-2.2021223518622302</v>
      </c>
      <c r="CE54" s="34">
        <f t="shared" si="29"/>
        <v>8.163846858918836</v>
      </c>
      <c r="CF54" s="34">
        <f t="shared" si="30"/>
        <v>18.855550731135679</v>
      </c>
      <c r="CG54" s="34">
        <f t="shared" si="31"/>
        <v>43.296782869556225</v>
      </c>
      <c r="CH54" s="5">
        <f t="shared" si="32"/>
        <v>4.03</v>
      </c>
      <c r="CI54" s="5">
        <f t="shared" si="33"/>
        <v>0.79</v>
      </c>
      <c r="CJ54" s="6">
        <f t="shared" si="34"/>
        <v>0.03</v>
      </c>
      <c r="CK54" s="5" t="str">
        <f t="shared" si="35"/>
        <v/>
      </c>
      <c r="CL54" s="5" t="str">
        <f t="shared" si="36"/>
        <v/>
      </c>
      <c r="CM54" s="5" t="str">
        <f t="shared" si="37"/>
        <v/>
      </c>
      <c r="CN54" s="5">
        <f t="shared" si="38"/>
        <v>0.66</v>
      </c>
      <c r="CO54" s="5">
        <f t="shared" si="39"/>
        <v>0.98</v>
      </c>
      <c r="CP54" s="5">
        <f t="shared" si="40"/>
        <v>7.22</v>
      </c>
      <c r="CQ54" s="6" t="str">
        <f t="shared" si="41"/>
        <v/>
      </c>
      <c r="CR54" s="40">
        <f t="shared" si="42"/>
        <v>8.0999999999999996E-3</v>
      </c>
      <c r="CS54" s="5" t="str">
        <f t="shared" si="43"/>
        <v/>
      </c>
      <c r="CT54" s="5" t="str">
        <f t="shared" si="44"/>
        <v/>
      </c>
      <c r="CU54" s="5" t="str">
        <f t="shared" si="45"/>
        <v/>
      </c>
      <c r="CV54" s="5" t="str">
        <f t="shared" si="46"/>
        <v/>
      </c>
      <c r="CW54" s="5" t="str">
        <f t="shared" si="47"/>
        <v/>
      </c>
      <c r="CX54" s="5" t="str">
        <f t="shared" si="48"/>
        <v/>
      </c>
      <c r="CY54" s="4">
        <f t="shared" si="49"/>
        <v>538</v>
      </c>
      <c r="CZ54" s="4">
        <f t="shared" si="50"/>
        <v>74.400000000000006</v>
      </c>
      <c r="DA54" s="4" t="str">
        <f t="shared" si="51"/>
        <v/>
      </c>
      <c r="DB54" s="5">
        <f t="shared" si="52"/>
        <v>19.100000000000001</v>
      </c>
      <c r="DC54" s="5" t="str">
        <f t="shared" si="53"/>
        <v/>
      </c>
      <c r="DD54" s="5" t="str">
        <f t="shared" si="54"/>
        <v/>
      </c>
      <c r="DE54" s="5" t="str">
        <f t="shared" si="55"/>
        <v/>
      </c>
      <c r="DF54" s="5" t="str">
        <f t="shared" si="56"/>
        <v/>
      </c>
      <c r="DG54" s="5" t="str">
        <f t="shared" si="57"/>
        <v/>
      </c>
      <c r="DH54" s="5" t="str">
        <f t="shared" si="58"/>
        <v/>
      </c>
      <c r="DI54" s="5" t="str">
        <f t="shared" si="59"/>
        <v/>
      </c>
      <c r="DJ54" s="5" t="str">
        <f t="shared" si="60"/>
        <v/>
      </c>
      <c r="DK54" s="5" t="str">
        <f t="shared" si="61"/>
        <v/>
      </c>
      <c r="DL54" s="5" t="str">
        <f t="shared" si="62"/>
        <v/>
      </c>
      <c r="DM54" s="5" t="str">
        <f t="shared" si="63"/>
        <v/>
      </c>
      <c r="DN54" s="5" t="str">
        <f t="shared" si="64"/>
        <v/>
      </c>
      <c r="DO54" s="5" t="str">
        <f t="shared" si="65"/>
        <v/>
      </c>
      <c r="DP54" s="5" t="str">
        <f t="shared" si="66"/>
        <v/>
      </c>
      <c r="DQ54" s="5" t="str">
        <f t="shared" si="67"/>
        <v/>
      </c>
      <c r="DR54" s="5" t="str">
        <f t="shared" si="68"/>
        <v/>
      </c>
      <c r="DS54" s="5" t="str">
        <f t="shared" si="69"/>
        <v/>
      </c>
      <c r="DT54" s="5" t="str">
        <f t="shared" si="70"/>
        <v/>
      </c>
      <c r="DU54" s="5" t="str">
        <f t="shared" si="71"/>
        <v/>
      </c>
      <c r="DV54" s="5" t="str">
        <f t="shared" si="72"/>
        <v/>
      </c>
      <c r="DW54" s="5" t="str">
        <f t="shared" si="73"/>
        <v/>
      </c>
      <c r="DX54" s="5" t="str">
        <f t="shared" si="74"/>
        <v/>
      </c>
      <c r="DY54" s="5" t="str">
        <f t="shared" si="75"/>
        <v/>
      </c>
      <c r="DZ54" s="36" t="str">
        <f t="shared" si="76"/>
        <v/>
      </c>
      <c r="EA54" s="36" t="str">
        <f t="shared" si="77"/>
        <v/>
      </c>
      <c r="EB54" s="4">
        <f t="shared" si="78"/>
        <v>-201.7400047885927</v>
      </c>
      <c r="EC54" s="4">
        <f t="shared" si="79"/>
        <v>20.689785426540986</v>
      </c>
      <c r="ED54" s="4">
        <f t="shared" si="80"/>
        <v>-140.14786188755994</v>
      </c>
      <c r="EE54" s="4">
        <f t="shared" si="81"/>
        <v>365.08146337117944</v>
      </c>
      <c r="EF54" s="4">
        <f t="shared" si="82"/>
        <v>169.22875120227957</v>
      </c>
      <c r="EG54" s="5">
        <f t="shared" si="83"/>
        <v>0.65606742451455757</v>
      </c>
      <c r="EH54" s="5">
        <f t="shared" si="84"/>
        <v>1.8308359824457536</v>
      </c>
      <c r="EI54" s="5">
        <f t="shared" si="85"/>
        <v>0.96598190693695474</v>
      </c>
      <c r="EJ54" s="5">
        <f t="shared" si="86"/>
        <v>1.1169305138195267</v>
      </c>
      <c r="EK54" s="5">
        <f t="shared" si="87"/>
        <v>0.4721348859606847</v>
      </c>
      <c r="EL54" s="5">
        <f t="shared" si="88"/>
        <v>1.1376574204135677</v>
      </c>
      <c r="EM54" s="5">
        <f t="shared" si="89"/>
        <v>0.3</v>
      </c>
      <c r="EN54" s="5">
        <f t="shared" si="90"/>
        <v>19.07</v>
      </c>
      <c r="EO54" s="36">
        <f t="shared" si="91"/>
        <v>3.09</v>
      </c>
      <c r="EP54" s="36">
        <f t="shared" si="92"/>
        <v>1.6842627553879859</v>
      </c>
      <c r="EQ54" s="36">
        <f t="shared" si="93"/>
        <v>8.3315904570234878</v>
      </c>
      <c r="ER54" s="36">
        <f t="shared" si="94"/>
        <v>184.98783504050544</v>
      </c>
      <c r="ES54" s="36">
        <f t="shared" si="95"/>
        <v>248.5</v>
      </c>
      <c r="ET54" s="36">
        <f t="shared" si="96"/>
        <v>103.22999999999999</v>
      </c>
      <c r="EU54" s="36">
        <f t="shared" si="97"/>
        <v>12.051207219646406</v>
      </c>
      <c r="EV54" s="36">
        <f t="shared" si="98"/>
        <v>6.3996133183879351</v>
      </c>
      <c r="EW54" s="36">
        <f t="shared" si="99"/>
        <v>13.624291078616192</v>
      </c>
      <c r="EX54" s="36">
        <f t="shared" si="100"/>
        <v>12.051207219646406</v>
      </c>
      <c r="EY54" s="36">
        <f t="shared" si="101"/>
        <v>5.1269075304427574</v>
      </c>
      <c r="EZ54" s="36">
        <f t="shared" si="102"/>
        <v>6.3996133183879351</v>
      </c>
      <c r="FA54" s="5" t="str">
        <f t="shared" si="103"/>
        <v/>
      </c>
      <c r="FB54" s="5" t="str">
        <f t="shared" si="104"/>
        <v/>
      </c>
      <c r="FC54" s="5" t="str">
        <f t="shared" si="105"/>
        <v/>
      </c>
      <c r="FD54" s="36">
        <f t="shared" si="106"/>
        <v>184.98783504050544</v>
      </c>
      <c r="FE54" s="36">
        <f t="shared" si="107"/>
        <v>248.5</v>
      </c>
      <c r="FF54" s="36">
        <f t="shared" si="108"/>
        <v>411.4</v>
      </c>
      <c r="FG54" s="5" t="str">
        <f t="shared" si="109"/>
        <v/>
      </c>
      <c r="FH54" s="36" t="str">
        <f t="shared" si="110"/>
        <v/>
      </c>
      <c r="FI54" s="36" t="str">
        <f t="shared" si="111"/>
        <v/>
      </c>
      <c r="FJ54" s="5" t="str">
        <f t="shared" si="112"/>
        <v/>
      </c>
      <c r="FK54" s="5" t="str">
        <f t="shared" si="113"/>
        <v/>
      </c>
      <c r="FL54" s="5" t="str">
        <f t="shared" si="114"/>
        <v/>
      </c>
      <c r="FM54" s="5" t="str">
        <f t="shared" si="115"/>
        <v/>
      </c>
      <c r="FN54" s="5" t="str">
        <f t="shared" si="116"/>
        <v/>
      </c>
      <c r="FO54" s="5" t="str">
        <f t="shared" si="117"/>
        <v/>
      </c>
      <c r="FP54" s="4">
        <f t="shared" si="118"/>
        <v>369.98</v>
      </c>
      <c r="FQ54" s="4" t="str">
        <f t="shared" si="119"/>
        <v/>
      </c>
      <c r="FR54" s="4">
        <f t="shared" si="120"/>
        <v>213.2</v>
      </c>
      <c r="FS54" s="65">
        <f t="shared" si="121"/>
        <v>-0.23939104770056763</v>
      </c>
      <c r="FT54" s="65">
        <f t="shared" si="122"/>
        <v>-0.62840947260175228</v>
      </c>
      <c r="FU54" s="65" t="str">
        <f t="shared" si="123"/>
        <v/>
      </c>
      <c r="FV54" s="65" t="str">
        <f t="shared" si="124"/>
        <v/>
      </c>
      <c r="FW54" s="65">
        <f t="shared" si="125"/>
        <v>0.36358156428814975</v>
      </c>
      <c r="FX54" s="65">
        <f t="shared" si="126"/>
        <v>0.25020602195952768</v>
      </c>
      <c r="FY54" s="65">
        <f t="shared" si="127"/>
        <v>6.087070855396032</v>
      </c>
      <c r="FZ54" s="65">
        <f t="shared" si="128"/>
        <v>-5.5797293344451493</v>
      </c>
      <c r="GA54" s="65" t="str">
        <f t="shared" si="129"/>
        <v/>
      </c>
      <c r="GB54" s="65">
        <f t="shared" si="130"/>
        <v>0.20377799121923879</v>
      </c>
      <c r="GC54" s="65">
        <f t="shared" si="131"/>
        <v>-1.5992735962648392</v>
      </c>
      <c r="GD54" s="65">
        <f t="shared" si="132"/>
        <v>-2.3226640353777959</v>
      </c>
    </row>
    <row r="55" spans="1:186">
      <c r="A55" s="38" t="s">
        <v>185</v>
      </c>
      <c r="B55" s="37">
        <v>613383</v>
      </c>
      <c r="C55" s="4">
        <v>4918907</v>
      </c>
      <c r="D55" s="38" t="s">
        <v>186</v>
      </c>
      <c r="E55" s="38" t="s">
        <v>187</v>
      </c>
      <c r="F55" s="58">
        <v>6616</v>
      </c>
      <c r="G55" s="38" t="s">
        <v>264</v>
      </c>
      <c r="H55" s="34">
        <v>46.613459777415869</v>
      </c>
      <c r="I55" s="34">
        <v>2.9053662021720568</v>
      </c>
      <c r="J55" s="34">
        <v>14.556277289936352</v>
      </c>
      <c r="K55" s="34">
        <v>13.388241553252316</v>
      </c>
      <c r="L55" s="34">
        <v>0.17029764732326075</v>
      </c>
      <c r="M55" s="34">
        <v>6.8550937689086631</v>
      </c>
      <c r="N55" s="34">
        <v>7.7728361334461198</v>
      </c>
      <c r="O55" s="34">
        <v>3.359820442579375</v>
      </c>
      <c r="P55" s="34">
        <v>1.4752585817110138</v>
      </c>
      <c r="Q55" s="34">
        <v>0.72064860325497426</v>
      </c>
      <c r="R55" s="34">
        <v>1.8393999999999999</v>
      </c>
      <c r="S55" s="19">
        <f t="shared" si="8"/>
        <v>99.656700000000001</v>
      </c>
      <c r="U55" s="4">
        <v>19.03</v>
      </c>
      <c r="V55" s="4">
        <v>207.1</v>
      </c>
      <c r="W55" s="4">
        <v>193.3</v>
      </c>
      <c r="Y55" s="4">
        <v>126.9</v>
      </c>
      <c r="Z55" s="4">
        <v>44.6</v>
      </c>
      <c r="AC55" s="4">
        <v>668.7</v>
      </c>
      <c r="AD55" s="4">
        <v>32.130000000000003</v>
      </c>
      <c r="AE55" s="4">
        <v>215.7</v>
      </c>
      <c r="AF55" s="26"/>
      <c r="AG55" s="4">
        <v>480.1</v>
      </c>
      <c r="BK55" s="4">
        <f t="shared" si="9"/>
        <v>17418</v>
      </c>
      <c r="BL55" s="6">
        <f t="shared" si="10"/>
        <v>0.77572740518249073</v>
      </c>
      <c r="BM55" s="6">
        <f t="shared" si="11"/>
        <v>3.6371634979620142E-2</v>
      </c>
      <c r="BN55" s="6">
        <f t="shared" si="12"/>
        <v>0.28547317689618262</v>
      </c>
      <c r="BO55" s="6">
        <f t="shared" si="13"/>
        <v>0.16766739578274661</v>
      </c>
      <c r="BP55" s="6">
        <f t="shared" si="14"/>
        <v>2.4005870781401289E-3</v>
      </c>
      <c r="BQ55" s="6">
        <f t="shared" si="15"/>
        <v>0.17005938399674181</v>
      </c>
      <c r="BR55" s="6">
        <f t="shared" si="16"/>
        <v>0.1386026414665856</v>
      </c>
      <c r="BS55" s="6">
        <f t="shared" si="17"/>
        <v>0.10841627759210633</v>
      </c>
      <c r="BT55" s="6">
        <f t="shared" si="18"/>
        <v>3.1321838252887764E-2</v>
      </c>
      <c r="BU55" s="6">
        <f t="shared" si="19"/>
        <v>1.0154270864519857E-2</v>
      </c>
      <c r="BV55" s="5">
        <f t="shared" si="20"/>
        <v>1.59</v>
      </c>
      <c r="BW55" s="5">
        <f t="shared" si="21"/>
        <v>10.62</v>
      </c>
      <c r="BX55" s="36">
        <f t="shared" si="22"/>
        <v>53.01</v>
      </c>
      <c r="BY55" s="5">
        <f t="shared" si="23"/>
        <v>1.76</v>
      </c>
      <c r="BZ55" s="5">
        <f t="shared" si="24"/>
        <v>5.01</v>
      </c>
      <c r="CA55" s="5">
        <f t="shared" si="25"/>
        <v>2.68</v>
      </c>
      <c r="CB55" s="5">
        <f t="shared" si="26"/>
        <v>4.03</v>
      </c>
      <c r="CC55" s="5">
        <f t="shared" si="27"/>
        <v>4.84</v>
      </c>
      <c r="CD55" s="5">
        <f t="shared" si="28"/>
        <v>-2.9377571091557311</v>
      </c>
      <c r="CE55" s="34">
        <f t="shared" si="29"/>
        <v>8.3303523506196768</v>
      </c>
      <c r="CF55" s="34">
        <f t="shared" si="30"/>
        <v>19.46300892664517</v>
      </c>
      <c r="CG55" s="34">
        <f t="shared" si="31"/>
        <v>42.800948106308944</v>
      </c>
      <c r="CH55" s="5">
        <f t="shared" si="32"/>
        <v>3.89</v>
      </c>
      <c r="CI55" s="5">
        <f t="shared" si="33"/>
        <v>0.7</v>
      </c>
      <c r="CJ55" s="6">
        <f t="shared" si="34"/>
        <v>0.03</v>
      </c>
      <c r="CK55" s="5" t="str">
        <f t="shared" si="35"/>
        <v/>
      </c>
      <c r="CL55" s="5" t="str">
        <f t="shared" si="36"/>
        <v/>
      </c>
      <c r="CM55" s="5" t="str">
        <f t="shared" si="37"/>
        <v/>
      </c>
      <c r="CN55" s="5">
        <f t="shared" si="38"/>
        <v>0.66</v>
      </c>
      <c r="CO55" s="5">
        <f t="shared" si="39"/>
        <v>0.93</v>
      </c>
      <c r="CP55" s="5">
        <f t="shared" si="40"/>
        <v>6.71</v>
      </c>
      <c r="CQ55" s="6" t="str">
        <f t="shared" si="41"/>
        <v/>
      </c>
      <c r="CR55" s="40">
        <f t="shared" si="42"/>
        <v>7.4000000000000003E-3</v>
      </c>
      <c r="CS55" s="5" t="str">
        <f t="shared" si="43"/>
        <v/>
      </c>
      <c r="CT55" s="5" t="str">
        <f t="shared" si="44"/>
        <v/>
      </c>
      <c r="CU55" s="5" t="str">
        <f t="shared" si="45"/>
        <v/>
      </c>
      <c r="CV55" s="5" t="str">
        <f t="shared" si="46"/>
        <v/>
      </c>
      <c r="CW55" s="5" t="str">
        <f t="shared" si="47"/>
        <v/>
      </c>
      <c r="CX55" s="5" t="str">
        <f t="shared" si="48"/>
        <v/>
      </c>
      <c r="CY55" s="4">
        <f t="shared" si="49"/>
        <v>542</v>
      </c>
      <c r="CZ55" s="4">
        <f t="shared" si="50"/>
        <v>80.7</v>
      </c>
      <c r="DA55" s="4" t="str">
        <f t="shared" si="51"/>
        <v/>
      </c>
      <c r="DB55" s="5">
        <f t="shared" si="52"/>
        <v>14.94</v>
      </c>
      <c r="DC55" s="5" t="str">
        <f t="shared" si="53"/>
        <v/>
      </c>
      <c r="DD55" s="5" t="str">
        <f t="shared" si="54"/>
        <v/>
      </c>
      <c r="DE55" s="5" t="str">
        <f t="shared" si="55"/>
        <v/>
      </c>
      <c r="DF55" s="5" t="str">
        <f t="shared" si="56"/>
        <v/>
      </c>
      <c r="DG55" s="5" t="str">
        <f t="shared" si="57"/>
        <v/>
      </c>
      <c r="DH55" s="5" t="str">
        <f t="shared" si="58"/>
        <v/>
      </c>
      <c r="DI55" s="5" t="str">
        <f t="shared" si="59"/>
        <v/>
      </c>
      <c r="DJ55" s="5" t="str">
        <f t="shared" si="60"/>
        <v/>
      </c>
      <c r="DK55" s="5" t="str">
        <f t="shared" si="61"/>
        <v/>
      </c>
      <c r="DL55" s="5" t="str">
        <f t="shared" si="62"/>
        <v/>
      </c>
      <c r="DM55" s="5" t="str">
        <f t="shared" si="63"/>
        <v/>
      </c>
      <c r="DN55" s="5" t="str">
        <f t="shared" si="64"/>
        <v/>
      </c>
      <c r="DO55" s="5" t="str">
        <f t="shared" si="65"/>
        <v/>
      </c>
      <c r="DP55" s="5" t="str">
        <f t="shared" si="66"/>
        <v/>
      </c>
      <c r="DQ55" s="5" t="str">
        <f t="shared" si="67"/>
        <v/>
      </c>
      <c r="DR55" s="5" t="str">
        <f t="shared" si="68"/>
        <v/>
      </c>
      <c r="DS55" s="5" t="str">
        <f t="shared" si="69"/>
        <v/>
      </c>
      <c r="DT55" s="5" t="str">
        <f t="shared" si="70"/>
        <v/>
      </c>
      <c r="DU55" s="5" t="str">
        <f t="shared" si="71"/>
        <v/>
      </c>
      <c r="DV55" s="5" t="str">
        <f t="shared" si="72"/>
        <v/>
      </c>
      <c r="DW55" s="5" t="str">
        <f t="shared" si="73"/>
        <v/>
      </c>
      <c r="DX55" s="5" t="str">
        <f t="shared" si="74"/>
        <v/>
      </c>
      <c r="DY55" s="5" t="str">
        <f t="shared" si="75"/>
        <v/>
      </c>
      <c r="DZ55" s="36" t="str">
        <f t="shared" si="76"/>
        <v/>
      </c>
      <c r="EA55" s="36" t="str">
        <f t="shared" si="77"/>
        <v/>
      </c>
      <c r="EB55" s="4">
        <f t="shared" si="78"/>
        <v>-215.69708080580418</v>
      </c>
      <c r="EC55" s="4">
        <f t="shared" si="79"/>
        <v>26.435924904779057</v>
      </c>
      <c r="ED55" s="4">
        <f t="shared" si="80"/>
        <v>-131.4702218819827</v>
      </c>
      <c r="EE55" s="4">
        <f t="shared" si="81"/>
        <v>374.09841475910855</v>
      </c>
      <c r="EF55" s="4">
        <f t="shared" si="82"/>
        <v>154.46566033611236</v>
      </c>
      <c r="EG55" s="5">
        <f t="shared" si="83"/>
        <v>0.68481796406334916</v>
      </c>
      <c r="EH55" s="5">
        <f t="shared" si="84"/>
        <v>2.0433410024764682</v>
      </c>
      <c r="EI55" s="5">
        <f t="shared" si="85"/>
        <v>1.0258321764716529</v>
      </c>
      <c r="EJ55" s="5">
        <f t="shared" si="86"/>
        <v>1.0081801260629044</v>
      </c>
      <c r="EK55" s="5">
        <f t="shared" si="87"/>
        <v>0.42640586079365367</v>
      </c>
      <c r="EL55" s="5">
        <f t="shared" si="88"/>
        <v>1.0906120545663998</v>
      </c>
      <c r="EM55" s="5">
        <f t="shared" si="89"/>
        <v>0.31</v>
      </c>
      <c r="EN55" s="5">
        <f t="shared" si="90"/>
        <v>19.52</v>
      </c>
      <c r="EO55" s="36">
        <f t="shared" si="91"/>
        <v>2.91</v>
      </c>
      <c r="EP55" s="36">
        <f t="shared" si="92"/>
        <v>1.7029764732326074</v>
      </c>
      <c r="EQ55" s="36">
        <f t="shared" si="93"/>
        <v>7.2064860325497424</v>
      </c>
      <c r="ER55" s="36">
        <f t="shared" si="94"/>
        <v>174.17670382021481</v>
      </c>
      <c r="ES55" s="36">
        <f t="shared" si="95"/>
        <v>215.7</v>
      </c>
      <c r="ET55" s="36">
        <f t="shared" si="96"/>
        <v>96.390000000000015</v>
      </c>
      <c r="EU55" s="36">
        <f t="shared" si="97"/>
        <v>12.049417397927085</v>
      </c>
      <c r="EV55" s="36">
        <f t="shared" si="98"/>
        <v>6.8550937689086631</v>
      </c>
      <c r="EW55" s="36">
        <f t="shared" si="99"/>
        <v>14.556277289936352</v>
      </c>
      <c r="EX55" s="36">
        <f t="shared" si="100"/>
        <v>12.049417397927085</v>
      </c>
      <c r="EY55" s="36">
        <f t="shared" si="101"/>
        <v>4.8350790242903887</v>
      </c>
      <c r="EZ55" s="36">
        <f t="shared" si="102"/>
        <v>6.8550937689086631</v>
      </c>
      <c r="FA55" s="5" t="str">
        <f t="shared" si="103"/>
        <v/>
      </c>
      <c r="FB55" s="5" t="str">
        <f t="shared" si="104"/>
        <v/>
      </c>
      <c r="FC55" s="5" t="str">
        <f t="shared" si="105"/>
        <v/>
      </c>
      <c r="FD55" s="36">
        <f t="shared" si="106"/>
        <v>174.17670382021481</v>
      </c>
      <c r="FE55" s="36">
        <f t="shared" si="107"/>
        <v>215.7</v>
      </c>
      <c r="FF55" s="36">
        <f t="shared" si="108"/>
        <v>334.35</v>
      </c>
      <c r="FG55" s="5" t="str">
        <f t="shared" si="109"/>
        <v/>
      </c>
      <c r="FH55" s="36" t="str">
        <f t="shared" si="110"/>
        <v/>
      </c>
      <c r="FI55" s="36" t="str">
        <f t="shared" si="111"/>
        <v/>
      </c>
      <c r="FJ55" s="5" t="str">
        <f t="shared" si="112"/>
        <v/>
      </c>
      <c r="FK55" s="5" t="str">
        <f t="shared" si="113"/>
        <v/>
      </c>
      <c r="FL55" s="5" t="str">
        <f t="shared" si="114"/>
        <v/>
      </c>
      <c r="FM55" s="5" t="str">
        <f t="shared" si="115"/>
        <v/>
      </c>
      <c r="FN55" s="5" t="str">
        <f t="shared" si="116"/>
        <v/>
      </c>
      <c r="FO55" s="5" t="str">
        <f t="shared" si="117"/>
        <v/>
      </c>
      <c r="FP55" s="4">
        <f t="shared" si="118"/>
        <v>348.36</v>
      </c>
      <c r="FQ55" s="4" t="str">
        <f t="shared" si="119"/>
        <v/>
      </c>
      <c r="FR55" s="4">
        <f t="shared" si="120"/>
        <v>207.1</v>
      </c>
      <c r="FS55" s="65">
        <f t="shared" si="121"/>
        <v>-0.22584818298584597</v>
      </c>
      <c r="FT55" s="65">
        <f t="shared" si="122"/>
        <v>-0.56361948925625927</v>
      </c>
      <c r="FU55" s="65" t="str">
        <f t="shared" si="123"/>
        <v/>
      </c>
      <c r="FV55" s="65" t="str">
        <f t="shared" si="124"/>
        <v/>
      </c>
      <c r="FW55" s="65">
        <f t="shared" si="125"/>
        <v>0.39785992865808517</v>
      </c>
      <c r="FX55" s="65">
        <f t="shared" si="126"/>
        <v>0.18629302831254521</v>
      </c>
      <c r="FY55" s="65">
        <f t="shared" si="127"/>
        <v>6.0024971928601882</v>
      </c>
      <c r="FZ55" s="65">
        <f t="shared" si="128"/>
        <v>-5.653024494450662</v>
      </c>
      <c r="GA55" s="65" t="str">
        <f t="shared" si="129"/>
        <v/>
      </c>
      <c r="GB55" s="65">
        <f t="shared" si="130"/>
        <v>0.22797401636789097</v>
      </c>
      <c r="GC55" s="65">
        <f t="shared" si="131"/>
        <v>-1.6211152509567346</v>
      </c>
      <c r="GD55" s="65">
        <f t="shared" si="132"/>
        <v>-2.3819201397827747</v>
      </c>
    </row>
    <row r="56" spans="1:186">
      <c r="A56" s="38" t="s">
        <v>185</v>
      </c>
      <c r="B56" s="37">
        <v>613383</v>
      </c>
      <c r="C56" s="4">
        <v>4918907</v>
      </c>
      <c r="D56" s="38" t="s">
        <v>186</v>
      </c>
      <c r="E56" s="38" t="s">
        <v>187</v>
      </c>
      <c r="F56" s="58">
        <v>6618</v>
      </c>
      <c r="G56" s="38" t="s">
        <v>265</v>
      </c>
      <c r="H56" s="34">
        <v>45.337561367112379</v>
      </c>
      <c r="I56" s="34">
        <v>3.0871991913624179</v>
      </c>
      <c r="J56" s="34">
        <v>13.863235761769918</v>
      </c>
      <c r="K56" s="34">
        <v>13.069685025061707</v>
      </c>
      <c r="L56" s="34">
        <v>0.1660720035737541</v>
      </c>
      <c r="M56" s="34">
        <v>5.8235151051683154</v>
      </c>
      <c r="N56" s="34">
        <v>7.52630289080364</v>
      </c>
      <c r="O56" s="34">
        <v>3.3290887532746796</v>
      </c>
      <c r="P56" s="34">
        <v>1.619608371064706</v>
      </c>
      <c r="Q56" s="34">
        <v>0.88323153080848615</v>
      </c>
      <c r="R56" s="34">
        <v>4.3499999999999996</v>
      </c>
      <c r="S56" s="19">
        <f t="shared" si="8"/>
        <v>99.055499999999981</v>
      </c>
      <c r="U56" s="4">
        <v>18.989999999999998</v>
      </c>
      <c r="V56" s="4">
        <v>218.2</v>
      </c>
      <c r="W56" s="4">
        <v>181.8</v>
      </c>
      <c r="Y56" s="4">
        <v>125.1</v>
      </c>
      <c r="Z56" s="4">
        <v>50.17</v>
      </c>
      <c r="AC56" s="4">
        <v>828</v>
      </c>
      <c r="AD56" s="4">
        <v>40.299999999999997</v>
      </c>
      <c r="AE56" s="4">
        <v>261.2</v>
      </c>
      <c r="AF56" s="26"/>
      <c r="AG56" s="4">
        <v>662.7</v>
      </c>
      <c r="BK56" s="4">
        <f t="shared" si="9"/>
        <v>18508</v>
      </c>
      <c r="BL56" s="6">
        <f t="shared" si="10"/>
        <v>0.75449428136316155</v>
      </c>
      <c r="BM56" s="6">
        <f t="shared" si="11"/>
        <v>3.8647961834782397E-2</v>
      </c>
      <c r="BN56" s="6">
        <f t="shared" si="12"/>
        <v>0.27188146228221055</v>
      </c>
      <c r="BO56" s="6">
        <f t="shared" si="13"/>
        <v>0.1636779589863708</v>
      </c>
      <c r="BP56" s="6">
        <f t="shared" si="14"/>
        <v>2.3410206311496209E-3</v>
      </c>
      <c r="BQ56" s="6">
        <f t="shared" si="15"/>
        <v>0.14446824870176916</v>
      </c>
      <c r="BR56" s="6">
        <f t="shared" si="16"/>
        <v>0.13420654227538589</v>
      </c>
      <c r="BS56" s="6">
        <f t="shared" si="17"/>
        <v>0.1074246128839845</v>
      </c>
      <c r="BT56" s="6">
        <f t="shared" si="18"/>
        <v>3.4386589619208194E-2</v>
      </c>
      <c r="BU56" s="6">
        <f t="shared" si="19"/>
        <v>1.2445139225144232E-2</v>
      </c>
      <c r="BV56" s="5">
        <f t="shared" si="20"/>
        <v>1.55</v>
      </c>
      <c r="BW56" s="5">
        <f t="shared" si="21"/>
        <v>10.37</v>
      </c>
      <c r="BX56" s="36">
        <f t="shared" si="22"/>
        <v>49.54</v>
      </c>
      <c r="BY56" s="5">
        <f t="shared" si="23"/>
        <v>2.02</v>
      </c>
      <c r="BZ56" s="5">
        <f t="shared" si="24"/>
        <v>4.49</v>
      </c>
      <c r="CA56" s="5">
        <f t="shared" si="25"/>
        <v>2.44</v>
      </c>
      <c r="CB56" s="5">
        <f t="shared" si="26"/>
        <v>3.5</v>
      </c>
      <c r="CC56" s="5">
        <f t="shared" si="27"/>
        <v>4.95</v>
      </c>
      <c r="CD56" s="5">
        <f t="shared" si="28"/>
        <v>-2.577605766464254</v>
      </c>
      <c r="CE56" s="34">
        <f t="shared" si="29"/>
        <v>7.443123476233021</v>
      </c>
      <c r="CF56" s="34">
        <f t="shared" si="30"/>
        <v>18.298515120311343</v>
      </c>
      <c r="CG56" s="34">
        <f t="shared" si="31"/>
        <v>40.676106379643656</v>
      </c>
      <c r="CH56" s="5">
        <f t="shared" si="32"/>
        <v>3.49</v>
      </c>
      <c r="CI56" s="5">
        <f t="shared" si="33"/>
        <v>0.73</v>
      </c>
      <c r="CJ56" s="6">
        <f t="shared" si="34"/>
        <v>0.03</v>
      </c>
      <c r="CK56" s="5" t="str">
        <f t="shared" si="35"/>
        <v/>
      </c>
      <c r="CL56" s="5" t="str">
        <f t="shared" si="36"/>
        <v/>
      </c>
      <c r="CM56" s="5" t="str">
        <f t="shared" si="37"/>
        <v/>
      </c>
      <c r="CN56" s="5">
        <f t="shared" si="38"/>
        <v>0.69</v>
      </c>
      <c r="CO56" s="5">
        <f t="shared" si="39"/>
        <v>0.83</v>
      </c>
      <c r="CP56" s="5">
        <f t="shared" si="40"/>
        <v>6.48</v>
      </c>
      <c r="CQ56" s="6" t="str">
        <f t="shared" si="41"/>
        <v/>
      </c>
      <c r="CR56" s="40">
        <f t="shared" si="42"/>
        <v>8.5000000000000006E-3</v>
      </c>
      <c r="CS56" s="5" t="str">
        <f t="shared" si="43"/>
        <v/>
      </c>
      <c r="CT56" s="5" t="str">
        <f t="shared" si="44"/>
        <v/>
      </c>
      <c r="CU56" s="5" t="str">
        <f t="shared" si="45"/>
        <v/>
      </c>
      <c r="CV56" s="5" t="str">
        <f t="shared" si="46"/>
        <v/>
      </c>
      <c r="CW56" s="5" t="str">
        <f t="shared" si="47"/>
        <v/>
      </c>
      <c r="CX56" s="5" t="str">
        <f t="shared" si="48"/>
        <v/>
      </c>
      <c r="CY56" s="4">
        <f t="shared" si="49"/>
        <v>459</v>
      </c>
      <c r="CZ56" s="4">
        <f t="shared" si="50"/>
        <v>70.900000000000006</v>
      </c>
      <c r="DA56" s="4" t="str">
        <f t="shared" si="51"/>
        <v/>
      </c>
      <c r="DB56" s="5">
        <f t="shared" si="52"/>
        <v>16.440000000000001</v>
      </c>
      <c r="DC56" s="5" t="str">
        <f t="shared" si="53"/>
        <v/>
      </c>
      <c r="DD56" s="5" t="str">
        <f t="shared" si="54"/>
        <v/>
      </c>
      <c r="DE56" s="5" t="str">
        <f t="shared" si="55"/>
        <v/>
      </c>
      <c r="DF56" s="5" t="str">
        <f t="shared" si="56"/>
        <v/>
      </c>
      <c r="DG56" s="5" t="str">
        <f t="shared" si="57"/>
        <v/>
      </c>
      <c r="DH56" s="5" t="str">
        <f t="shared" si="58"/>
        <v/>
      </c>
      <c r="DI56" s="5" t="str">
        <f t="shared" si="59"/>
        <v/>
      </c>
      <c r="DJ56" s="5" t="str">
        <f t="shared" si="60"/>
        <v/>
      </c>
      <c r="DK56" s="5" t="str">
        <f t="shared" si="61"/>
        <v/>
      </c>
      <c r="DL56" s="5" t="str">
        <f t="shared" si="62"/>
        <v/>
      </c>
      <c r="DM56" s="5" t="str">
        <f t="shared" si="63"/>
        <v/>
      </c>
      <c r="DN56" s="5" t="str">
        <f t="shared" si="64"/>
        <v/>
      </c>
      <c r="DO56" s="5" t="str">
        <f t="shared" si="65"/>
        <v/>
      </c>
      <c r="DP56" s="5" t="str">
        <f t="shared" si="66"/>
        <v/>
      </c>
      <c r="DQ56" s="5" t="str">
        <f t="shared" si="67"/>
        <v/>
      </c>
      <c r="DR56" s="5" t="str">
        <f t="shared" si="68"/>
        <v/>
      </c>
      <c r="DS56" s="5" t="str">
        <f t="shared" si="69"/>
        <v/>
      </c>
      <c r="DT56" s="5" t="str">
        <f t="shared" si="70"/>
        <v/>
      </c>
      <c r="DU56" s="5" t="str">
        <f t="shared" si="71"/>
        <v/>
      </c>
      <c r="DV56" s="5" t="str">
        <f t="shared" si="72"/>
        <v/>
      </c>
      <c r="DW56" s="5" t="str">
        <f t="shared" si="73"/>
        <v/>
      </c>
      <c r="DX56" s="5" t="str">
        <f t="shared" si="74"/>
        <v/>
      </c>
      <c r="DY56" s="5" t="str">
        <f t="shared" si="75"/>
        <v/>
      </c>
      <c r="DZ56" s="36" t="str">
        <f t="shared" si="76"/>
        <v/>
      </c>
      <c r="EA56" s="36" t="str">
        <f t="shared" si="77"/>
        <v/>
      </c>
      <c r="EB56" s="4">
        <f t="shared" si="78"/>
        <v>-207.24456554016217</v>
      </c>
      <c r="EC56" s="4">
        <f t="shared" si="79"/>
        <v>20.215863100937259</v>
      </c>
      <c r="ED56" s="4">
        <f t="shared" si="80"/>
        <v>-138.34282477175393</v>
      </c>
      <c r="EE56" s="4">
        <f t="shared" si="81"/>
        <v>346.79416952292235</v>
      </c>
      <c r="EF56" s="4">
        <f t="shared" si="82"/>
        <v>187.98996737614038</v>
      </c>
      <c r="EG56" s="5">
        <f t="shared" si="83"/>
        <v>0.66288991007303744</v>
      </c>
      <c r="EH56" s="5">
        <f t="shared" si="84"/>
        <v>1.9175577476054393</v>
      </c>
      <c r="EI56" s="5">
        <f t="shared" si="85"/>
        <v>0.98520090425985185</v>
      </c>
      <c r="EJ56" s="5">
        <f t="shared" si="86"/>
        <v>1.0566779353757336</v>
      </c>
      <c r="EK56" s="5">
        <f t="shared" si="87"/>
        <v>0.45214605170002586</v>
      </c>
      <c r="EL56" s="5">
        <f t="shared" si="88"/>
        <v>1.1301048687365951</v>
      </c>
      <c r="EM56" s="5">
        <f t="shared" si="89"/>
        <v>0.31</v>
      </c>
      <c r="EN56" s="5">
        <f t="shared" si="90"/>
        <v>18.59</v>
      </c>
      <c r="EO56" s="36">
        <f t="shared" si="91"/>
        <v>3.09</v>
      </c>
      <c r="EP56" s="36">
        <f t="shared" si="92"/>
        <v>1.6607200357375409</v>
      </c>
      <c r="EQ56" s="36">
        <f t="shared" si="93"/>
        <v>8.832315308084862</v>
      </c>
      <c r="ER56" s="36">
        <f t="shared" si="94"/>
        <v>185.07759152217696</v>
      </c>
      <c r="ES56" s="36">
        <f t="shared" si="95"/>
        <v>261.2</v>
      </c>
      <c r="ET56" s="36">
        <f t="shared" si="96"/>
        <v>120.89999999999999</v>
      </c>
      <c r="EU56" s="36">
        <f t="shared" si="97"/>
        <v>11.762716522555536</v>
      </c>
      <c r="EV56" s="36">
        <f t="shared" si="98"/>
        <v>5.8235151051683154</v>
      </c>
      <c r="EW56" s="36">
        <f t="shared" si="99"/>
        <v>13.863235761769918</v>
      </c>
      <c r="EX56" s="36">
        <f t="shared" si="100"/>
        <v>11.762716522555536</v>
      </c>
      <c r="EY56" s="36">
        <f t="shared" si="101"/>
        <v>4.948697124339386</v>
      </c>
      <c r="EZ56" s="36">
        <f t="shared" si="102"/>
        <v>5.8235151051683154</v>
      </c>
      <c r="FA56" s="5" t="str">
        <f t="shared" si="103"/>
        <v/>
      </c>
      <c r="FB56" s="5" t="str">
        <f t="shared" si="104"/>
        <v/>
      </c>
      <c r="FC56" s="5" t="str">
        <f t="shared" si="105"/>
        <v/>
      </c>
      <c r="FD56" s="36">
        <f t="shared" si="106"/>
        <v>185.07759152217696</v>
      </c>
      <c r="FE56" s="36">
        <f t="shared" si="107"/>
        <v>261.2</v>
      </c>
      <c r="FF56" s="36">
        <f t="shared" si="108"/>
        <v>414</v>
      </c>
      <c r="FG56" s="5" t="str">
        <f t="shared" si="109"/>
        <v/>
      </c>
      <c r="FH56" s="36" t="str">
        <f t="shared" si="110"/>
        <v/>
      </c>
      <c r="FI56" s="36" t="str">
        <f t="shared" si="111"/>
        <v/>
      </c>
      <c r="FJ56" s="5" t="str">
        <f t="shared" si="112"/>
        <v/>
      </c>
      <c r="FK56" s="5" t="str">
        <f t="shared" si="113"/>
        <v/>
      </c>
      <c r="FL56" s="5" t="str">
        <f t="shared" si="114"/>
        <v/>
      </c>
      <c r="FM56" s="5" t="str">
        <f t="shared" si="115"/>
        <v/>
      </c>
      <c r="FN56" s="5" t="str">
        <f t="shared" si="116"/>
        <v/>
      </c>
      <c r="FO56" s="5" t="str">
        <f t="shared" si="117"/>
        <v/>
      </c>
      <c r="FP56" s="4">
        <f t="shared" si="118"/>
        <v>370.16</v>
      </c>
      <c r="FQ56" s="4" t="str">
        <f t="shared" si="119"/>
        <v/>
      </c>
      <c r="FR56" s="4">
        <f t="shared" si="120"/>
        <v>218.2</v>
      </c>
      <c r="FS56" s="65">
        <f t="shared" si="121"/>
        <v>-0.22953474023951756</v>
      </c>
      <c r="FT56" s="65">
        <f t="shared" si="122"/>
        <v>-0.59089451741880428</v>
      </c>
      <c r="FU56" s="65" t="str">
        <f t="shared" si="123"/>
        <v/>
      </c>
      <c r="FV56" s="65" t="str">
        <f t="shared" si="124"/>
        <v/>
      </c>
      <c r="FW56" s="65">
        <f t="shared" si="125"/>
        <v>0.35944554183478838</v>
      </c>
      <c r="FX56" s="65">
        <f t="shared" si="126"/>
        <v>0.25273083728498308</v>
      </c>
      <c r="FY56" s="65">
        <f t="shared" si="127"/>
        <v>5.8879556607445949</v>
      </c>
      <c r="FZ56" s="65">
        <f t="shared" si="128"/>
        <v>-5.4600788853393976</v>
      </c>
      <c r="GA56" s="65" t="str">
        <f t="shared" si="129"/>
        <v/>
      </c>
      <c r="GB56" s="65">
        <f t="shared" si="130"/>
        <v>0.19960761883640996</v>
      </c>
      <c r="GC56" s="65">
        <f t="shared" si="131"/>
        <v>-1.5684684238305797</v>
      </c>
      <c r="GD56" s="65">
        <f t="shared" si="132"/>
        <v>-2.3023575319744993</v>
      </c>
    </row>
    <row r="57" spans="1:186">
      <c r="A57" s="38" t="s">
        <v>185</v>
      </c>
      <c r="B57" s="37">
        <v>613383</v>
      </c>
      <c r="C57" s="4">
        <v>4918907</v>
      </c>
      <c r="D57" s="38" t="s">
        <v>186</v>
      </c>
      <c r="E57" s="38" t="s">
        <v>187</v>
      </c>
      <c r="F57" s="58">
        <v>6624</v>
      </c>
      <c r="G57" s="38" t="s">
        <v>266</v>
      </c>
      <c r="H57" s="34">
        <v>47.39097857662491</v>
      </c>
      <c r="I57" s="34">
        <v>2.9095902660685322</v>
      </c>
      <c r="J57" s="34">
        <v>14.790499685288829</v>
      </c>
      <c r="K57" s="34">
        <v>13.157010764222793</v>
      </c>
      <c r="L57" s="34">
        <v>0.17849578937467039</v>
      </c>
      <c r="M57" s="34">
        <v>6.9071831528955929</v>
      </c>
      <c r="N57" s="34">
        <v>7.78233721727279</v>
      </c>
      <c r="O57" s="34">
        <v>3.400626935673837</v>
      </c>
      <c r="P57" s="34">
        <v>1.5849792500768014</v>
      </c>
      <c r="Q57" s="34">
        <v>0.83119836250123835</v>
      </c>
      <c r="R57" s="34">
        <v>1</v>
      </c>
      <c r="S57" s="19">
        <f t="shared" si="8"/>
        <v>99.932900000000004</v>
      </c>
      <c r="U57" s="4">
        <v>22.32</v>
      </c>
      <c r="V57" s="4">
        <v>226</v>
      </c>
      <c r="W57" s="4">
        <v>219.2</v>
      </c>
      <c r="Y57" s="4">
        <v>128.6</v>
      </c>
      <c r="Z57" s="4">
        <v>46.91</v>
      </c>
      <c r="AC57" s="4">
        <v>721</v>
      </c>
      <c r="AD57" s="4">
        <v>36.72</v>
      </c>
      <c r="AE57" s="4">
        <v>234.8</v>
      </c>
      <c r="AF57" s="26"/>
      <c r="AG57" s="4">
        <v>550.6</v>
      </c>
      <c r="BK57" s="4">
        <f t="shared" si="9"/>
        <v>17443</v>
      </c>
      <c r="BL57" s="6">
        <f t="shared" si="10"/>
        <v>0.78866664297927958</v>
      </c>
      <c r="BM57" s="6">
        <f t="shared" si="11"/>
        <v>3.6424515098504411E-2</v>
      </c>
      <c r="BN57" s="6">
        <f t="shared" si="12"/>
        <v>0.2900666735691082</v>
      </c>
      <c r="BO57" s="6">
        <f t="shared" si="13"/>
        <v>0.16477158126766178</v>
      </c>
      <c r="BP57" s="6">
        <f t="shared" si="14"/>
        <v>2.5161515276948183E-3</v>
      </c>
      <c r="BQ57" s="6">
        <f t="shared" si="15"/>
        <v>0.17135160389222506</v>
      </c>
      <c r="BR57" s="6">
        <f t="shared" si="16"/>
        <v>0.13877206164894418</v>
      </c>
      <c r="BS57" s="6">
        <f t="shared" si="17"/>
        <v>0.10973304084136293</v>
      </c>
      <c r="BT57" s="6">
        <f t="shared" si="18"/>
        <v>3.3651364120526571E-2</v>
      </c>
      <c r="BU57" s="6">
        <f t="shared" si="19"/>
        <v>1.1711967908993072E-2</v>
      </c>
      <c r="BV57" s="5">
        <f t="shared" si="20"/>
        <v>1.56</v>
      </c>
      <c r="BW57" s="5">
        <f t="shared" si="21"/>
        <v>10.44</v>
      </c>
      <c r="BX57" s="36">
        <f t="shared" si="22"/>
        <v>53.63</v>
      </c>
      <c r="BY57" s="5">
        <f t="shared" si="23"/>
        <v>1.71</v>
      </c>
      <c r="BZ57" s="5">
        <f t="shared" si="24"/>
        <v>5.08</v>
      </c>
      <c r="CA57" s="5">
        <f t="shared" si="25"/>
        <v>2.67</v>
      </c>
      <c r="CB57" s="5">
        <f t="shared" si="26"/>
        <v>3.5</v>
      </c>
      <c r="CC57" s="5">
        <f t="shared" si="27"/>
        <v>4.99</v>
      </c>
      <c r="CD57" s="5">
        <f t="shared" si="28"/>
        <v>-2.7967310315221514</v>
      </c>
      <c r="CE57" s="34">
        <f t="shared" si="29"/>
        <v>8.4921624029723937</v>
      </c>
      <c r="CF57" s="34">
        <f t="shared" si="30"/>
        <v>19.675126555919022</v>
      </c>
      <c r="CG57" s="34">
        <f t="shared" si="31"/>
        <v>43.161920096608632</v>
      </c>
      <c r="CH57" s="5">
        <f t="shared" si="32"/>
        <v>3.63</v>
      </c>
      <c r="CI57" s="5">
        <f t="shared" si="33"/>
        <v>0.75</v>
      </c>
      <c r="CJ57" s="6">
        <f t="shared" si="34"/>
        <v>2.8000000000000001E-2</v>
      </c>
      <c r="CK57" s="5" t="str">
        <f t="shared" si="35"/>
        <v/>
      </c>
      <c r="CL57" s="5" t="str">
        <f t="shared" si="36"/>
        <v/>
      </c>
      <c r="CM57" s="5" t="str">
        <f t="shared" si="37"/>
        <v/>
      </c>
      <c r="CN57" s="5">
        <f t="shared" si="38"/>
        <v>0.59</v>
      </c>
      <c r="CO57" s="5">
        <f t="shared" si="39"/>
        <v>0.97</v>
      </c>
      <c r="CP57" s="5">
        <f t="shared" si="40"/>
        <v>6.39</v>
      </c>
      <c r="CQ57" s="6" t="str">
        <f t="shared" si="41"/>
        <v/>
      </c>
      <c r="CR57" s="40">
        <f t="shared" si="42"/>
        <v>8.0999999999999996E-3</v>
      </c>
      <c r="CS57" s="5" t="str">
        <f t="shared" si="43"/>
        <v/>
      </c>
      <c r="CT57" s="5" t="str">
        <f t="shared" si="44"/>
        <v/>
      </c>
      <c r="CU57" s="5" t="str">
        <f t="shared" si="45"/>
        <v/>
      </c>
      <c r="CV57" s="5" t="str">
        <f t="shared" si="46"/>
        <v/>
      </c>
      <c r="CW57" s="5" t="str">
        <f t="shared" si="47"/>
        <v/>
      </c>
      <c r="CX57" s="5" t="str">
        <f t="shared" si="48"/>
        <v/>
      </c>
      <c r="CY57" s="4">
        <f t="shared" si="49"/>
        <v>475</v>
      </c>
      <c r="CZ57" s="4">
        <f t="shared" si="50"/>
        <v>74.3</v>
      </c>
      <c r="DA57" s="4" t="str">
        <f t="shared" si="51"/>
        <v/>
      </c>
      <c r="DB57" s="5">
        <f t="shared" si="52"/>
        <v>14.99</v>
      </c>
      <c r="DC57" s="5" t="str">
        <f t="shared" si="53"/>
        <v/>
      </c>
      <c r="DD57" s="5" t="str">
        <f t="shared" si="54"/>
        <v/>
      </c>
      <c r="DE57" s="5" t="str">
        <f t="shared" si="55"/>
        <v/>
      </c>
      <c r="DF57" s="5" t="str">
        <f t="shared" si="56"/>
        <v/>
      </c>
      <c r="DG57" s="5" t="str">
        <f t="shared" si="57"/>
        <v/>
      </c>
      <c r="DH57" s="5" t="str">
        <f t="shared" si="58"/>
        <v/>
      </c>
      <c r="DI57" s="5" t="str">
        <f t="shared" si="59"/>
        <v/>
      </c>
      <c r="DJ57" s="5" t="str">
        <f t="shared" si="60"/>
        <v/>
      </c>
      <c r="DK57" s="5" t="str">
        <f t="shared" si="61"/>
        <v/>
      </c>
      <c r="DL57" s="5" t="str">
        <f t="shared" si="62"/>
        <v/>
      </c>
      <c r="DM57" s="5" t="str">
        <f t="shared" si="63"/>
        <v/>
      </c>
      <c r="DN57" s="5" t="str">
        <f t="shared" si="64"/>
        <v/>
      </c>
      <c r="DO57" s="5" t="str">
        <f t="shared" si="65"/>
        <v/>
      </c>
      <c r="DP57" s="5" t="str">
        <f t="shared" si="66"/>
        <v/>
      </c>
      <c r="DQ57" s="5" t="str">
        <f t="shared" si="67"/>
        <v/>
      </c>
      <c r="DR57" s="5" t="str">
        <f t="shared" si="68"/>
        <v/>
      </c>
      <c r="DS57" s="5" t="str">
        <f t="shared" si="69"/>
        <v/>
      </c>
      <c r="DT57" s="5" t="str">
        <f t="shared" si="70"/>
        <v/>
      </c>
      <c r="DU57" s="5" t="str">
        <f t="shared" si="71"/>
        <v/>
      </c>
      <c r="DV57" s="5" t="str">
        <f t="shared" si="72"/>
        <v/>
      </c>
      <c r="DW57" s="5" t="str">
        <f t="shared" si="73"/>
        <v/>
      </c>
      <c r="DX57" s="5" t="str">
        <f t="shared" si="74"/>
        <v/>
      </c>
      <c r="DY57" s="5" t="str">
        <f t="shared" si="75"/>
        <v/>
      </c>
      <c r="DZ57" s="36" t="str">
        <f t="shared" si="76"/>
        <v/>
      </c>
      <c r="EA57" s="36" t="str">
        <f t="shared" si="77"/>
        <v/>
      </c>
      <c r="EB57" s="4">
        <f t="shared" si="78"/>
        <v>-214.85373836978053</v>
      </c>
      <c r="EC57" s="4">
        <f t="shared" si="79"/>
        <v>26.989768265240912</v>
      </c>
      <c r="ED57" s="4">
        <f t="shared" si="80"/>
        <v>-130.8618546906697</v>
      </c>
      <c r="EE57" s="4">
        <f t="shared" si="81"/>
        <v>372.54770025839122</v>
      </c>
      <c r="EF57" s="4">
        <f t="shared" si="82"/>
        <v>155.46253147636787</v>
      </c>
      <c r="EG57" s="5">
        <f t="shared" si="83"/>
        <v>0.68924603980172505</v>
      </c>
      <c r="EH57" s="5">
        <f t="shared" si="84"/>
        <v>2.0233918481234729</v>
      </c>
      <c r="EI57" s="5">
        <f t="shared" si="85"/>
        <v>1.0282351540499122</v>
      </c>
      <c r="EJ57" s="5">
        <f t="shared" si="86"/>
        <v>1.0332394487956955</v>
      </c>
      <c r="EK57" s="5">
        <f t="shared" si="87"/>
        <v>0.42777711463755796</v>
      </c>
      <c r="EL57" s="5">
        <f t="shared" si="88"/>
        <v>1.0823115329435922</v>
      </c>
      <c r="EM57" s="5">
        <f t="shared" si="89"/>
        <v>0.31</v>
      </c>
      <c r="EN57" s="5">
        <f t="shared" si="90"/>
        <v>19.34</v>
      </c>
      <c r="EO57" s="36">
        <f t="shared" si="91"/>
        <v>2.91</v>
      </c>
      <c r="EP57" s="36">
        <f t="shared" si="92"/>
        <v>1.7849578937467039</v>
      </c>
      <c r="EQ57" s="36">
        <f t="shared" si="93"/>
        <v>8.3119836250123829</v>
      </c>
      <c r="ER57" s="36">
        <f t="shared" si="94"/>
        <v>174.42993645080853</v>
      </c>
      <c r="ES57" s="36">
        <f t="shared" si="95"/>
        <v>234.8</v>
      </c>
      <c r="ET57" s="36">
        <f t="shared" si="96"/>
        <v>110.16</v>
      </c>
      <c r="EU57" s="36">
        <f t="shared" si="97"/>
        <v>11.841309687800514</v>
      </c>
      <c r="EV57" s="36">
        <f t="shared" si="98"/>
        <v>6.9071831528955929</v>
      </c>
      <c r="EW57" s="36">
        <f t="shared" si="99"/>
        <v>14.790499685288829</v>
      </c>
      <c r="EX57" s="36">
        <f t="shared" si="100"/>
        <v>11.841309687800514</v>
      </c>
      <c r="EY57" s="36">
        <f t="shared" si="101"/>
        <v>4.9856061857506386</v>
      </c>
      <c r="EZ57" s="36">
        <f t="shared" si="102"/>
        <v>6.9071831528955929</v>
      </c>
      <c r="FA57" s="5" t="str">
        <f t="shared" si="103"/>
        <v/>
      </c>
      <c r="FB57" s="5" t="str">
        <f t="shared" si="104"/>
        <v/>
      </c>
      <c r="FC57" s="5" t="str">
        <f t="shared" si="105"/>
        <v/>
      </c>
      <c r="FD57" s="36">
        <f t="shared" si="106"/>
        <v>174.42993645080853</v>
      </c>
      <c r="FE57" s="36">
        <f t="shared" si="107"/>
        <v>234.8</v>
      </c>
      <c r="FF57" s="36">
        <f t="shared" si="108"/>
        <v>360.5</v>
      </c>
      <c r="FG57" s="5" t="str">
        <f t="shared" si="109"/>
        <v/>
      </c>
      <c r="FH57" s="36" t="str">
        <f t="shared" si="110"/>
        <v/>
      </c>
      <c r="FI57" s="36" t="str">
        <f t="shared" si="111"/>
        <v/>
      </c>
      <c r="FJ57" s="5" t="str">
        <f t="shared" si="112"/>
        <v/>
      </c>
      <c r="FK57" s="5" t="str">
        <f t="shared" si="113"/>
        <v/>
      </c>
      <c r="FL57" s="5" t="str">
        <f t="shared" si="114"/>
        <v/>
      </c>
      <c r="FM57" s="5" t="str">
        <f t="shared" si="115"/>
        <v/>
      </c>
      <c r="FN57" s="5" t="str">
        <f t="shared" si="116"/>
        <v/>
      </c>
      <c r="FO57" s="5" t="str">
        <f t="shared" si="117"/>
        <v/>
      </c>
      <c r="FP57" s="4">
        <f t="shared" si="118"/>
        <v>348.86</v>
      </c>
      <c r="FQ57" s="4" t="str">
        <f t="shared" si="119"/>
        <v/>
      </c>
      <c r="FR57" s="4">
        <f t="shared" si="120"/>
        <v>226</v>
      </c>
      <c r="FS57" s="65">
        <f t="shared" si="121"/>
        <v>-0.18854273730800422</v>
      </c>
      <c r="FT57" s="65">
        <f t="shared" si="122"/>
        <v>-0.49498698185384521</v>
      </c>
      <c r="FU57" s="65" t="str">
        <f t="shared" si="123"/>
        <v/>
      </c>
      <c r="FV57" s="65" t="str">
        <f t="shared" si="124"/>
        <v/>
      </c>
      <c r="FW57" s="65">
        <f t="shared" si="125"/>
        <v>0.40442137198024131</v>
      </c>
      <c r="FX57" s="65">
        <f t="shared" si="126"/>
        <v>0.21837407525596747</v>
      </c>
      <c r="FY57" s="65">
        <f t="shared" si="127"/>
        <v>5.880169398267892</v>
      </c>
      <c r="FZ57" s="65">
        <f t="shared" si="128"/>
        <v>-5.5244492167482475</v>
      </c>
      <c r="GA57" s="65" t="str">
        <f t="shared" si="129"/>
        <v/>
      </c>
      <c r="GB57" s="65">
        <f t="shared" si="130"/>
        <v>0.2347565851256192</v>
      </c>
      <c r="GC57" s="65">
        <f t="shared" si="131"/>
        <v>-1.6434749331642529</v>
      </c>
      <c r="GD57" s="65">
        <f t="shared" si="132"/>
        <v>-2.4151220240302242</v>
      </c>
    </row>
    <row r="58" spans="1:186">
      <c r="A58" s="38" t="s">
        <v>185</v>
      </c>
      <c r="B58" s="37">
        <v>613383</v>
      </c>
      <c r="C58" s="4">
        <v>4918907</v>
      </c>
      <c r="D58" s="38" t="s">
        <v>186</v>
      </c>
      <c r="E58" s="38" t="s">
        <v>187</v>
      </c>
      <c r="F58" s="58">
        <v>6611</v>
      </c>
      <c r="G58" s="38" t="s">
        <v>267</v>
      </c>
      <c r="H58" s="34">
        <v>47.28269464991326</v>
      </c>
      <c r="I58" s="34">
        <v>2.9409102084538037</v>
      </c>
      <c r="J58" s="34">
        <v>14.798779193973271</v>
      </c>
      <c r="K58" s="34">
        <v>13.033241193619892</v>
      </c>
      <c r="L58" s="34">
        <v>0.17099929846119249</v>
      </c>
      <c r="M58" s="34">
        <v>6.7378087844946677</v>
      </c>
      <c r="N58" s="34">
        <v>8.0451004049810475</v>
      </c>
      <c r="O58" s="34">
        <v>3.4199859692238497</v>
      </c>
      <c r="P58" s="34">
        <v>1.5126098036735414</v>
      </c>
      <c r="Q58" s="34">
        <v>0.85817049320547412</v>
      </c>
      <c r="R58" s="34">
        <v>0.80930000000000002</v>
      </c>
      <c r="S58" s="19">
        <f t="shared" si="8"/>
        <v>99.609599999999972</v>
      </c>
      <c r="U58" s="4">
        <v>22.44</v>
      </c>
      <c r="V58" s="4">
        <v>228.3</v>
      </c>
      <c r="W58" s="4">
        <v>203.8</v>
      </c>
      <c r="Y58" s="4">
        <v>120.7</v>
      </c>
      <c r="Z58" s="4">
        <v>46.38</v>
      </c>
      <c r="AC58" s="4">
        <v>758.6</v>
      </c>
      <c r="AD58" s="4">
        <v>37.28</v>
      </c>
      <c r="AE58" s="4">
        <v>229</v>
      </c>
      <c r="AF58" s="26"/>
      <c r="AG58" s="4">
        <v>550.79999999999995</v>
      </c>
      <c r="BK58" s="4">
        <f t="shared" si="9"/>
        <v>17631</v>
      </c>
      <c r="BL58" s="6">
        <f t="shared" si="10"/>
        <v>0.78686461391102114</v>
      </c>
      <c r="BM58" s="6">
        <f t="shared" si="11"/>
        <v>3.6816602509436705E-2</v>
      </c>
      <c r="BN58" s="6">
        <f t="shared" si="12"/>
        <v>0.29022904871491018</v>
      </c>
      <c r="BO58" s="6">
        <f t="shared" si="13"/>
        <v>0.16322155533650462</v>
      </c>
      <c r="BP58" s="6">
        <f t="shared" si="14"/>
        <v>2.4104778469296942E-3</v>
      </c>
      <c r="BQ58" s="6">
        <f t="shared" si="15"/>
        <v>0.16714980859574963</v>
      </c>
      <c r="BR58" s="6">
        <f t="shared" si="16"/>
        <v>0.14345756784916278</v>
      </c>
      <c r="BS58" s="6">
        <f t="shared" si="17"/>
        <v>0.11035772730635204</v>
      </c>
      <c r="BT58" s="6">
        <f t="shared" si="18"/>
        <v>3.2114857827463719E-2</v>
      </c>
      <c r="BU58" s="6">
        <f t="shared" si="19"/>
        <v>1.2092017658242554E-2</v>
      </c>
      <c r="BV58" s="5">
        <f t="shared" si="20"/>
        <v>1.55</v>
      </c>
      <c r="BW58" s="5">
        <f t="shared" si="21"/>
        <v>10.33</v>
      </c>
      <c r="BX58" s="36">
        <f t="shared" si="22"/>
        <v>53.25</v>
      </c>
      <c r="BY58" s="5">
        <f t="shared" si="23"/>
        <v>1.74</v>
      </c>
      <c r="BZ58" s="5">
        <f t="shared" si="24"/>
        <v>5.03</v>
      </c>
      <c r="CA58" s="5">
        <f t="shared" si="25"/>
        <v>2.74</v>
      </c>
      <c r="CB58" s="5">
        <f t="shared" si="26"/>
        <v>3.43</v>
      </c>
      <c r="CC58" s="5">
        <f t="shared" si="27"/>
        <v>4.93</v>
      </c>
      <c r="CD58" s="5">
        <f t="shared" si="28"/>
        <v>-3.112504632083656</v>
      </c>
      <c r="CE58" s="34">
        <f t="shared" si="29"/>
        <v>8.2504185881682091</v>
      </c>
      <c r="CF58" s="34">
        <f t="shared" si="30"/>
        <v>19.715504962373107</v>
      </c>
      <c r="CG58" s="34">
        <f t="shared" si="31"/>
        <v>41.847361271821704</v>
      </c>
      <c r="CH58" s="5">
        <f t="shared" si="32"/>
        <v>3.35</v>
      </c>
      <c r="CI58" s="5">
        <f t="shared" si="33"/>
        <v>0.71</v>
      </c>
      <c r="CJ58" s="6">
        <f t="shared" si="34"/>
        <v>2.7E-2</v>
      </c>
      <c r="CK58" s="5" t="str">
        <f t="shared" si="35"/>
        <v/>
      </c>
      <c r="CL58" s="5" t="str">
        <f t="shared" si="36"/>
        <v/>
      </c>
      <c r="CM58" s="5" t="str">
        <f t="shared" si="37"/>
        <v/>
      </c>
      <c r="CN58" s="5">
        <f t="shared" si="38"/>
        <v>0.59</v>
      </c>
      <c r="CO58" s="5">
        <f t="shared" si="39"/>
        <v>0.89</v>
      </c>
      <c r="CP58" s="5">
        <f t="shared" si="40"/>
        <v>6.14</v>
      </c>
      <c r="CQ58" s="6" t="str">
        <f t="shared" si="41"/>
        <v/>
      </c>
      <c r="CR58" s="40">
        <f t="shared" si="42"/>
        <v>7.7999999999999996E-3</v>
      </c>
      <c r="CS58" s="5" t="str">
        <f t="shared" si="43"/>
        <v/>
      </c>
      <c r="CT58" s="5" t="str">
        <f t="shared" si="44"/>
        <v/>
      </c>
      <c r="CU58" s="5" t="str">
        <f t="shared" si="45"/>
        <v/>
      </c>
      <c r="CV58" s="5" t="str">
        <f t="shared" si="46"/>
        <v/>
      </c>
      <c r="CW58" s="5" t="str">
        <f t="shared" si="47"/>
        <v/>
      </c>
      <c r="CX58" s="5" t="str">
        <f t="shared" si="48"/>
        <v/>
      </c>
      <c r="CY58" s="4">
        <f t="shared" si="49"/>
        <v>473</v>
      </c>
      <c r="CZ58" s="4">
        <f t="shared" si="50"/>
        <v>77</v>
      </c>
      <c r="DA58" s="4" t="str">
        <f t="shared" si="51"/>
        <v/>
      </c>
      <c r="DB58" s="5">
        <f t="shared" si="52"/>
        <v>14.77</v>
      </c>
      <c r="DC58" s="5" t="str">
        <f t="shared" si="53"/>
        <v/>
      </c>
      <c r="DD58" s="5" t="str">
        <f t="shared" si="54"/>
        <v/>
      </c>
      <c r="DE58" s="5" t="str">
        <f t="shared" si="55"/>
        <v/>
      </c>
      <c r="DF58" s="5" t="str">
        <f t="shared" si="56"/>
        <v/>
      </c>
      <c r="DG58" s="5" t="str">
        <f t="shared" si="57"/>
        <v/>
      </c>
      <c r="DH58" s="5" t="str">
        <f t="shared" si="58"/>
        <v/>
      </c>
      <c r="DI58" s="5" t="str">
        <f t="shared" si="59"/>
        <v/>
      </c>
      <c r="DJ58" s="5" t="str">
        <f t="shared" si="60"/>
        <v/>
      </c>
      <c r="DK58" s="5" t="str">
        <f t="shared" si="61"/>
        <v/>
      </c>
      <c r="DL58" s="5" t="str">
        <f t="shared" si="62"/>
        <v/>
      </c>
      <c r="DM58" s="5" t="str">
        <f t="shared" si="63"/>
        <v/>
      </c>
      <c r="DN58" s="5" t="str">
        <f t="shared" si="64"/>
        <v/>
      </c>
      <c r="DO58" s="5" t="str">
        <f t="shared" si="65"/>
        <v/>
      </c>
      <c r="DP58" s="5" t="str">
        <f t="shared" si="66"/>
        <v/>
      </c>
      <c r="DQ58" s="5" t="str">
        <f t="shared" si="67"/>
        <v/>
      </c>
      <c r="DR58" s="5" t="str">
        <f t="shared" si="68"/>
        <v/>
      </c>
      <c r="DS58" s="5" t="str">
        <f t="shared" si="69"/>
        <v/>
      </c>
      <c r="DT58" s="5" t="str">
        <f t="shared" si="70"/>
        <v/>
      </c>
      <c r="DU58" s="5" t="str">
        <f t="shared" si="71"/>
        <v/>
      </c>
      <c r="DV58" s="5" t="str">
        <f t="shared" si="72"/>
        <v/>
      </c>
      <c r="DW58" s="5" t="str">
        <f t="shared" si="73"/>
        <v/>
      </c>
      <c r="DX58" s="5" t="str">
        <f t="shared" si="74"/>
        <v/>
      </c>
      <c r="DY58" s="5" t="str">
        <f t="shared" si="75"/>
        <v/>
      </c>
      <c r="DZ58" s="36" t="str">
        <f t="shared" si="76"/>
        <v/>
      </c>
      <c r="EA58" s="36" t="str">
        <f t="shared" si="77"/>
        <v/>
      </c>
      <c r="EB58" s="4">
        <f t="shared" si="78"/>
        <v>-221.70043732805112</v>
      </c>
      <c r="EC58" s="4">
        <f t="shared" si="79"/>
        <v>24.177240937082733</v>
      </c>
      <c r="ED58" s="4">
        <f t="shared" si="80"/>
        <v>-139.15867211723116</v>
      </c>
      <c r="EE58" s="4">
        <f t="shared" si="81"/>
        <v>367.18796644169095</v>
      </c>
      <c r="EF58" s="4">
        <f t="shared" si="82"/>
        <v>163.63479262122632</v>
      </c>
      <c r="EG58" s="5">
        <f t="shared" si="83"/>
        <v>0.67604861286654838</v>
      </c>
      <c r="EH58" s="5">
        <f t="shared" si="84"/>
        <v>2.0375076036867883</v>
      </c>
      <c r="EI58" s="5">
        <f t="shared" si="85"/>
        <v>1.0152391026761862</v>
      </c>
      <c r="EJ58" s="5">
        <f t="shared" si="86"/>
        <v>0.993123725980536</v>
      </c>
      <c r="EK58" s="5">
        <f t="shared" si="87"/>
        <v>0.42737821882572169</v>
      </c>
      <c r="EL58" s="5">
        <f t="shared" si="88"/>
        <v>1.1114839953505093</v>
      </c>
      <c r="EM58" s="5">
        <f t="shared" si="89"/>
        <v>0.31</v>
      </c>
      <c r="EN58" s="5">
        <f t="shared" si="90"/>
        <v>19.27</v>
      </c>
      <c r="EO58" s="36">
        <f t="shared" si="91"/>
        <v>2.94</v>
      </c>
      <c r="EP58" s="36">
        <f t="shared" si="92"/>
        <v>1.7099929846119251</v>
      </c>
      <c r="EQ58" s="36">
        <f t="shared" si="93"/>
        <v>8.5817049320547412</v>
      </c>
      <c r="ER58" s="36">
        <f t="shared" si="94"/>
        <v>176.30756699680555</v>
      </c>
      <c r="ES58" s="36">
        <f t="shared" si="95"/>
        <v>229</v>
      </c>
      <c r="ET58" s="36">
        <f t="shared" si="96"/>
        <v>111.84</v>
      </c>
      <c r="EU58" s="36">
        <f t="shared" si="97"/>
        <v>11.729917074257903</v>
      </c>
      <c r="EV58" s="36">
        <f t="shared" si="98"/>
        <v>6.7378087844946677</v>
      </c>
      <c r="EW58" s="36">
        <f t="shared" si="99"/>
        <v>14.798779193973271</v>
      </c>
      <c r="EX58" s="36">
        <f t="shared" si="100"/>
        <v>11.729917074257903</v>
      </c>
      <c r="EY58" s="36">
        <f t="shared" si="101"/>
        <v>4.9325957728973915</v>
      </c>
      <c r="EZ58" s="36">
        <f t="shared" si="102"/>
        <v>6.7378087844946677</v>
      </c>
      <c r="FA58" s="5" t="str">
        <f t="shared" si="103"/>
        <v/>
      </c>
      <c r="FB58" s="5" t="str">
        <f t="shared" si="104"/>
        <v/>
      </c>
      <c r="FC58" s="5" t="str">
        <f t="shared" si="105"/>
        <v/>
      </c>
      <c r="FD58" s="36">
        <f t="shared" si="106"/>
        <v>176.30756699680555</v>
      </c>
      <c r="FE58" s="36">
        <f t="shared" si="107"/>
        <v>229</v>
      </c>
      <c r="FF58" s="36">
        <f t="shared" si="108"/>
        <v>379.3</v>
      </c>
      <c r="FG58" s="5" t="str">
        <f t="shared" si="109"/>
        <v/>
      </c>
      <c r="FH58" s="36" t="str">
        <f t="shared" si="110"/>
        <v/>
      </c>
      <c r="FI58" s="36" t="str">
        <f t="shared" si="111"/>
        <v/>
      </c>
      <c r="FJ58" s="5" t="str">
        <f t="shared" si="112"/>
        <v/>
      </c>
      <c r="FK58" s="5" t="str">
        <f t="shared" si="113"/>
        <v/>
      </c>
      <c r="FL58" s="5" t="str">
        <f t="shared" si="114"/>
        <v/>
      </c>
      <c r="FM58" s="5" t="str">
        <f t="shared" si="115"/>
        <v/>
      </c>
      <c r="FN58" s="5" t="str">
        <f t="shared" si="116"/>
        <v/>
      </c>
      <c r="FO58" s="5" t="str">
        <f t="shared" si="117"/>
        <v/>
      </c>
      <c r="FP58" s="4">
        <f t="shared" si="118"/>
        <v>352.62</v>
      </c>
      <c r="FQ58" s="4" t="str">
        <f t="shared" si="119"/>
        <v/>
      </c>
      <c r="FR58" s="4">
        <f t="shared" si="120"/>
        <v>228.3</v>
      </c>
      <c r="FS58" s="65">
        <f t="shared" si="121"/>
        <v>-0.18880102960780715</v>
      </c>
      <c r="FT58" s="65">
        <f t="shared" si="122"/>
        <v>-0.4973140841778998</v>
      </c>
      <c r="FU58" s="65" t="str">
        <f t="shared" si="123"/>
        <v/>
      </c>
      <c r="FV58" s="65" t="str">
        <f t="shared" si="124"/>
        <v/>
      </c>
      <c r="FW58" s="65">
        <f t="shared" si="125"/>
        <v>0.39877214990104903</v>
      </c>
      <c r="FX58" s="65">
        <f t="shared" si="126"/>
        <v>0.23579588426067288</v>
      </c>
      <c r="FY58" s="65">
        <f t="shared" si="127"/>
        <v>5.900872787436592</v>
      </c>
      <c r="FZ58" s="65">
        <f t="shared" si="128"/>
        <v>-5.465409872877788</v>
      </c>
      <c r="GA58" s="65" t="str">
        <f t="shared" si="129"/>
        <v/>
      </c>
      <c r="GB58" s="65">
        <f t="shared" si="130"/>
        <v>0.2270189904530287</v>
      </c>
      <c r="GC58" s="65">
        <f t="shared" si="131"/>
        <v>-1.6373153587863019</v>
      </c>
      <c r="GD58" s="65">
        <f t="shared" si="132"/>
        <v>-2.4146443796260599</v>
      </c>
    </row>
    <row r="59" spans="1:186">
      <c r="A59" s="38" t="s">
        <v>185</v>
      </c>
      <c r="B59" s="37">
        <v>613383</v>
      </c>
      <c r="C59" s="4">
        <v>4918907</v>
      </c>
      <c r="D59" s="38" t="s">
        <v>186</v>
      </c>
      <c r="E59" s="38" t="s">
        <v>187</v>
      </c>
      <c r="F59" s="58">
        <v>6620</v>
      </c>
      <c r="G59" s="38" t="s">
        <v>268</v>
      </c>
      <c r="H59" s="34">
        <v>45.363819200473358</v>
      </c>
      <c r="I59" s="34">
        <v>2.8935769448861604</v>
      </c>
      <c r="J59" s="34">
        <v>14.718432133920096</v>
      </c>
      <c r="K59" s="34">
        <v>12.64527513775378</v>
      </c>
      <c r="L59" s="34">
        <v>0.18638762188281993</v>
      </c>
      <c r="M59" s="34">
        <v>6.1723091231833145</v>
      </c>
      <c r="N59" s="34">
        <v>7.7404411449280719</v>
      </c>
      <c r="O59" s="34">
        <v>3.7719666863898031</v>
      </c>
      <c r="P59" s="34">
        <v>1.3333052340273412</v>
      </c>
      <c r="Q59" s="34">
        <v>0.82228677255525562</v>
      </c>
      <c r="R59" s="34">
        <v>1.6998</v>
      </c>
      <c r="S59" s="19">
        <f t="shared" si="8"/>
        <v>97.347599999999986</v>
      </c>
      <c r="U59" s="4">
        <v>22.52</v>
      </c>
      <c r="V59" s="4">
        <v>227.8</v>
      </c>
      <c r="W59" s="4">
        <v>216.6</v>
      </c>
      <c r="Y59" s="4">
        <v>127.1</v>
      </c>
      <c r="Z59" s="4">
        <v>50.42</v>
      </c>
      <c r="AC59" s="4">
        <v>589.9</v>
      </c>
      <c r="AD59" s="4">
        <v>37.44</v>
      </c>
      <c r="AE59" s="4">
        <v>235.4</v>
      </c>
      <c r="AF59" s="26"/>
      <c r="AG59" s="4">
        <v>461.6</v>
      </c>
      <c r="BK59" s="4">
        <f t="shared" si="9"/>
        <v>17347</v>
      </c>
      <c r="BL59" s="6">
        <f t="shared" si="10"/>
        <v>0.7549312564565378</v>
      </c>
      <c r="BM59" s="6">
        <f t="shared" si="11"/>
        <v>3.6224047882901358E-2</v>
      </c>
      <c r="BN59" s="6">
        <f t="shared" si="12"/>
        <v>0.28865330719592264</v>
      </c>
      <c r="BO59" s="6">
        <f t="shared" si="13"/>
        <v>0.15836286960242682</v>
      </c>
      <c r="BP59" s="6">
        <f t="shared" si="14"/>
        <v>2.6273981094279662E-3</v>
      </c>
      <c r="BQ59" s="6">
        <f t="shared" si="15"/>
        <v>0.15312104001943225</v>
      </c>
      <c r="BR59" s="6">
        <f t="shared" si="16"/>
        <v>0.13802498475264038</v>
      </c>
      <c r="BS59" s="6">
        <f t="shared" si="17"/>
        <v>0.121715607821549</v>
      </c>
      <c r="BT59" s="6">
        <f t="shared" si="18"/>
        <v>2.8307966752172849E-2</v>
      </c>
      <c r="BU59" s="6">
        <f t="shared" si="19"/>
        <v>1.158639950056722E-2</v>
      </c>
      <c r="BV59" s="5">
        <f t="shared" si="20"/>
        <v>1.5</v>
      </c>
      <c r="BW59" s="5">
        <f t="shared" si="21"/>
        <v>10.029999999999999</v>
      </c>
      <c r="BX59" s="36">
        <f t="shared" si="22"/>
        <v>51.82</v>
      </c>
      <c r="BY59" s="5">
        <f t="shared" si="23"/>
        <v>1.84</v>
      </c>
      <c r="BZ59" s="5">
        <f t="shared" si="24"/>
        <v>5.09</v>
      </c>
      <c r="CA59" s="5">
        <f t="shared" si="25"/>
        <v>2.68</v>
      </c>
      <c r="CB59" s="5">
        <f t="shared" si="26"/>
        <v>3.52</v>
      </c>
      <c r="CC59" s="5">
        <f t="shared" si="27"/>
        <v>5.1100000000000003</v>
      </c>
      <c r="CD59" s="5">
        <f t="shared" si="28"/>
        <v>-2.6351692245109275</v>
      </c>
      <c r="CE59" s="34">
        <f t="shared" si="29"/>
        <v>7.5056143572106553</v>
      </c>
      <c r="CF59" s="34">
        <f t="shared" si="30"/>
        <v>19.018022188528533</v>
      </c>
      <c r="CG59" s="34">
        <f t="shared" si="31"/>
        <v>39.465798718743535</v>
      </c>
      <c r="CH59" s="5">
        <f t="shared" si="32"/>
        <v>3.08</v>
      </c>
      <c r="CI59" s="5">
        <f t="shared" si="33"/>
        <v>0.64</v>
      </c>
      <c r="CJ59" s="6">
        <f t="shared" si="34"/>
        <v>2.9000000000000001E-2</v>
      </c>
      <c r="CK59" s="5" t="str">
        <f t="shared" si="35"/>
        <v/>
      </c>
      <c r="CL59" s="5" t="str">
        <f t="shared" si="36"/>
        <v/>
      </c>
      <c r="CM59" s="5" t="str">
        <f t="shared" si="37"/>
        <v/>
      </c>
      <c r="CN59" s="5">
        <f t="shared" si="38"/>
        <v>0.59</v>
      </c>
      <c r="CO59" s="5">
        <f t="shared" si="39"/>
        <v>0.95</v>
      </c>
      <c r="CP59" s="5">
        <f t="shared" si="40"/>
        <v>6.29</v>
      </c>
      <c r="CQ59" s="6" t="str">
        <f t="shared" si="41"/>
        <v/>
      </c>
      <c r="CR59" s="40">
        <f t="shared" si="42"/>
        <v>8.0999999999999996E-3</v>
      </c>
      <c r="CS59" s="5" t="str">
        <f t="shared" si="43"/>
        <v/>
      </c>
      <c r="CT59" s="5" t="str">
        <f t="shared" si="44"/>
        <v/>
      </c>
      <c r="CU59" s="5" t="str">
        <f t="shared" si="45"/>
        <v/>
      </c>
      <c r="CV59" s="5" t="str">
        <f t="shared" si="46"/>
        <v/>
      </c>
      <c r="CW59" s="5" t="str">
        <f t="shared" si="47"/>
        <v/>
      </c>
      <c r="CX59" s="5" t="str">
        <f t="shared" si="48"/>
        <v/>
      </c>
      <c r="CY59" s="4">
        <f t="shared" si="49"/>
        <v>463</v>
      </c>
      <c r="CZ59" s="4">
        <f t="shared" si="50"/>
        <v>73.7</v>
      </c>
      <c r="DA59" s="4" t="str">
        <f t="shared" si="51"/>
        <v/>
      </c>
      <c r="DB59" s="5">
        <f t="shared" si="52"/>
        <v>12.33</v>
      </c>
      <c r="DC59" s="5" t="str">
        <f t="shared" si="53"/>
        <v/>
      </c>
      <c r="DD59" s="5" t="str">
        <f t="shared" si="54"/>
        <v/>
      </c>
      <c r="DE59" s="5" t="str">
        <f t="shared" si="55"/>
        <v/>
      </c>
      <c r="DF59" s="5" t="str">
        <f t="shared" si="56"/>
        <v/>
      </c>
      <c r="DG59" s="5" t="str">
        <f t="shared" si="57"/>
        <v/>
      </c>
      <c r="DH59" s="5" t="str">
        <f t="shared" si="58"/>
        <v/>
      </c>
      <c r="DI59" s="5" t="str">
        <f t="shared" si="59"/>
        <v/>
      </c>
      <c r="DJ59" s="5" t="str">
        <f t="shared" si="60"/>
        <v/>
      </c>
      <c r="DK59" s="5" t="str">
        <f t="shared" si="61"/>
        <v/>
      </c>
      <c r="DL59" s="5" t="str">
        <f t="shared" si="62"/>
        <v/>
      </c>
      <c r="DM59" s="5" t="str">
        <f t="shared" si="63"/>
        <v/>
      </c>
      <c r="DN59" s="5" t="str">
        <f t="shared" si="64"/>
        <v/>
      </c>
      <c r="DO59" s="5" t="str">
        <f t="shared" si="65"/>
        <v/>
      </c>
      <c r="DP59" s="5" t="str">
        <f t="shared" si="66"/>
        <v/>
      </c>
      <c r="DQ59" s="5" t="str">
        <f t="shared" si="67"/>
        <v/>
      </c>
      <c r="DR59" s="5" t="str">
        <f t="shared" si="68"/>
        <v/>
      </c>
      <c r="DS59" s="5" t="str">
        <f t="shared" si="69"/>
        <v/>
      </c>
      <c r="DT59" s="5" t="str">
        <f t="shared" si="70"/>
        <v/>
      </c>
      <c r="DU59" s="5" t="str">
        <f t="shared" si="71"/>
        <v/>
      </c>
      <c r="DV59" s="5" t="str">
        <f t="shared" si="72"/>
        <v/>
      </c>
      <c r="DW59" s="5" t="str">
        <f t="shared" si="73"/>
        <v/>
      </c>
      <c r="DX59" s="5" t="str">
        <f t="shared" si="74"/>
        <v/>
      </c>
      <c r="DY59" s="5" t="str">
        <f t="shared" si="75"/>
        <v/>
      </c>
      <c r="DZ59" s="36" t="str">
        <f t="shared" si="76"/>
        <v/>
      </c>
      <c r="EA59" s="36" t="str">
        <f t="shared" si="77"/>
        <v/>
      </c>
      <c r="EB59" s="4">
        <f t="shared" si="78"/>
        <v>-231.43262582201652</v>
      </c>
      <c r="EC59" s="4">
        <f t="shared" si="79"/>
        <v>9.6035210766971524</v>
      </c>
      <c r="ED59" s="4">
        <f t="shared" si="80"/>
        <v>-137.42023688307998</v>
      </c>
      <c r="EE59" s="4">
        <f t="shared" si="81"/>
        <v>347.70795750476043</v>
      </c>
      <c r="EF59" s="4">
        <f t="shared" si="82"/>
        <v>197.68852141854239</v>
      </c>
      <c r="EG59" s="5">
        <f t="shared" si="83"/>
        <v>0.67762045501591062</v>
      </c>
      <c r="EH59" s="5">
        <f t="shared" si="84"/>
        <v>1.9245481700474876</v>
      </c>
      <c r="EI59" s="5">
        <f t="shared" si="85"/>
        <v>1.0023279768472679</v>
      </c>
      <c r="EJ59" s="5">
        <f t="shared" si="86"/>
        <v>1.0868640528994107</v>
      </c>
      <c r="EK59" s="5">
        <f t="shared" si="87"/>
        <v>0.46731753610390669</v>
      </c>
      <c r="EL59" s="5">
        <f t="shared" si="88"/>
        <v>1.0602142255771989</v>
      </c>
      <c r="EM59" s="5">
        <f t="shared" si="89"/>
        <v>0.32</v>
      </c>
      <c r="EN59" s="5">
        <f t="shared" si="90"/>
        <v>18.489999999999998</v>
      </c>
      <c r="EO59" s="36">
        <f t="shared" si="91"/>
        <v>2.89</v>
      </c>
      <c r="EP59" s="36">
        <f t="shared" si="92"/>
        <v>1.8638762188281994</v>
      </c>
      <c r="EQ59" s="36">
        <f t="shared" si="93"/>
        <v>8.2228677255525557</v>
      </c>
      <c r="ER59" s="36">
        <f t="shared" si="94"/>
        <v>173.46993784592533</v>
      </c>
      <c r="ES59" s="36">
        <f t="shared" si="95"/>
        <v>235.4</v>
      </c>
      <c r="ET59" s="36">
        <f t="shared" si="96"/>
        <v>112.32</v>
      </c>
      <c r="EU59" s="36">
        <f t="shared" si="97"/>
        <v>11.380747623978403</v>
      </c>
      <c r="EV59" s="36">
        <f t="shared" si="98"/>
        <v>6.1723091231833145</v>
      </c>
      <c r="EW59" s="36">
        <f t="shared" si="99"/>
        <v>14.718432133920096</v>
      </c>
      <c r="EX59" s="36">
        <f t="shared" si="100"/>
        <v>11.380747623978403</v>
      </c>
      <c r="EY59" s="36">
        <f t="shared" si="101"/>
        <v>5.1052719204171444</v>
      </c>
      <c r="EZ59" s="36">
        <f t="shared" si="102"/>
        <v>6.1723091231833145</v>
      </c>
      <c r="FA59" s="5" t="str">
        <f t="shared" si="103"/>
        <v/>
      </c>
      <c r="FB59" s="5" t="str">
        <f t="shared" si="104"/>
        <v/>
      </c>
      <c r="FC59" s="5" t="str">
        <f t="shared" si="105"/>
        <v/>
      </c>
      <c r="FD59" s="36">
        <f t="shared" si="106"/>
        <v>173.46993784592533</v>
      </c>
      <c r="FE59" s="36">
        <f t="shared" si="107"/>
        <v>235.4</v>
      </c>
      <c r="FF59" s="36">
        <f t="shared" si="108"/>
        <v>294.95</v>
      </c>
      <c r="FG59" s="5" t="str">
        <f t="shared" si="109"/>
        <v/>
      </c>
      <c r="FH59" s="36" t="str">
        <f t="shared" si="110"/>
        <v/>
      </c>
      <c r="FI59" s="36" t="str">
        <f t="shared" si="111"/>
        <v/>
      </c>
      <c r="FJ59" s="5" t="str">
        <f t="shared" si="112"/>
        <v/>
      </c>
      <c r="FK59" s="5" t="str">
        <f t="shared" si="113"/>
        <v/>
      </c>
      <c r="FL59" s="5" t="str">
        <f t="shared" si="114"/>
        <v/>
      </c>
      <c r="FM59" s="5" t="str">
        <f t="shared" si="115"/>
        <v/>
      </c>
      <c r="FN59" s="5" t="str">
        <f t="shared" si="116"/>
        <v/>
      </c>
      <c r="FO59" s="5" t="str">
        <f t="shared" si="117"/>
        <v/>
      </c>
      <c r="FP59" s="4">
        <f t="shared" si="118"/>
        <v>346.94</v>
      </c>
      <c r="FQ59" s="4" t="str">
        <f t="shared" si="119"/>
        <v/>
      </c>
      <c r="FR59" s="4">
        <f t="shared" si="120"/>
        <v>227.8</v>
      </c>
      <c r="FS59" s="65">
        <f t="shared" si="121"/>
        <v>-0.18270065440802755</v>
      </c>
      <c r="FT59" s="65">
        <f t="shared" si="122"/>
        <v>-0.48871598363578173</v>
      </c>
      <c r="FU59" s="65" t="str">
        <f t="shared" si="123"/>
        <v/>
      </c>
      <c r="FV59" s="65" t="str">
        <f t="shared" si="124"/>
        <v/>
      </c>
      <c r="FW59" s="65">
        <f t="shared" si="125"/>
        <v>0.38783210861607254</v>
      </c>
      <c r="FX59" s="65">
        <f t="shared" si="126"/>
        <v>0.13361400900998216</v>
      </c>
      <c r="FY59" s="65">
        <f t="shared" si="127"/>
        <v>5.7209056755074643</v>
      </c>
      <c r="FZ59" s="65">
        <f t="shared" si="128"/>
        <v>-5.6623657312513203</v>
      </c>
      <c r="GA59" s="65" t="str">
        <f t="shared" si="129"/>
        <v/>
      </c>
      <c r="GB59" s="65">
        <f t="shared" si="130"/>
        <v>0.21098473001121759</v>
      </c>
      <c r="GC59" s="65">
        <f t="shared" si="131"/>
        <v>-1.5873677925144534</v>
      </c>
      <c r="GD59" s="65">
        <f t="shared" si="132"/>
        <v>-2.358967721647375</v>
      </c>
    </row>
    <row r="60" spans="1:186">
      <c r="A60" s="38" t="s">
        <v>185</v>
      </c>
      <c r="B60" s="37">
        <v>583853</v>
      </c>
      <c r="C60" s="4">
        <v>4890436</v>
      </c>
      <c r="D60" s="38" t="s">
        <v>186</v>
      </c>
      <c r="E60" s="38" t="s">
        <v>187</v>
      </c>
      <c r="F60" s="58">
        <v>6622</v>
      </c>
      <c r="G60" s="38" t="s">
        <v>269</v>
      </c>
      <c r="H60" s="34">
        <v>45.601432140957073</v>
      </c>
      <c r="I60" s="34">
        <v>3.0777285201700839</v>
      </c>
      <c r="J60" s="34">
        <v>14.107482881927945</v>
      </c>
      <c r="K60" s="34">
        <v>13.479174667283974</v>
      </c>
      <c r="L60" s="34">
        <v>0.15658618786830253</v>
      </c>
      <c r="M60" s="34">
        <v>7.4562513909702677</v>
      </c>
      <c r="N60" s="34">
        <v>8.2013856642746035</v>
      </c>
      <c r="O60" s="34">
        <v>3.1709930207812986</v>
      </c>
      <c r="P60" s="34">
        <v>0.93892808825858642</v>
      </c>
      <c r="Q60" s="34">
        <v>0.50313743750786855</v>
      </c>
      <c r="R60" s="34">
        <v>1.7992999999999999</v>
      </c>
      <c r="S60" s="19">
        <f t="shared" si="8"/>
        <v>98.492400000000018</v>
      </c>
      <c r="U60" s="4">
        <v>32.659999999999997</v>
      </c>
      <c r="V60" s="4">
        <v>203.7</v>
      </c>
      <c r="W60" s="4">
        <v>107.8</v>
      </c>
      <c r="Y60" s="4">
        <v>62.26</v>
      </c>
      <c r="Z60" s="4">
        <v>23.65</v>
      </c>
      <c r="AC60" s="4">
        <v>303.39999999999998</v>
      </c>
      <c r="AD60" s="4">
        <v>30.41</v>
      </c>
      <c r="AE60" s="4">
        <v>165.6</v>
      </c>
      <c r="AF60" s="26"/>
      <c r="AG60" s="4">
        <v>162.1</v>
      </c>
      <c r="BK60" s="4">
        <f t="shared" si="9"/>
        <v>18451</v>
      </c>
      <c r="BL60" s="6">
        <f t="shared" si="10"/>
        <v>0.75888554070489378</v>
      </c>
      <c r="BM60" s="6">
        <f t="shared" si="11"/>
        <v>3.8529400603030596E-2</v>
      </c>
      <c r="BN60" s="6">
        <f t="shared" si="12"/>
        <v>0.27667156073598637</v>
      </c>
      <c r="BO60" s="6">
        <f t="shared" si="13"/>
        <v>0.1688061949565933</v>
      </c>
      <c r="BP60" s="6">
        <f t="shared" si="14"/>
        <v>2.2073045935762973E-3</v>
      </c>
      <c r="BQ60" s="6">
        <f t="shared" si="15"/>
        <v>0.18497274599281238</v>
      </c>
      <c r="BR60" s="6">
        <f t="shared" si="16"/>
        <v>0.14624439486937596</v>
      </c>
      <c r="BS60" s="6">
        <f t="shared" si="17"/>
        <v>0.10232310489775084</v>
      </c>
      <c r="BT60" s="6">
        <f t="shared" si="18"/>
        <v>1.9934778943919033E-2</v>
      </c>
      <c r="BU60" s="6">
        <f t="shared" si="19"/>
        <v>7.0894383191189032E-3</v>
      </c>
      <c r="BV60" s="5">
        <f t="shared" si="20"/>
        <v>1.6</v>
      </c>
      <c r="BW60" s="5">
        <f t="shared" si="21"/>
        <v>10.69</v>
      </c>
      <c r="BX60" s="36">
        <f t="shared" si="22"/>
        <v>54.93</v>
      </c>
      <c r="BY60" s="5">
        <f t="shared" si="23"/>
        <v>1.63</v>
      </c>
      <c r="BZ60" s="5">
        <f t="shared" si="24"/>
        <v>4.58</v>
      </c>
      <c r="CA60" s="5">
        <f t="shared" si="25"/>
        <v>2.66</v>
      </c>
      <c r="CB60" s="5">
        <f t="shared" si="26"/>
        <v>6.12</v>
      </c>
      <c r="CC60" s="5">
        <f t="shared" si="27"/>
        <v>4.1100000000000003</v>
      </c>
      <c r="CD60" s="5">
        <f t="shared" si="28"/>
        <v>-4.0914645552347189</v>
      </c>
      <c r="CE60" s="34">
        <f t="shared" si="29"/>
        <v>8.3951794792288545</v>
      </c>
      <c r="CF60" s="34">
        <f t="shared" si="30"/>
        <v>19.767558164284754</v>
      </c>
      <c r="CG60" s="34">
        <f t="shared" si="31"/>
        <v>42.469481609503667</v>
      </c>
      <c r="CH60" s="5">
        <f t="shared" si="32"/>
        <v>3.55</v>
      </c>
      <c r="CI60" s="5">
        <f t="shared" si="33"/>
        <v>0.42</v>
      </c>
      <c r="CJ60" s="6">
        <f t="shared" si="34"/>
        <v>3.3000000000000002E-2</v>
      </c>
      <c r="CK60" s="5" t="str">
        <f t="shared" si="35"/>
        <v/>
      </c>
      <c r="CL60" s="5" t="str">
        <f t="shared" si="36"/>
        <v/>
      </c>
      <c r="CM60" s="5" t="str">
        <f t="shared" si="37"/>
        <v/>
      </c>
      <c r="CN60" s="5">
        <f t="shared" si="38"/>
        <v>0.57999999999999996</v>
      </c>
      <c r="CO60" s="5">
        <f t="shared" si="39"/>
        <v>0.53</v>
      </c>
      <c r="CP60" s="5">
        <f t="shared" si="40"/>
        <v>5.45</v>
      </c>
      <c r="CQ60" s="6" t="str">
        <f t="shared" si="41"/>
        <v/>
      </c>
      <c r="CR60" s="40">
        <f t="shared" si="42"/>
        <v>5.4000000000000003E-3</v>
      </c>
      <c r="CS60" s="5" t="str">
        <f t="shared" si="43"/>
        <v/>
      </c>
      <c r="CT60" s="5" t="str">
        <f t="shared" si="44"/>
        <v/>
      </c>
      <c r="CU60" s="5" t="str">
        <f t="shared" si="45"/>
        <v/>
      </c>
      <c r="CV60" s="5" t="str">
        <f t="shared" si="46"/>
        <v/>
      </c>
      <c r="CW60" s="5" t="str">
        <f t="shared" si="47"/>
        <v/>
      </c>
      <c r="CX60" s="5" t="str">
        <f t="shared" si="48"/>
        <v/>
      </c>
      <c r="CY60" s="4">
        <f t="shared" si="49"/>
        <v>607</v>
      </c>
      <c r="CZ60" s="4">
        <f t="shared" si="50"/>
        <v>111.4</v>
      </c>
      <c r="DA60" s="4" t="str">
        <f t="shared" si="51"/>
        <v/>
      </c>
      <c r="DB60" s="5">
        <f t="shared" si="52"/>
        <v>5.33</v>
      </c>
      <c r="DC60" s="5" t="str">
        <f t="shared" si="53"/>
        <v/>
      </c>
      <c r="DD60" s="5" t="str">
        <f t="shared" si="54"/>
        <v/>
      </c>
      <c r="DE60" s="5" t="str">
        <f t="shared" si="55"/>
        <v/>
      </c>
      <c r="DF60" s="5" t="str">
        <f t="shared" si="56"/>
        <v/>
      </c>
      <c r="DG60" s="5" t="str">
        <f t="shared" si="57"/>
        <v/>
      </c>
      <c r="DH60" s="5" t="str">
        <f t="shared" si="58"/>
        <v/>
      </c>
      <c r="DI60" s="5" t="str">
        <f t="shared" si="59"/>
        <v/>
      </c>
      <c r="DJ60" s="5" t="str">
        <f t="shared" si="60"/>
        <v/>
      </c>
      <c r="DK60" s="5" t="str">
        <f t="shared" si="61"/>
        <v/>
      </c>
      <c r="DL60" s="5" t="str">
        <f t="shared" si="62"/>
        <v/>
      </c>
      <c r="DM60" s="5" t="str">
        <f t="shared" si="63"/>
        <v/>
      </c>
      <c r="DN60" s="5" t="str">
        <f t="shared" si="64"/>
        <v/>
      </c>
      <c r="DO60" s="5" t="str">
        <f t="shared" si="65"/>
        <v/>
      </c>
      <c r="DP60" s="5" t="str">
        <f t="shared" si="66"/>
        <v/>
      </c>
      <c r="DQ60" s="5" t="str">
        <f t="shared" si="67"/>
        <v/>
      </c>
      <c r="DR60" s="5" t="str">
        <f t="shared" si="68"/>
        <v/>
      </c>
      <c r="DS60" s="5" t="str">
        <f t="shared" si="69"/>
        <v/>
      </c>
      <c r="DT60" s="5" t="str">
        <f t="shared" si="70"/>
        <v/>
      </c>
      <c r="DU60" s="5" t="str">
        <f t="shared" si="71"/>
        <v/>
      </c>
      <c r="DV60" s="5" t="str">
        <f t="shared" si="72"/>
        <v/>
      </c>
      <c r="DW60" s="5" t="str">
        <f t="shared" si="73"/>
        <v/>
      </c>
      <c r="DX60" s="5" t="str">
        <f t="shared" si="74"/>
        <v/>
      </c>
      <c r="DY60" s="5" t="str">
        <f t="shared" si="75"/>
        <v/>
      </c>
      <c r="DZ60" s="36" t="str">
        <f t="shared" si="76"/>
        <v/>
      </c>
      <c r="EA60" s="36" t="str">
        <f t="shared" si="77"/>
        <v/>
      </c>
      <c r="EB60" s="4">
        <f t="shared" si="78"/>
        <v>-228.63272082320776</v>
      </c>
      <c r="EC60" s="4">
        <f t="shared" si="79"/>
        <v>33.207699813710747</v>
      </c>
      <c r="ED60" s="4">
        <f t="shared" si="80"/>
        <v>-138.07511284443547</v>
      </c>
      <c r="EE60" s="4">
        <f t="shared" si="81"/>
        <v>392.30834155243627</v>
      </c>
      <c r="EF60" s="4">
        <f t="shared" si="82"/>
        <v>129.48395863385298</v>
      </c>
      <c r="EG60" s="5">
        <f t="shared" si="83"/>
        <v>0.66723553810127245</v>
      </c>
      <c r="EH60" s="5">
        <f t="shared" si="84"/>
        <v>2.2636789188739304</v>
      </c>
      <c r="EI60" s="5">
        <f t="shared" si="85"/>
        <v>1.0306728795368132</v>
      </c>
      <c r="EJ60" s="5">
        <f t="shared" si="86"/>
        <v>0.83590253952926163</v>
      </c>
      <c r="EK60" s="5">
        <f t="shared" si="87"/>
        <v>0.39837266868827392</v>
      </c>
      <c r="EL60" s="5">
        <f t="shared" si="88"/>
        <v>1.1391086981101417</v>
      </c>
      <c r="EM60" s="5">
        <f t="shared" si="89"/>
        <v>0.31</v>
      </c>
      <c r="EN60" s="5">
        <f t="shared" si="90"/>
        <v>20.12</v>
      </c>
      <c r="EO60" s="36">
        <f t="shared" si="91"/>
        <v>3.08</v>
      </c>
      <c r="EP60" s="36">
        <f t="shared" si="92"/>
        <v>1.5658618786830254</v>
      </c>
      <c r="EQ60" s="36">
        <f t="shared" si="93"/>
        <v>5.0313743750786859</v>
      </c>
      <c r="ER60" s="36">
        <f t="shared" si="94"/>
        <v>184.50982478419655</v>
      </c>
      <c r="ES60" s="36">
        <f t="shared" si="95"/>
        <v>165.6</v>
      </c>
      <c r="ET60" s="36">
        <f t="shared" si="96"/>
        <v>91.23</v>
      </c>
      <c r="EU60" s="36">
        <f t="shared" si="97"/>
        <v>12.131257200555577</v>
      </c>
      <c r="EV60" s="36">
        <f t="shared" si="98"/>
        <v>7.4562513909702677</v>
      </c>
      <c r="EW60" s="36">
        <f t="shared" si="99"/>
        <v>14.107482881927945</v>
      </c>
      <c r="EX60" s="36">
        <f t="shared" si="100"/>
        <v>12.131257200555577</v>
      </c>
      <c r="EY60" s="36">
        <f t="shared" si="101"/>
        <v>4.1099211090398846</v>
      </c>
      <c r="EZ60" s="36">
        <f t="shared" si="102"/>
        <v>7.4562513909702677</v>
      </c>
      <c r="FA60" s="5" t="str">
        <f t="shared" si="103"/>
        <v/>
      </c>
      <c r="FB60" s="5" t="str">
        <f t="shared" si="104"/>
        <v/>
      </c>
      <c r="FC60" s="5" t="str">
        <f t="shared" si="105"/>
        <v/>
      </c>
      <c r="FD60" s="36">
        <f t="shared" si="106"/>
        <v>184.50982478419655</v>
      </c>
      <c r="FE60" s="36">
        <f t="shared" si="107"/>
        <v>165.6</v>
      </c>
      <c r="FF60" s="36">
        <f t="shared" si="108"/>
        <v>151.69999999999999</v>
      </c>
      <c r="FG60" s="5" t="str">
        <f t="shared" si="109"/>
        <v/>
      </c>
      <c r="FH60" s="36" t="str">
        <f t="shared" si="110"/>
        <v/>
      </c>
      <c r="FI60" s="36" t="str">
        <f t="shared" si="111"/>
        <v/>
      </c>
      <c r="FJ60" s="5" t="str">
        <f t="shared" si="112"/>
        <v/>
      </c>
      <c r="FK60" s="5" t="str">
        <f t="shared" si="113"/>
        <v/>
      </c>
      <c r="FL60" s="5" t="str">
        <f t="shared" si="114"/>
        <v/>
      </c>
      <c r="FM60" s="5" t="str">
        <f t="shared" si="115"/>
        <v/>
      </c>
      <c r="FN60" s="5" t="str">
        <f t="shared" si="116"/>
        <v/>
      </c>
      <c r="FO60" s="5" t="str">
        <f t="shared" si="117"/>
        <v/>
      </c>
      <c r="FP60" s="4">
        <f t="shared" si="118"/>
        <v>369.02</v>
      </c>
      <c r="FQ60" s="4" t="str">
        <f t="shared" si="119"/>
        <v/>
      </c>
      <c r="FR60" s="4">
        <f t="shared" si="120"/>
        <v>203.7</v>
      </c>
      <c r="FS60" s="65">
        <f t="shared" si="121"/>
        <v>-0.25805887551731527</v>
      </c>
      <c r="FT60" s="65">
        <f t="shared" si="122"/>
        <v>-0.35406371978081125</v>
      </c>
      <c r="FU60" s="65" t="str">
        <f t="shared" si="123"/>
        <v/>
      </c>
      <c r="FV60" s="65" t="str">
        <f t="shared" si="124"/>
        <v/>
      </c>
      <c r="FW60" s="65">
        <f t="shared" si="125"/>
        <v>0.36330544953989363</v>
      </c>
      <c r="FX60" s="65">
        <f t="shared" si="126"/>
        <v>-0.18194434107482405</v>
      </c>
      <c r="FY60" s="65">
        <f t="shared" si="127"/>
        <v>5.5972181846867262</v>
      </c>
      <c r="FZ60" s="65">
        <f t="shared" si="128"/>
        <v>-6.2293260323048631</v>
      </c>
      <c r="GA60" s="65" t="str">
        <f t="shared" si="129"/>
        <v/>
      </c>
      <c r="GB60" s="65">
        <f t="shared" si="130"/>
        <v>0.19776365692725548</v>
      </c>
      <c r="GC60" s="65">
        <f t="shared" si="131"/>
        <v>-1.5856430565228383</v>
      </c>
      <c r="GD60" s="65">
        <f t="shared" si="132"/>
        <v>-2.3538232473719396</v>
      </c>
    </row>
    <row r="61" spans="1:186">
      <c r="A61" s="38" t="s">
        <v>185</v>
      </c>
      <c r="B61" s="37">
        <v>596684</v>
      </c>
      <c r="C61" s="4">
        <v>4891484</v>
      </c>
      <c r="D61" s="38" t="s">
        <v>186</v>
      </c>
      <c r="E61" s="38" t="s">
        <v>187</v>
      </c>
      <c r="F61" s="58">
        <v>6599</v>
      </c>
      <c r="G61" s="38" t="s">
        <v>270</v>
      </c>
      <c r="H61" s="34">
        <v>48.183128634839377</v>
      </c>
      <c r="I61" s="34">
        <v>2.7481666194171299</v>
      </c>
      <c r="J61" s="34">
        <v>12.734248226117383</v>
      </c>
      <c r="K61" s="34">
        <v>10.208289965008342</v>
      </c>
      <c r="L61" s="34">
        <v>0.1606737360073871</v>
      </c>
      <c r="M61" s="34">
        <v>6.5503985282444228</v>
      </c>
      <c r="N61" s="34">
        <v>9.667013194770691</v>
      </c>
      <c r="O61" s="34">
        <v>3.0169057877982794</v>
      </c>
      <c r="P61" s="34">
        <v>0</v>
      </c>
      <c r="Q61" s="34">
        <v>0.52057530779698358</v>
      </c>
      <c r="R61" s="34">
        <v>4.9770000000000003</v>
      </c>
      <c r="S61" s="19">
        <f t="shared" si="8"/>
        <v>98.766400000000004</v>
      </c>
      <c r="U61" s="4">
        <v>18.899999999999999</v>
      </c>
      <c r="V61" s="4">
        <v>187.6</v>
      </c>
      <c r="W61" s="4">
        <v>243.6</v>
      </c>
      <c r="Y61" s="4">
        <v>91.02</v>
      </c>
      <c r="Z61" s="4">
        <v>21.77</v>
      </c>
      <c r="AC61" s="4">
        <v>325.3</v>
      </c>
      <c r="AD61" s="4">
        <v>21.83</v>
      </c>
      <c r="AE61" s="4">
        <v>158.69999999999999</v>
      </c>
      <c r="AF61" s="26"/>
      <c r="AG61" s="4">
        <v>27.82</v>
      </c>
      <c r="BK61" s="4">
        <f t="shared" si="9"/>
        <v>16475</v>
      </c>
      <c r="BL61" s="6">
        <f t="shared" si="10"/>
        <v>0.80184936985920074</v>
      </c>
      <c r="BM61" s="6">
        <f t="shared" si="11"/>
        <v>3.4403688275126819E-2</v>
      </c>
      <c r="BN61" s="6">
        <f t="shared" si="12"/>
        <v>0.24974011033766194</v>
      </c>
      <c r="BO61" s="6">
        <f t="shared" si="13"/>
        <v>0.12784333080786905</v>
      </c>
      <c r="BP61" s="6">
        <f t="shared" si="14"/>
        <v>2.2649243869098832E-3</v>
      </c>
      <c r="BQ61" s="6">
        <f t="shared" si="15"/>
        <v>0.16250058368257064</v>
      </c>
      <c r="BR61" s="6">
        <f t="shared" si="16"/>
        <v>0.17237897993528337</v>
      </c>
      <c r="BS61" s="6">
        <f t="shared" si="17"/>
        <v>9.7350945072548545E-2</v>
      </c>
      <c r="BT61" s="6">
        <f t="shared" si="18"/>
        <v>0</v>
      </c>
      <c r="BU61" s="6">
        <f t="shared" si="19"/>
        <v>7.3351459461319371E-3</v>
      </c>
      <c r="BV61" s="5">
        <f t="shared" si="20"/>
        <v>1.21</v>
      </c>
      <c r="BW61" s="5">
        <f t="shared" si="21"/>
        <v>8.1</v>
      </c>
      <c r="BX61" s="36">
        <f t="shared" si="22"/>
        <v>58.57</v>
      </c>
      <c r="BY61" s="5">
        <f t="shared" si="23"/>
        <v>1.4</v>
      </c>
      <c r="BZ61" s="5">
        <f t="shared" si="24"/>
        <v>4.63</v>
      </c>
      <c r="CA61" s="5">
        <f t="shared" si="25"/>
        <v>3.52</v>
      </c>
      <c r="CB61" s="5">
        <f t="shared" si="26"/>
        <v>5.28</v>
      </c>
      <c r="CC61" s="5">
        <f t="shared" si="27"/>
        <v>3.02</v>
      </c>
      <c r="CD61" s="5">
        <f t="shared" si="28"/>
        <v>-6.6501074069724115</v>
      </c>
      <c r="CE61" s="34">
        <f t="shared" si="29"/>
        <v>6.5503985282444228</v>
      </c>
      <c r="CF61" s="34">
        <f t="shared" si="30"/>
        <v>19.234317510813394</v>
      </c>
      <c r="CG61" s="34">
        <f t="shared" si="31"/>
        <v>34.055788694149591</v>
      </c>
      <c r="CH61" s="5">
        <f t="shared" si="32"/>
        <v>0</v>
      </c>
      <c r="CI61" s="5">
        <f t="shared" si="33"/>
        <v>0</v>
      </c>
      <c r="CJ61" s="6">
        <f t="shared" si="34"/>
        <v>0.03</v>
      </c>
      <c r="CK61" s="5" t="str">
        <f t="shared" si="35"/>
        <v/>
      </c>
      <c r="CL61" s="5" t="str">
        <f t="shared" si="36"/>
        <v/>
      </c>
      <c r="CM61" s="5" t="str">
        <f t="shared" si="37"/>
        <v/>
      </c>
      <c r="CN61" s="5">
        <f t="shared" si="38"/>
        <v>0.37</v>
      </c>
      <c r="CO61" s="5">
        <f t="shared" si="39"/>
        <v>1.3</v>
      </c>
      <c r="CP61" s="5">
        <f t="shared" si="40"/>
        <v>7.27</v>
      </c>
      <c r="CQ61" s="6" t="str">
        <f t="shared" si="41"/>
        <v/>
      </c>
      <c r="CR61" s="40">
        <f t="shared" si="42"/>
        <v>5.7999999999999996E-3</v>
      </c>
      <c r="CS61" s="5" t="str">
        <f t="shared" si="43"/>
        <v/>
      </c>
      <c r="CT61" s="5" t="str">
        <f t="shared" si="44"/>
        <v/>
      </c>
      <c r="CU61" s="5" t="str">
        <f t="shared" si="45"/>
        <v/>
      </c>
      <c r="CV61" s="5" t="str">
        <f t="shared" si="46"/>
        <v/>
      </c>
      <c r="CW61" s="5" t="str">
        <f t="shared" si="47"/>
        <v/>
      </c>
      <c r="CX61" s="5" t="str">
        <f t="shared" si="48"/>
        <v/>
      </c>
      <c r="CY61" s="4">
        <f t="shared" si="49"/>
        <v>755</v>
      </c>
      <c r="CZ61" s="4">
        <f t="shared" si="50"/>
        <v>103.8</v>
      </c>
      <c r="DA61" s="4" t="str">
        <f t="shared" si="51"/>
        <v/>
      </c>
      <c r="DB61" s="5">
        <f t="shared" si="52"/>
        <v>1.27</v>
      </c>
      <c r="DC61" s="5" t="str">
        <f t="shared" si="53"/>
        <v/>
      </c>
      <c r="DD61" s="5" t="str">
        <f t="shared" si="54"/>
        <v/>
      </c>
      <c r="DE61" s="5" t="str">
        <f t="shared" si="55"/>
        <v/>
      </c>
      <c r="DF61" s="5" t="str">
        <f t="shared" si="56"/>
        <v/>
      </c>
      <c r="DG61" s="5" t="str">
        <f t="shared" si="57"/>
        <v/>
      </c>
      <c r="DH61" s="5" t="str">
        <f t="shared" si="58"/>
        <v/>
      </c>
      <c r="DI61" s="5" t="str">
        <f t="shared" si="59"/>
        <v/>
      </c>
      <c r="DJ61" s="5" t="str">
        <f t="shared" si="60"/>
        <v/>
      </c>
      <c r="DK61" s="5" t="str">
        <f t="shared" si="61"/>
        <v/>
      </c>
      <c r="DL61" s="5" t="str">
        <f t="shared" si="62"/>
        <v/>
      </c>
      <c r="DM61" s="5" t="str">
        <f t="shared" si="63"/>
        <v/>
      </c>
      <c r="DN61" s="5" t="str">
        <f t="shared" si="64"/>
        <v/>
      </c>
      <c r="DO61" s="5" t="str">
        <f t="shared" si="65"/>
        <v/>
      </c>
      <c r="DP61" s="5" t="str">
        <f t="shared" si="66"/>
        <v/>
      </c>
      <c r="DQ61" s="5" t="str">
        <f t="shared" si="67"/>
        <v/>
      </c>
      <c r="DR61" s="5" t="str">
        <f t="shared" si="68"/>
        <v/>
      </c>
      <c r="DS61" s="5" t="str">
        <f t="shared" si="69"/>
        <v/>
      </c>
      <c r="DT61" s="5" t="str">
        <f t="shared" si="70"/>
        <v/>
      </c>
      <c r="DU61" s="5" t="str">
        <f t="shared" si="71"/>
        <v/>
      </c>
      <c r="DV61" s="5" t="str">
        <f t="shared" si="72"/>
        <v/>
      </c>
      <c r="DW61" s="5" t="str">
        <f t="shared" si="73"/>
        <v/>
      </c>
      <c r="DX61" s="5" t="str">
        <f t="shared" si="74"/>
        <v/>
      </c>
      <c r="DY61" s="5" t="str">
        <f t="shared" si="75"/>
        <v/>
      </c>
      <c r="DZ61" s="36" t="str">
        <f t="shared" si="76"/>
        <v/>
      </c>
      <c r="EA61" s="36" t="str">
        <f t="shared" si="77"/>
        <v/>
      </c>
      <c r="EB61" s="4">
        <f t="shared" si="78"/>
        <v>-269.72992500783187</v>
      </c>
      <c r="EC61" s="4">
        <f t="shared" si="79"/>
        <v>55.012858256996147</v>
      </c>
      <c r="ED61" s="4">
        <f t="shared" si="80"/>
        <v>-192.36879460545333</v>
      </c>
      <c r="EE61" s="4">
        <f t="shared" si="81"/>
        <v>324.74760276556651</v>
      </c>
      <c r="EF61" s="4">
        <f t="shared" si="82"/>
        <v>175.23953897743735</v>
      </c>
      <c r="EG61" s="5">
        <f t="shared" si="83"/>
        <v>0.56503463170958024</v>
      </c>
      <c r="EH61" s="5">
        <f t="shared" si="84"/>
        <v>2.5666900423095433</v>
      </c>
      <c r="EI61" s="5">
        <f t="shared" si="85"/>
        <v>0.92617896764711827</v>
      </c>
      <c r="EJ61" s="5">
        <f t="shared" si="86"/>
        <v>0.56456733633310097</v>
      </c>
      <c r="EK61" s="5">
        <f t="shared" si="87"/>
        <v>0.38960684130764234</v>
      </c>
      <c r="EL61" s="5">
        <f t="shared" si="88"/>
        <v>1.3801961829324465</v>
      </c>
      <c r="EM61" s="5">
        <f t="shared" si="89"/>
        <v>0.26</v>
      </c>
      <c r="EN61" s="5">
        <f t="shared" si="90"/>
        <v>17.420000000000002</v>
      </c>
      <c r="EO61" s="36">
        <f t="shared" si="91"/>
        <v>2.75</v>
      </c>
      <c r="EP61" s="36">
        <f t="shared" si="92"/>
        <v>1.606737360073871</v>
      </c>
      <c r="EQ61" s="36">
        <f t="shared" si="93"/>
        <v>5.2057530779698356</v>
      </c>
      <c r="ER61" s="36">
        <f t="shared" si="94"/>
        <v>164.75258883405695</v>
      </c>
      <c r="ES61" s="36">
        <f t="shared" si="95"/>
        <v>158.69999999999999</v>
      </c>
      <c r="ET61" s="36">
        <f t="shared" si="96"/>
        <v>65.489999999999995</v>
      </c>
      <c r="EU61" s="36">
        <f t="shared" si="97"/>
        <v>9.1874609685075086</v>
      </c>
      <c r="EV61" s="36">
        <f t="shared" si="98"/>
        <v>6.5503985282444228</v>
      </c>
      <c r="EW61" s="36">
        <f t="shared" si="99"/>
        <v>12.734248226117383</v>
      </c>
      <c r="EX61" s="36">
        <f t="shared" si="100"/>
        <v>9.1874609685075086</v>
      </c>
      <c r="EY61" s="36">
        <f t="shared" si="101"/>
        <v>3.0169057877982794</v>
      </c>
      <c r="EZ61" s="36">
        <f t="shared" si="102"/>
        <v>6.5503985282444228</v>
      </c>
      <c r="FA61" s="5" t="str">
        <f t="shared" si="103"/>
        <v/>
      </c>
      <c r="FB61" s="5" t="str">
        <f t="shared" si="104"/>
        <v/>
      </c>
      <c r="FC61" s="5" t="str">
        <f t="shared" si="105"/>
        <v/>
      </c>
      <c r="FD61" s="36">
        <f t="shared" si="106"/>
        <v>164.75258883405695</v>
      </c>
      <c r="FE61" s="36">
        <f t="shared" si="107"/>
        <v>158.69999999999999</v>
      </c>
      <c r="FF61" s="36">
        <f t="shared" si="108"/>
        <v>162.65</v>
      </c>
      <c r="FG61" s="5" t="str">
        <f t="shared" si="109"/>
        <v/>
      </c>
      <c r="FH61" s="36" t="str">
        <f t="shared" si="110"/>
        <v/>
      </c>
      <c r="FI61" s="36" t="str">
        <f t="shared" si="111"/>
        <v/>
      </c>
      <c r="FJ61" s="5" t="str">
        <f t="shared" si="112"/>
        <v/>
      </c>
      <c r="FK61" s="5" t="str">
        <f t="shared" si="113"/>
        <v/>
      </c>
      <c r="FL61" s="5" t="str">
        <f t="shared" si="114"/>
        <v/>
      </c>
      <c r="FM61" s="5" t="str">
        <f t="shared" si="115"/>
        <v/>
      </c>
      <c r="FN61" s="5" t="str">
        <f t="shared" si="116"/>
        <v/>
      </c>
      <c r="FO61" s="5" t="str">
        <f t="shared" si="117"/>
        <v/>
      </c>
      <c r="FP61" s="4">
        <f t="shared" si="118"/>
        <v>329.5</v>
      </c>
      <c r="FQ61" s="4" t="str">
        <f t="shared" si="119"/>
        <v/>
      </c>
      <c r="FR61" s="4">
        <f t="shared" si="120"/>
        <v>187.6</v>
      </c>
      <c r="FS61" s="65">
        <f t="shared" si="121"/>
        <v>-0.24462258488698305</v>
      </c>
      <c r="FT61" s="65">
        <f t="shared" si="122"/>
        <v>-0.5424236104207657</v>
      </c>
      <c r="FU61" s="65" t="str">
        <f t="shared" si="123"/>
        <v/>
      </c>
      <c r="FV61" s="65" t="str">
        <f t="shared" si="124"/>
        <v/>
      </c>
      <c r="FW61" s="65">
        <f t="shared" si="125"/>
        <v>0.43641644922272638</v>
      </c>
      <c r="FX61" s="65">
        <f t="shared" si="126"/>
        <v>-0.1024813686562315</v>
      </c>
      <c r="FY61" s="65">
        <f t="shared" si="127"/>
        <v>5.9965299028238936</v>
      </c>
      <c r="FZ61" s="65">
        <f t="shared" si="128"/>
        <v>-6.3314705449478623</v>
      </c>
      <c r="GA61" s="65" t="str">
        <f t="shared" si="129"/>
        <v/>
      </c>
      <c r="GB61" s="65">
        <f t="shared" si="130"/>
        <v>0.19851676165598822</v>
      </c>
      <c r="GC61" s="65">
        <f t="shared" si="131"/>
        <v>-1.4888657502427951</v>
      </c>
      <c r="GD61" s="65">
        <f t="shared" si="132"/>
        <v>-2.3092701960352917</v>
      </c>
    </row>
    <row r="62" spans="1:186">
      <c r="A62" s="38" t="s">
        <v>185</v>
      </c>
      <c r="B62" s="37">
        <v>596684</v>
      </c>
      <c r="C62" s="4">
        <v>4891484</v>
      </c>
      <c r="D62" s="38" t="s">
        <v>186</v>
      </c>
      <c r="E62" s="38" t="s">
        <v>187</v>
      </c>
      <c r="F62" s="58">
        <v>6602</v>
      </c>
      <c r="G62" s="38" t="s">
        <v>271</v>
      </c>
      <c r="H62" s="34">
        <v>46.05768907626441</v>
      </c>
      <c r="I62" s="34">
        <v>2.7335051240384565</v>
      </c>
      <c r="J62" s="34">
        <v>12.82500691757769</v>
      </c>
      <c r="K62" s="34">
        <v>10.812323350220609</v>
      </c>
      <c r="L62" s="34">
        <v>0.16073384582102843</v>
      </c>
      <c r="M62" s="34">
        <v>7.4590989138145289</v>
      </c>
      <c r="N62" s="34">
        <v>9.5298226584628392</v>
      </c>
      <c r="O62" s="34">
        <v>2.9722187564459244</v>
      </c>
      <c r="P62" s="34">
        <v>0</v>
      </c>
      <c r="Q62" s="34">
        <v>0.48660135735451709</v>
      </c>
      <c r="R62" s="34">
        <v>6.3475000000000001</v>
      </c>
      <c r="S62" s="19">
        <f t="shared" si="8"/>
        <v>99.384499999999989</v>
      </c>
      <c r="U62" s="4">
        <v>20.12</v>
      </c>
      <c r="V62" s="4">
        <v>193.8</v>
      </c>
      <c r="W62" s="4">
        <v>277</v>
      </c>
      <c r="Y62" s="4">
        <v>96.69</v>
      </c>
      <c r="Z62" s="4">
        <v>18.489999999999998</v>
      </c>
      <c r="AC62" s="4">
        <v>196.9</v>
      </c>
      <c r="AD62" s="4">
        <v>21.48</v>
      </c>
      <c r="AE62" s="4">
        <v>150.80000000000001</v>
      </c>
      <c r="AF62" s="26"/>
      <c r="AG62" s="4">
        <v>14.34</v>
      </c>
      <c r="BK62" s="4">
        <f t="shared" si="9"/>
        <v>16387</v>
      </c>
      <c r="BL62" s="6">
        <f t="shared" si="10"/>
        <v>0.7664784336206425</v>
      </c>
      <c r="BM62" s="6">
        <f t="shared" si="11"/>
        <v>3.4220144266881032E-2</v>
      </c>
      <c r="BN62" s="6">
        <f t="shared" si="12"/>
        <v>0.25152004152927415</v>
      </c>
      <c r="BO62" s="6">
        <f t="shared" si="13"/>
        <v>0.13540793174978849</v>
      </c>
      <c r="BP62" s="6">
        <f t="shared" si="14"/>
        <v>2.2657717200596059E-3</v>
      </c>
      <c r="BQ62" s="6">
        <f t="shared" si="15"/>
        <v>0.18504338659921926</v>
      </c>
      <c r="BR62" s="6">
        <f t="shared" si="16"/>
        <v>0.16993264369584235</v>
      </c>
      <c r="BS62" s="6">
        <f t="shared" si="17"/>
        <v>9.5908962776570655E-2</v>
      </c>
      <c r="BT62" s="6">
        <f t="shared" si="18"/>
        <v>0</v>
      </c>
      <c r="BU62" s="6">
        <f t="shared" si="19"/>
        <v>6.8564373306258574E-3</v>
      </c>
      <c r="BV62" s="5">
        <f t="shared" si="20"/>
        <v>1.29</v>
      </c>
      <c r="BW62" s="5">
        <f t="shared" si="21"/>
        <v>8.57</v>
      </c>
      <c r="BX62" s="36">
        <f t="shared" si="22"/>
        <v>60.32</v>
      </c>
      <c r="BY62" s="5">
        <f t="shared" si="23"/>
        <v>1.3</v>
      </c>
      <c r="BZ62" s="5">
        <f t="shared" si="24"/>
        <v>4.6900000000000004</v>
      </c>
      <c r="CA62" s="5">
        <f t="shared" si="25"/>
        <v>3.49</v>
      </c>
      <c r="CB62" s="5">
        <f t="shared" si="26"/>
        <v>5.62</v>
      </c>
      <c r="CC62" s="5">
        <f t="shared" si="27"/>
        <v>2.97</v>
      </c>
      <c r="CD62" s="5">
        <f t="shared" si="28"/>
        <v>-6.5576039020169148</v>
      </c>
      <c r="CE62" s="34">
        <f t="shared" si="29"/>
        <v>7.4590989138145289</v>
      </c>
      <c r="CF62" s="34">
        <f t="shared" si="30"/>
        <v>19.961140328723296</v>
      </c>
      <c r="CG62" s="34">
        <f t="shared" si="31"/>
        <v>37.368100173521547</v>
      </c>
      <c r="CH62" s="5">
        <f t="shared" si="32"/>
        <v>0</v>
      </c>
      <c r="CI62" s="5">
        <f t="shared" si="33"/>
        <v>0</v>
      </c>
      <c r="CJ62" s="6">
        <f t="shared" si="34"/>
        <v>3.1E-2</v>
      </c>
      <c r="CK62" s="5" t="str">
        <f t="shared" si="35"/>
        <v/>
      </c>
      <c r="CL62" s="5" t="str">
        <f t="shared" si="36"/>
        <v/>
      </c>
      <c r="CM62" s="5" t="str">
        <f t="shared" si="37"/>
        <v/>
      </c>
      <c r="CN62" s="5">
        <f t="shared" si="38"/>
        <v>0.35</v>
      </c>
      <c r="CO62" s="5">
        <f t="shared" si="39"/>
        <v>1.43</v>
      </c>
      <c r="CP62" s="5">
        <f t="shared" si="40"/>
        <v>7.02</v>
      </c>
      <c r="CQ62" s="6" t="str">
        <f t="shared" si="41"/>
        <v/>
      </c>
      <c r="CR62" s="40">
        <f t="shared" si="42"/>
        <v>5.4999999999999997E-3</v>
      </c>
      <c r="CS62" s="5" t="str">
        <f t="shared" si="43"/>
        <v/>
      </c>
      <c r="CT62" s="5" t="str">
        <f t="shared" si="44"/>
        <v/>
      </c>
      <c r="CU62" s="5" t="str">
        <f t="shared" si="45"/>
        <v/>
      </c>
      <c r="CV62" s="5" t="str">
        <f t="shared" si="46"/>
        <v/>
      </c>
      <c r="CW62" s="5" t="str">
        <f t="shared" si="47"/>
        <v/>
      </c>
      <c r="CX62" s="5" t="str">
        <f t="shared" si="48"/>
        <v/>
      </c>
      <c r="CY62" s="4">
        <f t="shared" si="49"/>
        <v>763</v>
      </c>
      <c r="CZ62" s="4">
        <f t="shared" si="50"/>
        <v>108.7</v>
      </c>
      <c r="DA62" s="4" t="str">
        <f t="shared" si="51"/>
        <v/>
      </c>
      <c r="DB62" s="5">
        <f t="shared" si="52"/>
        <v>0.67</v>
      </c>
      <c r="DC62" s="5" t="str">
        <f t="shared" si="53"/>
        <v/>
      </c>
      <c r="DD62" s="5" t="str">
        <f t="shared" si="54"/>
        <v/>
      </c>
      <c r="DE62" s="5" t="str">
        <f t="shared" si="55"/>
        <v/>
      </c>
      <c r="DF62" s="5" t="str">
        <f t="shared" si="56"/>
        <v/>
      </c>
      <c r="DG62" s="5" t="str">
        <f t="shared" si="57"/>
        <v/>
      </c>
      <c r="DH62" s="5" t="str">
        <f t="shared" si="58"/>
        <v/>
      </c>
      <c r="DI62" s="5" t="str">
        <f t="shared" si="59"/>
        <v/>
      </c>
      <c r="DJ62" s="5" t="str">
        <f t="shared" si="60"/>
        <v/>
      </c>
      <c r="DK62" s="5" t="str">
        <f t="shared" si="61"/>
        <v/>
      </c>
      <c r="DL62" s="5" t="str">
        <f t="shared" si="62"/>
        <v/>
      </c>
      <c r="DM62" s="5" t="str">
        <f t="shared" si="63"/>
        <v/>
      </c>
      <c r="DN62" s="5" t="str">
        <f t="shared" si="64"/>
        <v/>
      </c>
      <c r="DO62" s="5" t="str">
        <f t="shared" si="65"/>
        <v/>
      </c>
      <c r="DP62" s="5" t="str">
        <f t="shared" si="66"/>
        <v/>
      </c>
      <c r="DQ62" s="5" t="str">
        <f t="shared" si="67"/>
        <v/>
      </c>
      <c r="DR62" s="5" t="str">
        <f t="shared" si="68"/>
        <v/>
      </c>
      <c r="DS62" s="5" t="str">
        <f t="shared" si="69"/>
        <v/>
      </c>
      <c r="DT62" s="5" t="str">
        <f t="shared" si="70"/>
        <v/>
      </c>
      <c r="DU62" s="5" t="str">
        <f t="shared" si="71"/>
        <v/>
      </c>
      <c r="DV62" s="5" t="str">
        <f t="shared" si="72"/>
        <v/>
      </c>
      <c r="DW62" s="5" t="str">
        <f t="shared" si="73"/>
        <v/>
      </c>
      <c r="DX62" s="5" t="str">
        <f t="shared" si="74"/>
        <v/>
      </c>
      <c r="DY62" s="5" t="str">
        <f t="shared" si="75"/>
        <v/>
      </c>
      <c r="DZ62" s="36" t="str">
        <f t="shared" si="76"/>
        <v/>
      </c>
      <c r="EA62" s="36" t="str">
        <f t="shared" si="77"/>
        <v/>
      </c>
      <c r="EB62" s="4">
        <f t="shared" si="78"/>
        <v>-265.84160647241299</v>
      </c>
      <c r="EC62" s="4">
        <f t="shared" si="79"/>
        <v>46.295419299748616</v>
      </c>
      <c r="ED62" s="4">
        <f t="shared" si="80"/>
        <v>-184.25420863898117</v>
      </c>
      <c r="EE62" s="4">
        <f t="shared" si="81"/>
        <v>354.6714626158888</v>
      </c>
      <c r="EF62" s="4">
        <f t="shared" si="82"/>
        <v>154.03311808436257</v>
      </c>
      <c r="EG62" s="5">
        <f t="shared" si="83"/>
        <v>0.57733388378828987</v>
      </c>
      <c r="EH62" s="5">
        <f t="shared" si="84"/>
        <v>2.6238481664880164</v>
      </c>
      <c r="EI62" s="5">
        <f t="shared" si="85"/>
        <v>0.94642318283557703</v>
      </c>
      <c r="EJ62" s="5">
        <f t="shared" si="86"/>
        <v>0.56421192724507252</v>
      </c>
      <c r="EK62" s="5">
        <f t="shared" si="87"/>
        <v>0.38111961384506704</v>
      </c>
      <c r="EL62" s="5">
        <f t="shared" si="88"/>
        <v>1.3509803513229275</v>
      </c>
      <c r="EM62" s="5">
        <f t="shared" si="89"/>
        <v>0.28000000000000003</v>
      </c>
      <c r="EN62" s="5">
        <f t="shared" si="90"/>
        <v>18.350000000000001</v>
      </c>
      <c r="EO62" s="36">
        <f t="shared" si="91"/>
        <v>2.73</v>
      </c>
      <c r="EP62" s="36">
        <f t="shared" si="92"/>
        <v>1.6073384582102843</v>
      </c>
      <c r="EQ62" s="36">
        <f t="shared" si="93"/>
        <v>4.8660135735451711</v>
      </c>
      <c r="ER62" s="36">
        <f t="shared" si="94"/>
        <v>163.87363218610548</v>
      </c>
      <c r="ES62" s="36">
        <f t="shared" si="95"/>
        <v>150.80000000000001</v>
      </c>
      <c r="ET62" s="36">
        <f t="shared" si="96"/>
        <v>64.44</v>
      </c>
      <c r="EU62" s="36">
        <f t="shared" si="97"/>
        <v>9.7310910151985492</v>
      </c>
      <c r="EV62" s="36">
        <f t="shared" si="98"/>
        <v>7.4590989138145289</v>
      </c>
      <c r="EW62" s="36">
        <f t="shared" si="99"/>
        <v>12.82500691757769</v>
      </c>
      <c r="EX62" s="36">
        <f t="shared" si="100"/>
        <v>9.7310910151985492</v>
      </c>
      <c r="EY62" s="36">
        <f t="shared" si="101"/>
        <v>2.9722187564459244</v>
      </c>
      <c r="EZ62" s="36">
        <f t="shared" si="102"/>
        <v>7.4590989138145289</v>
      </c>
      <c r="FA62" s="5" t="str">
        <f t="shared" si="103"/>
        <v/>
      </c>
      <c r="FB62" s="5" t="str">
        <f t="shared" si="104"/>
        <v/>
      </c>
      <c r="FC62" s="5" t="str">
        <f t="shared" si="105"/>
        <v/>
      </c>
      <c r="FD62" s="36">
        <f t="shared" si="106"/>
        <v>163.87363218610548</v>
      </c>
      <c r="FE62" s="36">
        <f t="shared" si="107"/>
        <v>150.80000000000001</v>
      </c>
      <c r="FF62" s="36">
        <f t="shared" si="108"/>
        <v>98.45</v>
      </c>
      <c r="FG62" s="5" t="str">
        <f t="shared" si="109"/>
        <v/>
      </c>
      <c r="FH62" s="36" t="str">
        <f t="shared" si="110"/>
        <v/>
      </c>
      <c r="FI62" s="36" t="str">
        <f t="shared" si="111"/>
        <v/>
      </c>
      <c r="FJ62" s="5" t="str">
        <f t="shared" si="112"/>
        <v/>
      </c>
      <c r="FK62" s="5" t="str">
        <f t="shared" si="113"/>
        <v/>
      </c>
      <c r="FL62" s="5" t="str">
        <f t="shared" si="114"/>
        <v/>
      </c>
      <c r="FM62" s="5" t="str">
        <f t="shared" si="115"/>
        <v/>
      </c>
      <c r="FN62" s="5" t="str">
        <f t="shared" si="116"/>
        <v/>
      </c>
      <c r="FO62" s="5" t="str">
        <f t="shared" si="117"/>
        <v/>
      </c>
      <c r="FP62" s="4">
        <f t="shared" si="118"/>
        <v>327.74</v>
      </c>
      <c r="FQ62" s="4" t="str">
        <f t="shared" si="119"/>
        <v/>
      </c>
      <c r="FR62" s="4">
        <f t="shared" si="120"/>
        <v>193.8</v>
      </c>
      <c r="FS62" s="65">
        <f t="shared" si="121"/>
        <v>-0.22817567666011587</v>
      </c>
      <c r="FT62" s="65">
        <f t="shared" si="122"/>
        <v>-0.51293146865495376</v>
      </c>
      <c r="FU62" s="65" t="str">
        <f t="shared" si="123"/>
        <v/>
      </c>
      <c r="FV62" s="65" t="str">
        <f t="shared" si="124"/>
        <v/>
      </c>
      <c r="FW62" s="65">
        <f t="shared" si="125"/>
        <v>0.41914956616470261</v>
      </c>
      <c r="FX62" s="65">
        <f t="shared" si="126"/>
        <v>-0.31819374624480057</v>
      </c>
      <c r="FY62" s="65">
        <f t="shared" si="127"/>
        <v>5.6871763515951272</v>
      </c>
      <c r="FZ62" s="65">
        <f t="shared" si="128"/>
        <v>-6.709181133417248</v>
      </c>
      <c r="GA62" s="65" t="str">
        <f t="shared" si="129"/>
        <v/>
      </c>
      <c r="GB62" s="65">
        <f t="shared" si="130"/>
        <v>0.18608511493542762</v>
      </c>
      <c r="GC62" s="65">
        <f t="shared" si="131"/>
        <v>-1.4907454638550279</v>
      </c>
      <c r="GD62" s="65">
        <f t="shared" si="132"/>
        <v>-2.2876002365308477</v>
      </c>
    </row>
    <row r="63" spans="1:186">
      <c r="A63" s="38" t="s">
        <v>185</v>
      </c>
      <c r="B63" s="37">
        <v>596684</v>
      </c>
      <c r="C63" s="4">
        <v>4891484</v>
      </c>
      <c r="D63" s="38" t="s">
        <v>186</v>
      </c>
      <c r="E63" s="38" t="s">
        <v>187</v>
      </c>
      <c r="F63" s="58">
        <v>6601</v>
      </c>
      <c r="G63" s="38" t="s">
        <v>272</v>
      </c>
      <c r="H63" s="34">
        <v>44.751089468674706</v>
      </c>
      <c r="I63" s="34">
        <v>2.9530460843261008</v>
      </c>
      <c r="J63" s="34">
        <v>14.009363299887257</v>
      </c>
      <c r="K63" s="34">
        <v>11.680729185696881</v>
      </c>
      <c r="L63" s="34">
        <v>0.14159597758867279</v>
      </c>
      <c r="M63" s="34">
        <v>7.6816756807223614</v>
      </c>
      <c r="N63" s="34">
        <v>6.7643065155755897</v>
      </c>
      <c r="O63" s="34">
        <v>4.441306193596966</v>
      </c>
      <c r="P63" s="34">
        <v>3.6807442450105927E-2</v>
      </c>
      <c r="Q63" s="34">
        <v>0.56798015148135395</v>
      </c>
      <c r="R63" s="34">
        <v>6.0469999999999997</v>
      </c>
      <c r="S63" s="19">
        <f t="shared" si="8"/>
        <v>99.0749</v>
      </c>
      <c r="U63" s="4">
        <v>20.93</v>
      </c>
      <c r="V63" s="4">
        <v>200.9</v>
      </c>
      <c r="W63" s="4">
        <v>260.8</v>
      </c>
      <c r="Y63" s="4">
        <v>101.4</v>
      </c>
      <c r="Z63" s="4">
        <v>18.510000000000002</v>
      </c>
      <c r="AC63" s="4">
        <v>156</v>
      </c>
      <c r="AD63" s="4">
        <v>22.59</v>
      </c>
      <c r="AE63" s="4">
        <v>176.3</v>
      </c>
      <c r="AF63" s="26"/>
      <c r="AG63" s="4">
        <v>23.04</v>
      </c>
      <c r="BK63" s="4">
        <f t="shared" si="9"/>
        <v>17704</v>
      </c>
      <c r="BL63" s="6">
        <f t="shared" si="10"/>
        <v>0.74473438956023807</v>
      </c>
      <c r="BM63" s="6">
        <f t="shared" si="11"/>
        <v>3.6968528847347283E-2</v>
      </c>
      <c r="BN63" s="6">
        <f t="shared" si="12"/>
        <v>0.27474727005074046</v>
      </c>
      <c r="BO63" s="6">
        <f t="shared" si="13"/>
        <v>0.14628339618906552</v>
      </c>
      <c r="BP63" s="6">
        <f t="shared" si="14"/>
        <v>1.9959963009398476E-3</v>
      </c>
      <c r="BQ63" s="6">
        <f t="shared" si="15"/>
        <v>0.19056501316602234</v>
      </c>
      <c r="BR63" s="6">
        <f t="shared" si="16"/>
        <v>0.12061887509942207</v>
      </c>
      <c r="BS63" s="6">
        <f t="shared" si="17"/>
        <v>0.14331417210703343</v>
      </c>
      <c r="BT63" s="6">
        <f t="shared" si="18"/>
        <v>7.8147436199800264E-4</v>
      </c>
      <c r="BU63" s="6">
        <f t="shared" si="19"/>
        <v>8.0031020358088487E-3</v>
      </c>
      <c r="BV63" s="5">
        <f t="shared" si="20"/>
        <v>1.39</v>
      </c>
      <c r="BW63" s="5">
        <f t="shared" si="21"/>
        <v>9.26</v>
      </c>
      <c r="BX63" s="36">
        <f t="shared" si="22"/>
        <v>59.17</v>
      </c>
      <c r="BY63" s="5">
        <f t="shared" si="23"/>
        <v>1.37</v>
      </c>
      <c r="BZ63" s="5">
        <f t="shared" si="24"/>
        <v>4.74</v>
      </c>
      <c r="CA63" s="5">
        <f t="shared" si="25"/>
        <v>2.29</v>
      </c>
      <c r="CB63" s="5">
        <f t="shared" si="26"/>
        <v>5.2</v>
      </c>
      <c r="CC63" s="5">
        <f t="shared" si="27"/>
        <v>4.4800000000000004</v>
      </c>
      <c r="CD63" s="5">
        <f t="shared" si="28"/>
        <v>-2.2861928795285174</v>
      </c>
      <c r="CE63" s="34">
        <f t="shared" si="29"/>
        <v>7.7184831231724678</v>
      </c>
      <c r="CF63" s="34">
        <f t="shared" si="30"/>
        <v>18.924095832345021</v>
      </c>
      <c r="CG63" s="34">
        <f t="shared" si="31"/>
        <v>40.786535808913285</v>
      </c>
      <c r="CH63" s="5">
        <f t="shared" si="32"/>
        <v>0.12</v>
      </c>
      <c r="CI63" s="5">
        <f t="shared" si="33"/>
        <v>0.02</v>
      </c>
      <c r="CJ63" s="6">
        <f t="shared" si="34"/>
        <v>3.1E-2</v>
      </c>
      <c r="CK63" s="5" t="str">
        <f t="shared" si="35"/>
        <v/>
      </c>
      <c r="CL63" s="5" t="str">
        <f t="shared" si="36"/>
        <v/>
      </c>
      <c r="CM63" s="5" t="str">
        <f t="shared" si="37"/>
        <v/>
      </c>
      <c r="CN63" s="5">
        <f t="shared" si="38"/>
        <v>0.39</v>
      </c>
      <c r="CO63" s="5">
        <f t="shared" si="39"/>
        <v>1.3</v>
      </c>
      <c r="CP63" s="5">
        <f t="shared" si="40"/>
        <v>7.8</v>
      </c>
      <c r="CQ63" s="6" t="str">
        <f t="shared" si="41"/>
        <v/>
      </c>
      <c r="CR63" s="40">
        <f t="shared" si="42"/>
        <v>6.0000000000000001E-3</v>
      </c>
      <c r="CS63" s="5" t="str">
        <f t="shared" si="43"/>
        <v/>
      </c>
      <c r="CT63" s="5" t="str">
        <f t="shared" si="44"/>
        <v/>
      </c>
      <c r="CU63" s="5" t="str">
        <f t="shared" si="45"/>
        <v/>
      </c>
      <c r="CV63" s="5" t="str">
        <f t="shared" si="46"/>
        <v/>
      </c>
      <c r="CW63" s="5" t="str">
        <f t="shared" si="47"/>
        <v/>
      </c>
      <c r="CX63" s="5" t="str">
        <f t="shared" si="48"/>
        <v/>
      </c>
      <c r="CY63" s="4">
        <f t="shared" si="49"/>
        <v>784</v>
      </c>
      <c r="CZ63" s="4">
        <f t="shared" si="50"/>
        <v>100.4</v>
      </c>
      <c r="DA63" s="4" t="str">
        <f t="shared" si="51"/>
        <v/>
      </c>
      <c r="DB63" s="5">
        <f t="shared" si="52"/>
        <v>1.02</v>
      </c>
      <c r="DC63" s="5" t="str">
        <f t="shared" si="53"/>
        <v/>
      </c>
      <c r="DD63" s="5" t="str">
        <f t="shared" si="54"/>
        <v/>
      </c>
      <c r="DE63" s="5" t="str">
        <f t="shared" si="55"/>
        <v/>
      </c>
      <c r="DF63" s="5" t="str">
        <f t="shared" si="56"/>
        <v/>
      </c>
      <c r="DG63" s="5" t="str">
        <f t="shared" si="57"/>
        <v/>
      </c>
      <c r="DH63" s="5" t="str">
        <f t="shared" si="58"/>
        <v/>
      </c>
      <c r="DI63" s="5" t="str">
        <f t="shared" si="59"/>
        <v/>
      </c>
      <c r="DJ63" s="5" t="str">
        <f t="shared" si="60"/>
        <v/>
      </c>
      <c r="DK63" s="5" t="str">
        <f t="shared" si="61"/>
        <v/>
      </c>
      <c r="DL63" s="5" t="str">
        <f t="shared" si="62"/>
        <v/>
      </c>
      <c r="DM63" s="5" t="str">
        <f t="shared" si="63"/>
        <v/>
      </c>
      <c r="DN63" s="5" t="str">
        <f t="shared" si="64"/>
        <v/>
      </c>
      <c r="DO63" s="5" t="str">
        <f t="shared" si="65"/>
        <v/>
      </c>
      <c r="DP63" s="5" t="str">
        <f t="shared" si="66"/>
        <v/>
      </c>
      <c r="DQ63" s="5" t="str">
        <f t="shared" si="67"/>
        <v/>
      </c>
      <c r="DR63" s="5" t="str">
        <f t="shared" si="68"/>
        <v/>
      </c>
      <c r="DS63" s="5" t="str">
        <f t="shared" si="69"/>
        <v/>
      </c>
      <c r="DT63" s="5" t="str">
        <f t="shared" si="70"/>
        <v/>
      </c>
      <c r="DU63" s="5" t="str">
        <f t="shared" si="71"/>
        <v/>
      </c>
      <c r="DV63" s="5" t="str">
        <f t="shared" si="72"/>
        <v/>
      </c>
      <c r="DW63" s="5" t="str">
        <f t="shared" si="73"/>
        <v/>
      </c>
      <c r="DX63" s="5" t="str">
        <f t="shared" si="74"/>
        <v/>
      </c>
      <c r="DY63" s="5" t="str">
        <f t="shared" si="75"/>
        <v/>
      </c>
      <c r="DZ63" s="36" t="str">
        <f t="shared" si="76"/>
        <v/>
      </c>
      <c r="EA63" s="36" t="str">
        <f t="shared" si="77"/>
        <v/>
      </c>
      <c r="EB63" s="4">
        <f t="shared" si="78"/>
        <v>-263.15157284445752</v>
      </c>
      <c r="EC63" s="4">
        <f t="shared" si="79"/>
        <v>23.736566651433229</v>
      </c>
      <c r="ED63" s="4">
        <f t="shared" si="80"/>
        <v>-110.58612661713512</v>
      </c>
      <c r="EE63" s="4">
        <f t="shared" si="81"/>
        <v>373.81693820243515</v>
      </c>
      <c r="EF63" s="4">
        <f t="shared" si="82"/>
        <v>157.44649514613161</v>
      </c>
      <c r="EG63" s="5">
        <f t="shared" si="83"/>
        <v>0.71323572368851718</v>
      </c>
      <c r="EH63" s="5">
        <f t="shared" si="84"/>
        <v>1.9076757572821199</v>
      </c>
      <c r="EI63" s="5">
        <f t="shared" si="85"/>
        <v>1.0382819177122726</v>
      </c>
      <c r="EJ63" s="5">
        <f t="shared" si="86"/>
        <v>1.1942595754140455</v>
      </c>
      <c r="EK63" s="5">
        <f t="shared" si="87"/>
        <v>0.52283971469653578</v>
      </c>
      <c r="EL63" s="5">
        <f t="shared" si="88"/>
        <v>0.8803691528327785</v>
      </c>
      <c r="EM63" s="5">
        <f t="shared" si="89"/>
        <v>0.31</v>
      </c>
      <c r="EN63" s="5">
        <f t="shared" si="90"/>
        <v>17.87</v>
      </c>
      <c r="EO63" s="36">
        <f t="shared" si="91"/>
        <v>2.95</v>
      </c>
      <c r="EP63" s="36">
        <f t="shared" si="92"/>
        <v>1.4159597758867279</v>
      </c>
      <c r="EQ63" s="36">
        <f t="shared" si="93"/>
        <v>5.6798015148135397</v>
      </c>
      <c r="ER63" s="36">
        <f t="shared" si="94"/>
        <v>177.03511275534976</v>
      </c>
      <c r="ES63" s="36">
        <f t="shared" si="95"/>
        <v>176.3</v>
      </c>
      <c r="ET63" s="36">
        <f t="shared" si="96"/>
        <v>67.77</v>
      </c>
      <c r="EU63" s="36">
        <f t="shared" si="97"/>
        <v>10.512656267127193</v>
      </c>
      <c r="EV63" s="36">
        <f t="shared" si="98"/>
        <v>7.6816756807223614</v>
      </c>
      <c r="EW63" s="36">
        <f t="shared" si="99"/>
        <v>14.009363299887257</v>
      </c>
      <c r="EX63" s="36">
        <f t="shared" si="100"/>
        <v>10.512656267127193</v>
      </c>
      <c r="EY63" s="36">
        <f t="shared" si="101"/>
        <v>4.4781136360470724</v>
      </c>
      <c r="EZ63" s="36">
        <f t="shared" si="102"/>
        <v>7.6816756807223614</v>
      </c>
      <c r="FA63" s="5" t="str">
        <f t="shared" si="103"/>
        <v/>
      </c>
      <c r="FB63" s="5" t="str">
        <f t="shared" si="104"/>
        <v/>
      </c>
      <c r="FC63" s="5" t="str">
        <f t="shared" si="105"/>
        <v/>
      </c>
      <c r="FD63" s="36">
        <f t="shared" si="106"/>
        <v>177.03511275534976</v>
      </c>
      <c r="FE63" s="36">
        <f t="shared" si="107"/>
        <v>176.3</v>
      </c>
      <c r="FF63" s="36">
        <f t="shared" si="108"/>
        <v>78</v>
      </c>
      <c r="FG63" s="5" t="str">
        <f t="shared" si="109"/>
        <v/>
      </c>
      <c r="FH63" s="36" t="str">
        <f t="shared" si="110"/>
        <v/>
      </c>
      <c r="FI63" s="36" t="str">
        <f t="shared" si="111"/>
        <v/>
      </c>
      <c r="FJ63" s="5" t="str">
        <f t="shared" si="112"/>
        <v/>
      </c>
      <c r="FK63" s="5" t="str">
        <f t="shared" si="113"/>
        <v/>
      </c>
      <c r="FL63" s="5" t="str">
        <f t="shared" si="114"/>
        <v/>
      </c>
      <c r="FM63" s="5" t="str">
        <f t="shared" si="115"/>
        <v/>
      </c>
      <c r="FN63" s="5" t="str">
        <f t="shared" si="116"/>
        <v/>
      </c>
      <c r="FO63" s="5" t="str">
        <f t="shared" si="117"/>
        <v/>
      </c>
      <c r="FP63" s="4">
        <f t="shared" si="118"/>
        <v>354.08</v>
      </c>
      <c r="FQ63" s="4" t="str">
        <f t="shared" si="119"/>
        <v/>
      </c>
      <c r="FR63" s="4">
        <f t="shared" si="120"/>
        <v>200.9</v>
      </c>
      <c r="FS63" s="65">
        <f t="shared" si="121"/>
        <v>-0.24612145983493361</v>
      </c>
      <c r="FT63" s="65">
        <f t="shared" si="122"/>
        <v>-0.52936216390847746</v>
      </c>
      <c r="FU63" s="65" t="str">
        <f t="shared" si="123"/>
        <v/>
      </c>
      <c r="FV63" s="65" t="str">
        <f t="shared" si="124"/>
        <v/>
      </c>
      <c r="FW63" s="65">
        <f t="shared" si="125"/>
        <v>0.37307908802369738</v>
      </c>
      <c r="FX63" s="65">
        <f t="shared" si="126"/>
        <v>-0.45288681123677754</v>
      </c>
      <c r="FY63" s="65">
        <f t="shared" si="127"/>
        <v>5.5192023599373679</v>
      </c>
      <c r="FZ63" s="65">
        <f t="shared" si="128"/>
        <v>-7.0325953094009286</v>
      </c>
      <c r="GA63" s="65" t="str">
        <f t="shared" si="129"/>
        <v/>
      </c>
      <c r="GB63" s="65">
        <f t="shared" si="130"/>
        <v>0.19060088301592032</v>
      </c>
      <c r="GC63" s="65">
        <f t="shared" si="131"/>
        <v>-1.5259009856079591</v>
      </c>
      <c r="GD63" s="65">
        <f t="shared" si="132"/>
        <v>-2.350852616687698</v>
      </c>
    </row>
    <row r="64" spans="1:186">
      <c r="A64" s="38" t="s">
        <v>185</v>
      </c>
      <c r="B64" s="37">
        <v>596684</v>
      </c>
      <c r="C64" s="4">
        <v>4891484</v>
      </c>
      <c r="D64" s="38" t="s">
        <v>186</v>
      </c>
      <c r="E64" s="38" t="s">
        <v>187</v>
      </c>
      <c r="F64" s="58">
        <v>6598</v>
      </c>
      <c r="G64" s="38" t="s">
        <v>273</v>
      </c>
      <c r="H64" s="34">
        <v>47.0177592953521</v>
      </c>
      <c r="I64" s="34">
        <v>2.7066547343405736</v>
      </c>
      <c r="J64" s="34">
        <v>12.713360851759868</v>
      </c>
      <c r="K64" s="34">
        <v>10.640018088685611</v>
      </c>
      <c r="L64" s="34">
        <v>0.17877869188872106</v>
      </c>
      <c r="M64" s="34">
        <v>6.9758559692162008</v>
      </c>
      <c r="N64" s="34">
        <v>10.13110668320375</v>
      </c>
      <c r="O64" s="34">
        <v>3.1335748578281368</v>
      </c>
      <c r="P64" s="34">
        <v>0.1280760370462688</v>
      </c>
      <c r="Q64" s="34">
        <v>0.52031479067877118</v>
      </c>
      <c r="R64" s="34">
        <v>5.7511999999999999</v>
      </c>
      <c r="S64" s="19">
        <f t="shared" si="8"/>
        <v>99.896699999999996</v>
      </c>
      <c r="U64" s="4">
        <v>19.12</v>
      </c>
      <c r="V64" s="4">
        <v>187.8</v>
      </c>
      <c r="W64" s="4">
        <v>246.2</v>
      </c>
      <c r="Y64" s="4">
        <v>92.7</v>
      </c>
      <c r="Z64" s="4">
        <v>18.79</v>
      </c>
      <c r="AC64" s="4">
        <v>300.39999999999998</v>
      </c>
      <c r="AD64" s="4">
        <v>22.05</v>
      </c>
      <c r="AE64" s="4">
        <v>158.80000000000001</v>
      </c>
      <c r="AF64" s="26"/>
      <c r="AG64" s="4">
        <v>17.21</v>
      </c>
      <c r="BK64" s="4">
        <f t="shared" si="9"/>
        <v>16226</v>
      </c>
      <c r="BL64" s="6">
        <f t="shared" si="10"/>
        <v>0.78245563813200358</v>
      </c>
      <c r="BM64" s="6">
        <f t="shared" si="11"/>
        <v>3.3884010194548994E-2</v>
      </c>
      <c r="BN64" s="6">
        <f t="shared" si="12"/>
        <v>0.24933047365679284</v>
      </c>
      <c r="BO64" s="6">
        <f t="shared" si="13"/>
        <v>0.13325006998980102</v>
      </c>
      <c r="BP64" s="6">
        <f t="shared" si="14"/>
        <v>2.5201394402131531E-3</v>
      </c>
      <c r="BQ64" s="6">
        <f t="shared" si="15"/>
        <v>0.17305522126559664</v>
      </c>
      <c r="BR64" s="6">
        <f t="shared" si="16"/>
        <v>0.1806545414266004</v>
      </c>
      <c r="BS64" s="6">
        <f t="shared" si="17"/>
        <v>0.10111567789054976</v>
      </c>
      <c r="BT64" s="6">
        <f t="shared" si="18"/>
        <v>2.7192364553347941E-3</v>
      </c>
      <c r="BU64" s="6">
        <f t="shared" si="19"/>
        <v>7.3314751399009611E-3</v>
      </c>
      <c r="BV64" s="5">
        <f t="shared" si="20"/>
        <v>1.27</v>
      </c>
      <c r="BW64" s="5">
        <f t="shared" si="21"/>
        <v>8.43</v>
      </c>
      <c r="BX64" s="36">
        <f t="shared" si="22"/>
        <v>59.09</v>
      </c>
      <c r="BY64" s="5">
        <f t="shared" si="23"/>
        <v>1.37</v>
      </c>
      <c r="BZ64" s="5">
        <f t="shared" si="24"/>
        <v>4.7</v>
      </c>
      <c r="CA64" s="5">
        <f t="shared" si="25"/>
        <v>3.74</v>
      </c>
      <c r="CB64" s="5">
        <f t="shared" si="26"/>
        <v>5.2</v>
      </c>
      <c r="CC64" s="5">
        <f t="shared" si="27"/>
        <v>3.26</v>
      </c>
      <c r="CD64" s="5">
        <f t="shared" si="28"/>
        <v>-6.8694557883293452</v>
      </c>
      <c r="CE64" s="34">
        <f t="shared" si="29"/>
        <v>7.10393200626247</v>
      </c>
      <c r="CF64" s="34">
        <f t="shared" si="30"/>
        <v>20.368613547294359</v>
      </c>
      <c r="CG64" s="34">
        <f t="shared" si="31"/>
        <v>34.876855951769542</v>
      </c>
      <c r="CH64" s="5">
        <f t="shared" si="32"/>
        <v>0.47</v>
      </c>
      <c r="CI64" s="5">
        <f t="shared" si="33"/>
        <v>7.0000000000000007E-2</v>
      </c>
      <c r="CJ64" s="6">
        <f t="shared" si="34"/>
        <v>3.1E-2</v>
      </c>
      <c r="CK64" s="5" t="str">
        <f t="shared" si="35"/>
        <v/>
      </c>
      <c r="CL64" s="5" t="str">
        <f t="shared" si="36"/>
        <v/>
      </c>
      <c r="CM64" s="5" t="str">
        <f t="shared" si="37"/>
        <v/>
      </c>
      <c r="CN64" s="5">
        <f t="shared" si="38"/>
        <v>0.38</v>
      </c>
      <c r="CO64" s="5">
        <f t="shared" si="39"/>
        <v>1.31</v>
      </c>
      <c r="CP64" s="5">
        <f t="shared" si="40"/>
        <v>7.2</v>
      </c>
      <c r="CQ64" s="6" t="str">
        <f t="shared" si="41"/>
        <v/>
      </c>
      <c r="CR64" s="40">
        <f t="shared" si="42"/>
        <v>5.8999999999999999E-3</v>
      </c>
      <c r="CS64" s="5" t="str">
        <f t="shared" si="43"/>
        <v/>
      </c>
      <c r="CT64" s="5" t="str">
        <f t="shared" si="44"/>
        <v/>
      </c>
      <c r="CU64" s="5" t="str">
        <f t="shared" si="45"/>
        <v/>
      </c>
      <c r="CV64" s="5" t="str">
        <f t="shared" si="46"/>
        <v/>
      </c>
      <c r="CW64" s="5" t="str">
        <f t="shared" si="47"/>
        <v/>
      </c>
      <c r="CX64" s="5" t="str">
        <f t="shared" si="48"/>
        <v/>
      </c>
      <c r="CY64" s="4">
        <f t="shared" si="49"/>
        <v>736</v>
      </c>
      <c r="CZ64" s="4">
        <f t="shared" si="50"/>
        <v>102.2</v>
      </c>
      <c r="DA64" s="4" t="str">
        <f t="shared" si="51"/>
        <v/>
      </c>
      <c r="DB64" s="5">
        <f t="shared" si="52"/>
        <v>0.78</v>
      </c>
      <c r="DC64" s="5" t="str">
        <f t="shared" si="53"/>
        <v/>
      </c>
      <c r="DD64" s="5" t="str">
        <f t="shared" si="54"/>
        <v/>
      </c>
      <c r="DE64" s="5" t="str">
        <f t="shared" si="55"/>
        <v/>
      </c>
      <c r="DF64" s="5" t="str">
        <f t="shared" si="56"/>
        <v/>
      </c>
      <c r="DG64" s="5" t="str">
        <f t="shared" si="57"/>
        <v/>
      </c>
      <c r="DH64" s="5" t="str">
        <f t="shared" si="58"/>
        <v/>
      </c>
      <c r="DI64" s="5" t="str">
        <f t="shared" si="59"/>
        <v/>
      </c>
      <c r="DJ64" s="5" t="str">
        <f t="shared" si="60"/>
        <v/>
      </c>
      <c r="DK64" s="5" t="str">
        <f t="shared" si="61"/>
        <v/>
      </c>
      <c r="DL64" s="5" t="str">
        <f t="shared" si="62"/>
        <v/>
      </c>
      <c r="DM64" s="5" t="str">
        <f t="shared" si="63"/>
        <v/>
      </c>
      <c r="DN64" s="5" t="str">
        <f t="shared" si="64"/>
        <v/>
      </c>
      <c r="DO64" s="5" t="str">
        <f t="shared" si="65"/>
        <v/>
      </c>
      <c r="DP64" s="5" t="str">
        <f t="shared" si="66"/>
        <v/>
      </c>
      <c r="DQ64" s="5" t="str">
        <f t="shared" si="67"/>
        <v/>
      </c>
      <c r="DR64" s="5" t="str">
        <f t="shared" si="68"/>
        <v/>
      </c>
      <c r="DS64" s="5" t="str">
        <f t="shared" si="69"/>
        <v/>
      </c>
      <c r="DT64" s="5" t="str">
        <f t="shared" si="70"/>
        <v/>
      </c>
      <c r="DU64" s="5" t="str">
        <f t="shared" si="71"/>
        <v/>
      </c>
      <c r="DV64" s="5" t="str">
        <f t="shared" si="72"/>
        <v/>
      </c>
      <c r="DW64" s="5" t="str">
        <f t="shared" si="73"/>
        <v/>
      </c>
      <c r="DX64" s="5" t="str">
        <f t="shared" si="74"/>
        <v/>
      </c>
      <c r="DY64" s="5" t="str">
        <f t="shared" si="75"/>
        <v/>
      </c>
      <c r="DZ64" s="36" t="str">
        <f t="shared" si="76"/>
        <v/>
      </c>
      <c r="EA64" s="36" t="str">
        <f t="shared" si="77"/>
        <v/>
      </c>
      <c r="EB64" s="4">
        <f t="shared" si="78"/>
        <v>-279.05098286181538</v>
      </c>
      <c r="EC64" s="4">
        <f t="shared" si="79"/>
        <v>36.547270747049694</v>
      </c>
      <c r="ED64" s="4">
        <f t="shared" si="80"/>
        <v>-215.8135235422925</v>
      </c>
      <c r="EE64" s="4">
        <f t="shared" si="81"/>
        <v>340.18930144994664</v>
      </c>
      <c r="EF64" s="4">
        <f t="shared" si="82"/>
        <v>178.26342780300365</v>
      </c>
      <c r="EG64" s="5">
        <f t="shared" si="83"/>
        <v>0.53616798666948384</v>
      </c>
      <c r="EH64" s="5">
        <f t="shared" si="84"/>
        <v>2.4023788261031673</v>
      </c>
      <c r="EI64" s="5">
        <f t="shared" si="85"/>
        <v>0.87667728334997874</v>
      </c>
      <c r="EJ64" s="5">
        <f t="shared" si="86"/>
        <v>0.57460601486184515</v>
      </c>
      <c r="EK64" s="5">
        <f t="shared" si="87"/>
        <v>0.40981182547725181</v>
      </c>
      <c r="EL64" s="5">
        <f t="shared" si="88"/>
        <v>1.464822443129516</v>
      </c>
      <c r="EM64" s="5">
        <f t="shared" si="89"/>
        <v>0.27</v>
      </c>
      <c r="EN64" s="5">
        <f t="shared" si="90"/>
        <v>18.25</v>
      </c>
      <c r="EO64" s="36">
        <f t="shared" si="91"/>
        <v>2.71</v>
      </c>
      <c r="EP64" s="36">
        <f t="shared" si="92"/>
        <v>1.7877869188872106</v>
      </c>
      <c r="EQ64" s="36">
        <f t="shared" si="93"/>
        <v>5.203147906787712</v>
      </c>
      <c r="ER64" s="36">
        <f t="shared" si="94"/>
        <v>162.26395132371741</v>
      </c>
      <c r="ES64" s="36">
        <f t="shared" si="95"/>
        <v>158.80000000000001</v>
      </c>
      <c r="ET64" s="36">
        <f t="shared" si="96"/>
        <v>66.150000000000006</v>
      </c>
      <c r="EU64" s="36">
        <f t="shared" si="97"/>
        <v>9.5760162798170505</v>
      </c>
      <c r="EV64" s="36">
        <f t="shared" si="98"/>
        <v>6.9758559692162008</v>
      </c>
      <c r="EW64" s="36">
        <f t="shared" si="99"/>
        <v>12.713360851759868</v>
      </c>
      <c r="EX64" s="36">
        <f t="shared" si="100"/>
        <v>9.5760162798170505</v>
      </c>
      <c r="EY64" s="36">
        <f t="shared" si="101"/>
        <v>3.2616508948744056</v>
      </c>
      <c r="EZ64" s="36">
        <f t="shared" si="102"/>
        <v>6.9758559692162008</v>
      </c>
      <c r="FA64" s="5" t="str">
        <f t="shared" si="103"/>
        <v/>
      </c>
      <c r="FB64" s="5" t="str">
        <f t="shared" si="104"/>
        <v/>
      </c>
      <c r="FC64" s="5" t="str">
        <f t="shared" si="105"/>
        <v/>
      </c>
      <c r="FD64" s="36">
        <f t="shared" si="106"/>
        <v>162.26395132371741</v>
      </c>
      <c r="FE64" s="36">
        <f t="shared" si="107"/>
        <v>158.80000000000001</v>
      </c>
      <c r="FF64" s="36">
        <f t="shared" si="108"/>
        <v>150.19999999999999</v>
      </c>
      <c r="FG64" s="5" t="str">
        <f t="shared" si="109"/>
        <v/>
      </c>
      <c r="FH64" s="36" t="str">
        <f t="shared" si="110"/>
        <v/>
      </c>
      <c r="FI64" s="36" t="str">
        <f t="shared" si="111"/>
        <v/>
      </c>
      <c r="FJ64" s="5" t="str">
        <f t="shared" si="112"/>
        <v/>
      </c>
      <c r="FK64" s="5" t="str">
        <f t="shared" si="113"/>
        <v/>
      </c>
      <c r="FL64" s="5" t="str">
        <f t="shared" si="114"/>
        <v/>
      </c>
      <c r="FM64" s="5" t="str">
        <f t="shared" si="115"/>
        <v/>
      </c>
      <c r="FN64" s="5" t="str">
        <f t="shared" si="116"/>
        <v/>
      </c>
      <c r="FO64" s="5" t="str">
        <f t="shared" si="117"/>
        <v/>
      </c>
      <c r="FP64" s="4">
        <f t="shared" si="118"/>
        <v>324.52</v>
      </c>
      <c r="FQ64" s="4" t="str">
        <f t="shared" si="119"/>
        <v/>
      </c>
      <c r="FR64" s="4">
        <f t="shared" si="120"/>
        <v>187.8</v>
      </c>
      <c r="FS64" s="65">
        <f t="shared" si="121"/>
        <v>-0.23754587937572311</v>
      </c>
      <c r="FT64" s="65">
        <f t="shared" si="122"/>
        <v>-0.53078357502971518</v>
      </c>
      <c r="FU64" s="65" t="str">
        <f t="shared" si="123"/>
        <v/>
      </c>
      <c r="FV64" s="65" t="str">
        <f t="shared" si="124"/>
        <v/>
      </c>
      <c r="FW64" s="65">
        <f t="shared" si="125"/>
        <v>0.4323973328894789</v>
      </c>
      <c r="FX64" s="65">
        <f t="shared" si="126"/>
        <v>-0.13045155198174085</v>
      </c>
      <c r="FY64" s="65">
        <f t="shared" si="127"/>
        <v>5.9219857818905073</v>
      </c>
      <c r="FZ64" s="65">
        <f t="shared" si="128"/>
        <v>-6.3695817318828221</v>
      </c>
      <c r="GA64" s="65" t="str">
        <f t="shared" si="129"/>
        <v/>
      </c>
      <c r="GB64" s="65">
        <f t="shared" si="130"/>
        <v>0.18418164180933913</v>
      </c>
      <c r="GC64" s="65">
        <f t="shared" si="131"/>
        <v>-1.5141009811367643</v>
      </c>
      <c r="GD64" s="65">
        <f t="shared" si="132"/>
        <v>-2.3164491483377829</v>
      </c>
    </row>
    <row r="65" spans="1:186">
      <c r="A65" s="38" t="s">
        <v>185</v>
      </c>
      <c r="B65" s="37">
        <v>579907</v>
      </c>
      <c r="C65" s="4">
        <v>4891728</v>
      </c>
      <c r="D65" s="38" t="s">
        <v>186</v>
      </c>
      <c r="E65" s="38" t="s">
        <v>187</v>
      </c>
      <c r="F65" s="58">
        <v>6600</v>
      </c>
      <c r="G65" s="38" t="s">
        <v>274</v>
      </c>
      <c r="H65" s="34">
        <v>47.398950973733015</v>
      </c>
      <c r="I65" s="34">
        <v>3.1090254164533691</v>
      </c>
      <c r="J65" s="34">
        <v>14.301324822672433</v>
      </c>
      <c r="K65" s="34">
        <v>12.274743534839065</v>
      </c>
      <c r="L65" s="34">
        <v>0.17807022311104562</v>
      </c>
      <c r="M65" s="34">
        <v>4.2452555887315082</v>
      </c>
      <c r="N65" s="34">
        <v>8.5558228019050375</v>
      </c>
      <c r="O65" s="34">
        <v>3.6497672482307078</v>
      </c>
      <c r="P65" s="34">
        <v>1.5866882879150341</v>
      </c>
      <c r="Q65" s="34">
        <v>1.1381511024087867</v>
      </c>
      <c r="R65" s="34">
        <v>3.9695999999999998</v>
      </c>
      <c r="S65" s="19">
        <f t="shared" si="8"/>
        <v>100.4074</v>
      </c>
      <c r="U65" s="4">
        <v>15.63</v>
      </c>
      <c r="V65" s="4">
        <v>181</v>
      </c>
      <c r="W65" s="4">
        <v>124.2</v>
      </c>
      <c r="Y65" s="4">
        <v>90.91</v>
      </c>
      <c r="Z65" s="4">
        <v>41.41</v>
      </c>
      <c r="AC65" s="4">
        <v>908.6</v>
      </c>
      <c r="AD65" s="4">
        <v>32.31</v>
      </c>
      <c r="AE65" s="4">
        <v>239.5</v>
      </c>
      <c r="AF65" s="26"/>
      <c r="AG65" s="4">
        <v>715.1</v>
      </c>
      <c r="BK65" s="4">
        <f t="shared" si="9"/>
        <v>18639</v>
      </c>
      <c r="BL65" s="6">
        <f t="shared" si="10"/>
        <v>0.78879931725300401</v>
      </c>
      <c r="BM65" s="6">
        <f t="shared" si="11"/>
        <v>3.8921199504924502E-2</v>
      </c>
      <c r="BN65" s="6">
        <f t="shared" si="12"/>
        <v>0.28047312850897099</v>
      </c>
      <c r="BO65" s="6">
        <f t="shared" si="13"/>
        <v>0.15372252391783425</v>
      </c>
      <c r="BP65" s="6">
        <f t="shared" si="14"/>
        <v>2.5101525671136966E-3</v>
      </c>
      <c r="BQ65" s="6">
        <f t="shared" si="15"/>
        <v>0.10531519694198729</v>
      </c>
      <c r="BR65" s="6">
        <f t="shared" si="16"/>
        <v>0.15256460060458341</v>
      </c>
      <c r="BS65" s="6">
        <f t="shared" si="17"/>
        <v>0.11777241846501155</v>
      </c>
      <c r="BT65" s="6">
        <f t="shared" si="18"/>
        <v>3.3687649424947647E-2</v>
      </c>
      <c r="BU65" s="6">
        <f t="shared" si="19"/>
        <v>1.6037073445241464E-2</v>
      </c>
      <c r="BV65" s="5">
        <f t="shared" si="20"/>
        <v>1.46</v>
      </c>
      <c r="BW65" s="5">
        <f t="shared" si="21"/>
        <v>9.73</v>
      </c>
      <c r="BX65" s="36">
        <f t="shared" si="22"/>
        <v>43.25</v>
      </c>
      <c r="BY65" s="5">
        <f t="shared" si="23"/>
        <v>2.6</v>
      </c>
      <c r="BZ65" s="5">
        <f t="shared" si="24"/>
        <v>4.5999999999999996</v>
      </c>
      <c r="CA65" s="5">
        <f t="shared" si="25"/>
        <v>2.75</v>
      </c>
      <c r="CB65" s="5">
        <f t="shared" si="26"/>
        <v>2.73</v>
      </c>
      <c r="CC65" s="5">
        <f t="shared" si="27"/>
        <v>5.24</v>
      </c>
      <c r="CD65" s="5">
        <f t="shared" si="28"/>
        <v>-3.3193672657592952</v>
      </c>
      <c r="CE65" s="34">
        <f t="shared" si="29"/>
        <v>5.8319438766465428</v>
      </c>
      <c r="CF65" s="34">
        <f t="shared" si="30"/>
        <v>18.037533926782288</v>
      </c>
      <c r="CG65" s="34">
        <f t="shared" si="31"/>
        <v>32.332268370607039</v>
      </c>
      <c r="CH65" s="5">
        <f t="shared" si="32"/>
        <v>2.65</v>
      </c>
      <c r="CI65" s="5">
        <f t="shared" si="33"/>
        <v>0.71</v>
      </c>
      <c r="CJ65" s="6">
        <f t="shared" si="34"/>
        <v>2.1000000000000001E-2</v>
      </c>
      <c r="CK65" s="5" t="str">
        <f t="shared" si="35"/>
        <v/>
      </c>
      <c r="CL65" s="5" t="str">
        <f t="shared" si="36"/>
        <v/>
      </c>
      <c r="CM65" s="5" t="str">
        <f t="shared" si="37"/>
        <v/>
      </c>
      <c r="CN65" s="5">
        <f t="shared" si="38"/>
        <v>0.73</v>
      </c>
      <c r="CO65" s="5">
        <f t="shared" si="39"/>
        <v>0.69</v>
      </c>
      <c r="CP65" s="5">
        <f t="shared" si="40"/>
        <v>7.41</v>
      </c>
      <c r="CQ65" s="6" t="str">
        <f t="shared" si="41"/>
        <v/>
      </c>
      <c r="CR65" s="40">
        <f t="shared" si="42"/>
        <v>7.7000000000000002E-3</v>
      </c>
      <c r="CS65" s="5" t="str">
        <f t="shared" si="43"/>
        <v/>
      </c>
      <c r="CT65" s="5" t="str">
        <f t="shared" si="44"/>
        <v/>
      </c>
      <c r="CU65" s="5" t="str">
        <f t="shared" si="45"/>
        <v/>
      </c>
      <c r="CV65" s="5" t="str">
        <f t="shared" si="46"/>
        <v/>
      </c>
      <c r="CW65" s="5" t="str">
        <f t="shared" si="47"/>
        <v/>
      </c>
      <c r="CX65" s="5" t="str">
        <f t="shared" si="48"/>
        <v/>
      </c>
      <c r="CY65" s="4">
        <f t="shared" si="49"/>
        <v>577</v>
      </c>
      <c r="CZ65" s="4">
        <f t="shared" si="50"/>
        <v>77.8</v>
      </c>
      <c r="DA65" s="4" t="str">
        <f t="shared" si="51"/>
        <v/>
      </c>
      <c r="DB65" s="5">
        <f t="shared" si="52"/>
        <v>22.13</v>
      </c>
      <c r="DC65" s="5" t="str">
        <f t="shared" si="53"/>
        <v/>
      </c>
      <c r="DD65" s="5" t="str">
        <f t="shared" si="54"/>
        <v/>
      </c>
      <c r="DE65" s="5" t="str">
        <f t="shared" si="55"/>
        <v/>
      </c>
      <c r="DF65" s="5" t="str">
        <f t="shared" si="56"/>
        <v/>
      </c>
      <c r="DG65" s="5" t="str">
        <f t="shared" si="57"/>
        <v/>
      </c>
      <c r="DH65" s="5" t="str">
        <f t="shared" si="58"/>
        <v/>
      </c>
      <c r="DI65" s="5" t="str">
        <f t="shared" si="59"/>
        <v/>
      </c>
      <c r="DJ65" s="5" t="str">
        <f t="shared" si="60"/>
        <v/>
      </c>
      <c r="DK65" s="5" t="str">
        <f t="shared" si="61"/>
        <v/>
      </c>
      <c r="DL65" s="5" t="str">
        <f t="shared" si="62"/>
        <v/>
      </c>
      <c r="DM65" s="5" t="str">
        <f t="shared" si="63"/>
        <v/>
      </c>
      <c r="DN65" s="5" t="str">
        <f t="shared" si="64"/>
        <v/>
      </c>
      <c r="DO65" s="5" t="str">
        <f t="shared" si="65"/>
        <v/>
      </c>
      <c r="DP65" s="5" t="str">
        <f t="shared" si="66"/>
        <v/>
      </c>
      <c r="DQ65" s="5" t="str">
        <f t="shared" si="67"/>
        <v/>
      </c>
      <c r="DR65" s="5" t="str">
        <f t="shared" si="68"/>
        <v/>
      </c>
      <c r="DS65" s="5" t="str">
        <f t="shared" si="69"/>
        <v/>
      </c>
      <c r="DT65" s="5" t="str">
        <f t="shared" si="70"/>
        <v/>
      </c>
      <c r="DU65" s="5" t="str">
        <f t="shared" si="71"/>
        <v/>
      </c>
      <c r="DV65" s="5" t="str">
        <f t="shared" si="72"/>
        <v/>
      </c>
      <c r="DW65" s="5" t="str">
        <f t="shared" si="73"/>
        <v/>
      </c>
      <c r="DX65" s="5" t="str">
        <f t="shared" si="74"/>
        <v/>
      </c>
      <c r="DY65" s="5" t="str">
        <f t="shared" si="75"/>
        <v/>
      </c>
      <c r="DZ65" s="36" t="str">
        <f t="shared" si="76"/>
        <v/>
      </c>
      <c r="EA65" s="36" t="str">
        <f t="shared" si="77"/>
        <v/>
      </c>
      <c r="EB65" s="4">
        <f t="shared" si="78"/>
        <v>-236.64936964464729</v>
      </c>
      <c r="EC65" s="4">
        <f t="shared" si="79"/>
        <v>9.7633041246532049</v>
      </c>
      <c r="ED65" s="4">
        <f t="shared" si="80"/>
        <v>-176.116140590155</v>
      </c>
      <c r="EE65" s="4">
        <f t="shared" si="81"/>
        <v>297.95892036474606</v>
      </c>
      <c r="EF65" s="4">
        <f t="shared" si="82"/>
        <v>247.27777551060075</v>
      </c>
      <c r="EG65" s="5">
        <f t="shared" si="83"/>
        <v>0.61440228695127919</v>
      </c>
      <c r="EH65" s="5">
        <f t="shared" si="84"/>
        <v>1.8521859084657899</v>
      </c>
      <c r="EI65" s="5">
        <f t="shared" si="85"/>
        <v>0.92272172560843257</v>
      </c>
      <c r="EJ65" s="5">
        <f t="shared" si="86"/>
        <v>0.99274586651828056</v>
      </c>
      <c r="EK65" s="5">
        <f t="shared" si="87"/>
        <v>0.47703479506272856</v>
      </c>
      <c r="EL65" s="5">
        <f t="shared" si="88"/>
        <v>1.2363184603478334</v>
      </c>
      <c r="EM65" s="5">
        <f t="shared" si="89"/>
        <v>0.3</v>
      </c>
      <c r="EN65" s="5">
        <f t="shared" si="90"/>
        <v>17.59</v>
      </c>
      <c r="EO65" s="36">
        <f t="shared" si="91"/>
        <v>3.11</v>
      </c>
      <c r="EP65" s="36">
        <f t="shared" si="92"/>
        <v>1.7807022311104561</v>
      </c>
      <c r="EQ65" s="36">
        <f t="shared" si="93"/>
        <v>11.381511024087867</v>
      </c>
      <c r="ER65" s="36">
        <f t="shared" si="94"/>
        <v>186.38607371637949</v>
      </c>
      <c r="ES65" s="36">
        <f t="shared" si="95"/>
        <v>239.5</v>
      </c>
      <c r="ET65" s="36">
        <f t="shared" si="96"/>
        <v>96.93</v>
      </c>
      <c r="EU65" s="36">
        <f t="shared" si="97"/>
        <v>11.047269181355158</v>
      </c>
      <c r="EV65" s="36">
        <f t="shared" si="98"/>
        <v>4.2452555887315082</v>
      </c>
      <c r="EW65" s="36">
        <f t="shared" si="99"/>
        <v>14.301324822672433</v>
      </c>
      <c r="EX65" s="36">
        <f t="shared" si="100"/>
        <v>11.047269181355158</v>
      </c>
      <c r="EY65" s="36">
        <f t="shared" si="101"/>
        <v>5.2364555361457423</v>
      </c>
      <c r="EZ65" s="36">
        <f t="shared" si="102"/>
        <v>4.2452555887315082</v>
      </c>
      <c r="FA65" s="5" t="str">
        <f t="shared" si="103"/>
        <v/>
      </c>
      <c r="FB65" s="5" t="str">
        <f t="shared" si="104"/>
        <v/>
      </c>
      <c r="FC65" s="5" t="str">
        <f t="shared" si="105"/>
        <v/>
      </c>
      <c r="FD65" s="36">
        <f t="shared" si="106"/>
        <v>186.38607371637949</v>
      </c>
      <c r="FE65" s="36">
        <f t="shared" si="107"/>
        <v>239.5</v>
      </c>
      <c r="FF65" s="36">
        <f t="shared" si="108"/>
        <v>454.3</v>
      </c>
      <c r="FG65" s="5" t="str">
        <f t="shared" si="109"/>
        <v/>
      </c>
      <c r="FH65" s="36" t="str">
        <f t="shared" si="110"/>
        <v/>
      </c>
      <c r="FI65" s="36" t="str">
        <f t="shared" si="111"/>
        <v/>
      </c>
      <c r="FJ65" s="5" t="str">
        <f t="shared" si="112"/>
        <v/>
      </c>
      <c r="FK65" s="5" t="str">
        <f t="shared" si="113"/>
        <v/>
      </c>
      <c r="FL65" s="5" t="str">
        <f t="shared" si="114"/>
        <v/>
      </c>
      <c r="FM65" s="5" t="str">
        <f t="shared" si="115"/>
        <v/>
      </c>
      <c r="FN65" s="5" t="str">
        <f t="shared" si="116"/>
        <v/>
      </c>
      <c r="FO65" s="5" t="str">
        <f t="shared" si="117"/>
        <v/>
      </c>
      <c r="FP65" s="4">
        <f t="shared" si="118"/>
        <v>372.78</v>
      </c>
      <c r="FQ65" s="4" t="str">
        <f t="shared" si="119"/>
        <v/>
      </c>
      <c r="FR65" s="4">
        <f t="shared" si="120"/>
        <v>181</v>
      </c>
      <c r="FS65" s="65">
        <f t="shared" si="121"/>
        <v>-0.31377402912757413</v>
      </c>
      <c r="FT65" s="65">
        <f t="shared" si="122"/>
        <v>-0.678523621641553</v>
      </c>
      <c r="FU65" s="65" t="str">
        <f t="shared" si="123"/>
        <v/>
      </c>
      <c r="FV65" s="65" t="str">
        <f t="shared" si="124"/>
        <v/>
      </c>
      <c r="FW65" s="65">
        <f t="shared" si="125"/>
        <v>0.37569299793932148</v>
      </c>
      <c r="FX65" s="65">
        <f t="shared" si="126"/>
        <v>0.29001011547379218</v>
      </c>
      <c r="FY65" s="65">
        <f t="shared" si="127"/>
        <v>6.2377576702511686</v>
      </c>
      <c r="FZ65" s="65">
        <f t="shared" si="128"/>
        <v>-5.5436717286788468</v>
      </c>
      <c r="GA65" s="65" t="str">
        <f t="shared" si="129"/>
        <v/>
      </c>
      <c r="GB65" s="65">
        <f t="shared" si="130"/>
        <v>0.19931643980941657</v>
      </c>
      <c r="GC65" s="65">
        <f t="shared" si="131"/>
        <v>-1.5794708931220207</v>
      </c>
      <c r="GD65" s="65">
        <f t="shared" si="132"/>
        <v>-2.3589440905614532</v>
      </c>
    </row>
    <row r="66" spans="1:186">
      <c r="A66" s="38" t="s">
        <v>185</v>
      </c>
      <c r="B66" s="37">
        <v>579907</v>
      </c>
      <c r="C66" s="4">
        <v>4891728</v>
      </c>
      <c r="D66" s="38" t="s">
        <v>186</v>
      </c>
      <c r="E66" s="38" t="s">
        <v>187</v>
      </c>
      <c r="F66" s="58">
        <v>6597</v>
      </c>
      <c r="G66" s="38" t="s">
        <v>275</v>
      </c>
      <c r="H66" s="34">
        <v>47.695730733776365</v>
      </c>
      <c r="I66" s="34">
        <v>3.042391907714121</v>
      </c>
      <c r="J66" s="34">
        <v>14.061150139276325</v>
      </c>
      <c r="K66" s="34">
        <v>11.85623801289737</v>
      </c>
      <c r="L66" s="34">
        <v>0.13945102132624801</v>
      </c>
      <c r="M66" s="34">
        <v>4.798585075040517</v>
      </c>
      <c r="N66" s="34">
        <v>7.7984260469824136</v>
      </c>
      <c r="O66" s="34">
        <v>3.795736884226931</v>
      </c>
      <c r="P66" s="34">
        <v>2.0008610480166928</v>
      </c>
      <c r="Q66" s="34">
        <v>1.1179291307430146</v>
      </c>
      <c r="R66" s="34">
        <v>3.2797000000000001</v>
      </c>
      <c r="S66" s="19">
        <f t="shared" si="8"/>
        <v>99.586199999999991</v>
      </c>
      <c r="U66" s="4">
        <v>15.01</v>
      </c>
      <c r="V66" s="4">
        <v>174.6</v>
      </c>
      <c r="W66" s="4">
        <v>126.2</v>
      </c>
      <c r="Y66" s="4">
        <v>97.04</v>
      </c>
      <c r="Z66" s="4">
        <v>39.89</v>
      </c>
      <c r="AC66" s="4">
        <v>947.3</v>
      </c>
      <c r="AD66" s="4">
        <v>31.39</v>
      </c>
      <c r="AE66" s="4">
        <v>227.7</v>
      </c>
      <c r="AF66" s="26"/>
      <c r="AG66" s="4">
        <v>754</v>
      </c>
      <c r="BK66" s="4">
        <f t="shared" si="9"/>
        <v>18239</v>
      </c>
      <c r="BL66" s="6">
        <f t="shared" si="10"/>
        <v>0.79373823820563094</v>
      </c>
      <c r="BM66" s="6">
        <f t="shared" si="11"/>
        <v>3.8087029390512284E-2</v>
      </c>
      <c r="BN66" s="6">
        <f t="shared" si="12"/>
        <v>0.27576289741667631</v>
      </c>
      <c r="BO66" s="6">
        <f t="shared" si="13"/>
        <v>0.14848137774448805</v>
      </c>
      <c r="BP66" s="6">
        <f t="shared" si="14"/>
        <v>1.9657600976352978E-3</v>
      </c>
      <c r="BQ66" s="6">
        <f t="shared" si="15"/>
        <v>0.11904205098091086</v>
      </c>
      <c r="BR66" s="6">
        <f t="shared" si="16"/>
        <v>0.13905895233563506</v>
      </c>
      <c r="BS66" s="6">
        <f t="shared" si="17"/>
        <v>0.12248263582532853</v>
      </c>
      <c r="BT66" s="6">
        <f t="shared" si="18"/>
        <v>4.2481126284855474E-2</v>
      </c>
      <c r="BU66" s="6">
        <f t="shared" si="19"/>
        <v>1.5752136547034164E-2</v>
      </c>
      <c r="BV66" s="5">
        <f t="shared" si="20"/>
        <v>1.41</v>
      </c>
      <c r="BW66" s="5">
        <f t="shared" si="21"/>
        <v>9.4</v>
      </c>
      <c r="BX66" s="36">
        <f t="shared" si="22"/>
        <v>47.14</v>
      </c>
      <c r="BY66" s="5">
        <f t="shared" si="23"/>
        <v>2.2200000000000002</v>
      </c>
      <c r="BZ66" s="5">
        <f t="shared" si="24"/>
        <v>4.62</v>
      </c>
      <c r="CA66" s="5">
        <f t="shared" si="25"/>
        <v>2.56</v>
      </c>
      <c r="CB66" s="5">
        <f t="shared" si="26"/>
        <v>2.72</v>
      </c>
      <c r="CC66" s="5">
        <f t="shared" si="27"/>
        <v>5.8</v>
      </c>
      <c r="CD66" s="5">
        <f t="shared" si="28"/>
        <v>-2.0018281147387897</v>
      </c>
      <c r="CE66" s="34">
        <f t="shared" si="29"/>
        <v>6.7994461230572103</v>
      </c>
      <c r="CF66" s="34">
        <f t="shared" si="30"/>
        <v>18.393609054266552</v>
      </c>
      <c r="CG66" s="34">
        <f t="shared" si="31"/>
        <v>36.966351209253425</v>
      </c>
      <c r="CH66" s="5">
        <f t="shared" si="32"/>
        <v>3.4</v>
      </c>
      <c r="CI66" s="5">
        <f t="shared" si="33"/>
        <v>0.91</v>
      </c>
      <c r="CJ66" s="6">
        <f t="shared" si="34"/>
        <v>0.02</v>
      </c>
      <c r="CK66" s="5" t="str">
        <f t="shared" si="35"/>
        <v/>
      </c>
      <c r="CL66" s="5" t="str">
        <f t="shared" si="36"/>
        <v/>
      </c>
      <c r="CM66" s="5" t="str">
        <f t="shared" si="37"/>
        <v/>
      </c>
      <c r="CN66" s="5">
        <f t="shared" si="38"/>
        <v>0.77</v>
      </c>
      <c r="CO66" s="5">
        <f t="shared" si="39"/>
        <v>0.72</v>
      </c>
      <c r="CP66" s="5">
        <f t="shared" si="40"/>
        <v>7.25</v>
      </c>
      <c r="CQ66" s="6" t="str">
        <f t="shared" si="41"/>
        <v/>
      </c>
      <c r="CR66" s="40">
        <f t="shared" si="42"/>
        <v>7.4999999999999997E-3</v>
      </c>
      <c r="CS66" s="5" t="str">
        <f t="shared" si="43"/>
        <v/>
      </c>
      <c r="CT66" s="5" t="str">
        <f t="shared" si="44"/>
        <v/>
      </c>
      <c r="CU66" s="5" t="str">
        <f t="shared" si="45"/>
        <v/>
      </c>
      <c r="CV66" s="5" t="str">
        <f t="shared" si="46"/>
        <v/>
      </c>
      <c r="CW66" s="5" t="str">
        <f t="shared" si="47"/>
        <v/>
      </c>
      <c r="CX66" s="5" t="str">
        <f t="shared" si="48"/>
        <v/>
      </c>
      <c r="CY66" s="4">
        <f t="shared" si="49"/>
        <v>581</v>
      </c>
      <c r="CZ66" s="4">
        <f t="shared" si="50"/>
        <v>80.099999999999994</v>
      </c>
      <c r="DA66" s="4" t="str">
        <f t="shared" si="51"/>
        <v/>
      </c>
      <c r="DB66" s="5">
        <f t="shared" si="52"/>
        <v>24.02</v>
      </c>
      <c r="DC66" s="5" t="str">
        <f t="shared" si="53"/>
        <v/>
      </c>
      <c r="DD66" s="5" t="str">
        <f t="shared" si="54"/>
        <v/>
      </c>
      <c r="DE66" s="5" t="str">
        <f t="shared" si="55"/>
        <v/>
      </c>
      <c r="DF66" s="5" t="str">
        <f t="shared" si="56"/>
        <v/>
      </c>
      <c r="DG66" s="5" t="str">
        <f t="shared" si="57"/>
        <v/>
      </c>
      <c r="DH66" s="5" t="str">
        <f t="shared" si="58"/>
        <v/>
      </c>
      <c r="DI66" s="5" t="str">
        <f t="shared" si="59"/>
        <v/>
      </c>
      <c r="DJ66" s="5" t="str">
        <f t="shared" si="60"/>
        <v/>
      </c>
      <c r="DK66" s="5" t="str">
        <f t="shared" si="61"/>
        <v/>
      </c>
      <c r="DL66" s="5" t="str">
        <f t="shared" si="62"/>
        <v/>
      </c>
      <c r="DM66" s="5" t="str">
        <f t="shared" si="63"/>
        <v/>
      </c>
      <c r="DN66" s="5" t="str">
        <f t="shared" si="64"/>
        <v/>
      </c>
      <c r="DO66" s="5" t="str">
        <f t="shared" si="65"/>
        <v/>
      </c>
      <c r="DP66" s="5" t="str">
        <f t="shared" si="66"/>
        <v/>
      </c>
      <c r="DQ66" s="5" t="str">
        <f t="shared" si="67"/>
        <v/>
      </c>
      <c r="DR66" s="5" t="str">
        <f t="shared" si="68"/>
        <v/>
      </c>
      <c r="DS66" s="5" t="str">
        <f t="shared" si="69"/>
        <v/>
      </c>
      <c r="DT66" s="5" t="str">
        <f t="shared" si="70"/>
        <v/>
      </c>
      <c r="DU66" s="5" t="str">
        <f t="shared" si="71"/>
        <v/>
      </c>
      <c r="DV66" s="5" t="str">
        <f t="shared" si="72"/>
        <v/>
      </c>
      <c r="DW66" s="5" t="str">
        <f t="shared" si="73"/>
        <v/>
      </c>
      <c r="DX66" s="5" t="str">
        <f t="shared" si="74"/>
        <v/>
      </c>
      <c r="DY66" s="5" t="str">
        <f t="shared" si="75"/>
        <v/>
      </c>
      <c r="DZ66" s="36" t="str">
        <f t="shared" si="76"/>
        <v/>
      </c>
      <c r="EA66" s="36" t="str">
        <f t="shared" si="77"/>
        <v/>
      </c>
      <c r="EB66" s="4">
        <f t="shared" si="78"/>
        <v>-219.06046187610815</v>
      </c>
      <c r="EC66" s="4">
        <f t="shared" si="79"/>
        <v>6.9096824012696008</v>
      </c>
      <c r="ED66" s="4">
        <f t="shared" si="80"/>
        <v>-167.31876936477781</v>
      </c>
      <c r="EE66" s="4">
        <f t="shared" si="81"/>
        <v>305.61045811591117</v>
      </c>
      <c r="EF66" s="4">
        <f t="shared" si="82"/>
        <v>242.47985948281922</v>
      </c>
      <c r="EG66" s="5">
        <f t="shared" si="83"/>
        <v>0.62248904271484451</v>
      </c>
      <c r="EH66" s="5">
        <f t="shared" si="84"/>
        <v>1.671928224663622</v>
      </c>
      <c r="EI66" s="5">
        <f t="shared" si="85"/>
        <v>0.90720813067095296</v>
      </c>
      <c r="EJ66" s="5">
        <f t="shared" si="86"/>
        <v>1.1863270467163245</v>
      </c>
      <c r="EK66" s="5">
        <f t="shared" si="87"/>
        <v>0.52485210687633665</v>
      </c>
      <c r="EL66" s="5">
        <f t="shared" si="88"/>
        <v>1.1921516040358555</v>
      </c>
      <c r="EM66" s="5">
        <f t="shared" si="89"/>
        <v>0.28999999999999998</v>
      </c>
      <c r="EN66" s="5">
        <f t="shared" si="90"/>
        <v>17.11</v>
      </c>
      <c r="EO66" s="36">
        <f t="shared" si="91"/>
        <v>3.04</v>
      </c>
      <c r="EP66" s="36">
        <f t="shared" si="92"/>
        <v>1.39451021326248</v>
      </c>
      <c r="EQ66" s="36">
        <f t="shared" si="93"/>
        <v>11.179291307430146</v>
      </c>
      <c r="ER66" s="36">
        <f t="shared" si="94"/>
        <v>182.39139486746157</v>
      </c>
      <c r="ES66" s="36">
        <f t="shared" si="95"/>
        <v>227.7</v>
      </c>
      <c r="ET66" s="36">
        <f t="shared" si="96"/>
        <v>94.17</v>
      </c>
      <c r="EU66" s="36">
        <f t="shared" si="97"/>
        <v>10.670614211607633</v>
      </c>
      <c r="EV66" s="36">
        <f t="shared" si="98"/>
        <v>4.798585075040517</v>
      </c>
      <c r="EW66" s="36">
        <f t="shared" si="99"/>
        <v>14.061150139276325</v>
      </c>
      <c r="EX66" s="36">
        <f t="shared" si="100"/>
        <v>10.670614211607633</v>
      </c>
      <c r="EY66" s="36">
        <f t="shared" si="101"/>
        <v>5.7965979322436239</v>
      </c>
      <c r="EZ66" s="36">
        <f t="shared" si="102"/>
        <v>4.798585075040517</v>
      </c>
      <c r="FA66" s="5" t="str">
        <f t="shared" si="103"/>
        <v/>
      </c>
      <c r="FB66" s="5" t="str">
        <f t="shared" si="104"/>
        <v/>
      </c>
      <c r="FC66" s="5" t="str">
        <f t="shared" si="105"/>
        <v/>
      </c>
      <c r="FD66" s="36">
        <f t="shared" si="106"/>
        <v>182.39139486746157</v>
      </c>
      <c r="FE66" s="36">
        <f t="shared" si="107"/>
        <v>227.7</v>
      </c>
      <c r="FF66" s="36">
        <f t="shared" si="108"/>
        <v>473.65</v>
      </c>
      <c r="FG66" s="5" t="str">
        <f t="shared" si="109"/>
        <v/>
      </c>
      <c r="FH66" s="36" t="str">
        <f t="shared" si="110"/>
        <v/>
      </c>
      <c r="FI66" s="36" t="str">
        <f t="shared" si="111"/>
        <v/>
      </c>
      <c r="FJ66" s="5" t="str">
        <f t="shared" si="112"/>
        <v/>
      </c>
      <c r="FK66" s="5" t="str">
        <f t="shared" si="113"/>
        <v/>
      </c>
      <c r="FL66" s="5" t="str">
        <f t="shared" si="114"/>
        <v/>
      </c>
      <c r="FM66" s="5" t="str">
        <f t="shared" si="115"/>
        <v/>
      </c>
      <c r="FN66" s="5" t="str">
        <f t="shared" si="116"/>
        <v/>
      </c>
      <c r="FO66" s="5" t="str">
        <f t="shared" si="117"/>
        <v/>
      </c>
      <c r="FP66" s="4">
        <f t="shared" si="118"/>
        <v>364.78</v>
      </c>
      <c r="FQ66" s="4" t="str">
        <f t="shared" si="119"/>
        <v/>
      </c>
      <c r="FR66" s="4">
        <f t="shared" si="120"/>
        <v>174.6</v>
      </c>
      <c r="FS66" s="65">
        <f t="shared" si="121"/>
        <v>-0.31998677962962696</v>
      </c>
      <c r="FT66" s="65">
        <f t="shared" si="122"/>
        <v>-0.68668032241988874</v>
      </c>
      <c r="FU66" s="65" t="str">
        <f t="shared" si="123"/>
        <v/>
      </c>
      <c r="FV66" s="65" t="str">
        <f t="shared" si="124"/>
        <v/>
      </c>
      <c r="FW66" s="65">
        <f t="shared" si="125"/>
        <v>0.387825359781096</v>
      </c>
      <c r="FX66" s="65">
        <f t="shared" si="126"/>
        <v>0.31754650529795564</v>
      </c>
      <c r="FY66" s="65">
        <f t="shared" si="127"/>
        <v>6.288512923146202</v>
      </c>
      <c r="FZ66" s="65">
        <f t="shared" si="128"/>
        <v>-5.4812438164879875</v>
      </c>
      <c r="GA66" s="65" t="str">
        <f t="shared" si="129"/>
        <v/>
      </c>
      <c r="GB66" s="65">
        <f t="shared" si="130"/>
        <v>0.20979541668223115</v>
      </c>
      <c r="GC66" s="65">
        <f t="shared" si="131"/>
        <v>-1.6123595393026342</v>
      </c>
      <c r="GD66" s="65">
        <f t="shared" si="132"/>
        <v>-2.3732888719410918</v>
      </c>
    </row>
    <row r="67" spans="1:186">
      <c r="A67" s="38" t="s">
        <v>185</v>
      </c>
      <c r="B67" s="37">
        <v>579907</v>
      </c>
      <c r="C67" s="4">
        <v>4891728</v>
      </c>
      <c r="D67" s="38" t="s">
        <v>186</v>
      </c>
      <c r="E67" s="38" t="s">
        <v>187</v>
      </c>
      <c r="F67" s="58">
        <v>6614</v>
      </c>
      <c r="G67" s="38" t="s">
        <v>276</v>
      </c>
      <c r="H67" s="34">
        <v>46.045846348010812</v>
      </c>
      <c r="I67" s="34">
        <v>3.175212951032889</v>
      </c>
      <c r="J67" s="34">
        <v>14.771767568039184</v>
      </c>
      <c r="K67" s="34">
        <v>11.339363324074093</v>
      </c>
      <c r="L67" s="34">
        <v>0.11740925937574188</v>
      </c>
      <c r="M67" s="34">
        <v>5.6362181109120382</v>
      </c>
      <c r="N67" s="34">
        <v>7.0522043742302287</v>
      </c>
      <c r="O67" s="34">
        <v>4.0299676569116611</v>
      </c>
      <c r="P67" s="34">
        <v>0.9010300165773546</v>
      </c>
      <c r="Q67" s="34">
        <v>1.1721803908359898</v>
      </c>
      <c r="R67" s="34">
        <v>4.327</v>
      </c>
      <c r="S67" s="19">
        <f t="shared" si="8"/>
        <v>98.56819999999999</v>
      </c>
      <c r="U67" s="4">
        <v>16.12</v>
      </c>
      <c r="V67" s="4">
        <v>186.6</v>
      </c>
      <c r="W67" s="4">
        <v>133.9</v>
      </c>
      <c r="Y67" s="4">
        <v>97.65</v>
      </c>
      <c r="Z67" s="4">
        <v>44.19</v>
      </c>
      <c r="AC67" s="4">
        <v>733.7</v>
      </c>
      <c r="AD67" s="4">
        <v>34.270000000000003</v>
      </c>
      <c r="AE67" s="4">
        <v>243.5</v>
      </c>
      <c r="AF67" s="26"/>
      <c r="AG67" s="4">
        <v>530.70000000000005</v>
      </c>
      <c r="BK67" s="4">
        <f t="shared" si="9"/>
        <v>19035</v>
      </c>
      <c r="BL67" s="6">
        <f t="shared" si="10"/>
        <v>0.76628135044118506</v>
      </c>
      <c r="BM67" s="6">
        <f t="shared" si="11"/>
        <v>3.9749786567762763E-2</v>
      </c>
      <c r="BN67" s="6">
        <f t="shared" si="12"/>
        <v>0.28969930511941916</v>
      </c>
      <c r="BO67" s="6">
        <f t="shared" si="13"/>
        <v>0.14200830712678889</v>
      </c>
      <c r="BP67" s="6">
        <f t="shared" si="14"/>
        <v>1.6550501744536494E-3</v>
      </c>
      <c r="BQ67" s="6">
        <f t="shared" si="15"/>
        <v>0.1398218335626901</v>
      </c>
      <c r="BR67" s="6">
        <f t="shared" si="16"/>
        <v>0.12575257443349197</v>
      </c>
      <c r="BS67" s="6">
        <f t="shared" si="17"/>
        <v>0.13004090535371607</v>
      </c>
      <c r="BT67" s="6">
        <f t="shared" si="18"/>
        <v>1.9130148971918354E-2</v>
      </c>
      <c r="BU67" s="6">
        <f t="shared" si="19"/>
        <v>1.6516561798449906E-2</v>
      </c>
      <c r="BV67" s="5">
        <f t="shared" si="20"/>
        <v>1.35</v>
      </c>
      <c r="BW67" s="5">
        <f t="shared" si="21"/>
        <v>8.99</v>
      </c>
      <c r="BX67" s="36">
        <f t="shared" si="22"/>
        <v>52.27</v>
      </c>
      <c r="BY67" s="5">
        <f t="shared" si="23"/>
        <v>1.81</v>
      </c>
      <c r="BZ67" s="5">
        <f t="shared" si="24"/>
        <v>4.6500000000000004</v>
      </c>
      <c r="CA67" s="5">
        <f t="shared" si="25"/>
        <v>2.2200000000000002</v>
      </c>
      <c r="CB67" s="5">
        <f t="shared" si="26"/>
        <v>2.71</v>
      </c>
      <c r="CC67" s="5">
        <f t="shared" si="27"/>
        <v>4.93</v>
      </c>
      <c r="CD67" s="5">
        <f t="shared" si="28"/>
        <v>-2.1212067007412134</v>
      </c>
      <c r="CE67" s="34">
        <f t="shared" si="29"/>
        <v>6.5372481274893932</v>
      </c>
      <c r="CF67" s="34">
        <f t="shared" si="30"/>
        <v>17.619420158631282</v>
      </c>
      <c r="CG67" s="34">
        <f t="shared" si="31"/>
        <v>37.102515682316429</v>
      </c>
      <c r="CH67" s="5">
        <f t="shared" si="32"/>
        <v>1.46</v>
      </c>
      <c r="CI67" s="5">
        <f t="shared" si="33"/>
        <v>0.39</v>
      </c>
      <c r="CJ67" s="6">
        <f t="shared" si="34"/>
        <v>2.1000000000000001E-2</v>
      </c>
      <c r="CK67" s="5" t="str">
        <f t="shared" si="35"/>
        <v/>
      </c>
      <c r="CL67" s="5" t="str">
        <f t="shared" si="36"/>
        <v/>
      </c>
      <c r="CM67" s="5" t="str">
        <f t="shared" si="37"/>
        <v/>
      </c>
      <c r="CN67" s="5">
        <f t="shared" si="38"/>
        <v>0.73</v>
      </c>
      <c r="CO67" s="5">
        <f t="shared" si="39"/>
        <v>0.72</v>
      </c>
      <c r="CP67" s="5">
        <f t="shared" si="40"/>
        <v>7.11</v>
      </c>
      <c r="CQ67" s="6" t="str">
        <f t="shared" si="41"/>
        <v/>
      </c>
      <c r="CR67" s="40">
        <f t="shared" si="42"/>
        <v>7.7000000000000002E-3</v>
      </c>
      <c r="CS67" s="5" t="str">
        <f t="shared" si="43"/>
        <v/>
      </c>
      <c r="CT67" s="5" t="str">
        <f t="shared" si="44"/>
        <v/>
      </c>
      <c r="CU67" s="5" t="str">
        <f t="shared" si="45"/>
        <v/>
      </c>
      <c r="CV67" s="5" t="str">
        <f t="shared" si="46"/>
        <v/>
      </c>
      <c r="CW67" s="5" t="str">
        <f t="shared" si="47"/>
        <v/>
      </c>
      <c r="CX67" s="5" t="str">
        <f t="shared" si="48"/>
        <v/>
      </c>
      <c r="CY67" s="4">
        <f t="shared" si="49"/>
        <v>555</v>
      </c>
      <c r="CZ67" s="4">
        <f t="shared" si="50"/>
        <v>78.2</v>
      </c>
      <c r="DA67" s="4" t="str">
        <f t="shared" si="51"/>
        <v/>
      </c>
      <c r="DB67" s="5">
        <f t="shared" si="52"/>
        <v>15.49</v>
      </c>
      <c r="DC67" s="5" t="str">
        <f t="shared" si="53"/>
        <v/>
      </c>
      <c r="DD67" s="5" t="str">
        <f t="shared" si="54"/>
        <v/>
      </c>
      <c r="DE67" s="5" t="str">
        <f t="shared" si="55"/>
        <v/>
      </c>
      <c r="DF67" s="5" t="str">
        <f t="shared" si="56"/>
        <v/>
      </c>
      <c r="DG67" s="5" t="str">
        <f t="shared" si="57"/>
        <v/>
      </c>
      <c r="DH67" s="5" t="str">
        <f t="shared" si="58"/>
        <v/>
      </c>
      <c r="DI67" s="5" t="str">
        <f t="shared" si="59"/>
        <v/>
      </c>
      <c r="DJ67" s="5" t="str">
        <f t="shared" si="60"/>
        <v/>
      </c>
      <c r="DK67" s="5" t="str">
        <f t="shared" si="61"/>
        <v/>
      </c>
      <c r="DL67" s="5" t="str">
        <f t="shared" si="62"/>
        <v/>
      </c>
      <c r="DM67" s="5" t="str">
        <f t="shared" si="63"/>
        <v/>
      </c>
      <c r="DN67" s="5" t="str">
        <f t="shared" si="64"/>
        <v/>
      </c>
      <c r="DO67" s="5" t="str">
        <f t="shared" si="65"/>
        <v/>
      </c>
      <c r="DP67" s="5" t="str">
        <f t="shared" si="66"/>
        <v/>
      </c>
      <c r="DQ67" s="5" t="str">
        <f t="shared" si="67"/>
        <v/>
      </c>
      <c r="DR67" s="5" t="str">
        <f t="shared" si="68"/>
        <v/>
      </c>
      <c r="DS67" s="5" t="str">
        <f t="shared" si="69"/>
        <v/>
      </c>
      <c r="DT67" s="5" t="str">
        <f t="shared" si="70"/>
        <v/>
      </c>
      <c r="DU67" s="5" t="str">
        <f t="shared" si="71"/>
        <v/>
      </c>
      <c r="DV67" s="5" t="str">
        <f t="shared" si="72"/>
        <v/>
      </c>
      <c r="DW67" s="5" t="str">
        <f t="shared" si="73"/>
        <v/>
      </c>
      <c r="DX67" s="5" t="str">
        <f t="shared" si="74"/>
        <v/>
      </c>
      <c r="DY67" s="5" t="str">
        <f t="shared" si="75"/>
        <v/>
      </c>
      <c r="DZ67" s="36" t="str">
        <f t="shared" si="76"/>
        <v/>
      </c>
      <c r="EA67" s="36" t="str">
        <f t="shared" si="77"/>
        <v/>
      </c>
      <c r="EB67" s="4">
        <f t="shared" si="78"/>
        <v>-236.66333081528964</v>
      </c>
      <c r="EC67" s="4">
        <f t="shared" si="79"/>
        <v>22.421012865765977</v>
      </c>
      <c r="ED67" s="4">
        <f t="shared" si="80"/>
        <v>-110.97689807319921</v>
      </c>
      <c r="EE67" s="4">
        <f t="shared" si="81"/>
        <v>321.57992725724171</v>
      </c>
      <c r="EF67" s="4">
        <f t="shared" si="82"/>
        <v>210.99905987699231</v>
      </c>
      <c r="EG67" s="5">
        <f t="shared" si="83"/>
        <v>0.72320682873046394</v>
      </c>
      <c r="EH67" s="5">
        <f t="shared" si="84"/>
        <v>1.9427236229233231</v>
      </c>
      <c r="EI67" s="5">
        <f t="shared" si="85"/>
        <v>1.0540342412627905</v>
      </c>
      <c r="EJ67" s="5">
        <f t="shared" si="86"/>
        <v>1.1860547262231358</v>
      </c>
      <c r="EK67" s="5">
        <f t="shared" si="87"/>
        <v>0.48040000426722468</v>
      </c>
      <c r="EL67" s="5">
        <f t="shared" si="88"/>
        <v>0.92941572516914961</v>
      </c>
      <c r="EM67" s="5">
        <f t="shared" si="89"/>
        <v>0.32</v>
      </c>
      <c r="EN67" s="5">
        <f t="shared" si="90"/>
        <v>16.68</v>
      </c>
      <c r="EO67" s="36">
        <f t="shared" si="91"/>
        <v>3.18</v>
      </c>
      <c r="EP67" s="36">
        <f t="shared" si="92"/>
        <v>1.1740925937574189</v>
      </c>
      <c r="EQ67" s="36">
        <f t="shared" si="93"/>
        <v>11.721803908359899</v>
      </c>
      <c r="ER67" s="36">
        <f t="shared" si="94"/>
        <v>190.35401641442169</v>
      </c>
      <c r="ES67" s="36">
        <f t="shared" si="95"/>
        <v>243.5</v>
      </c>
      <c r="ET67" s="36">
        <f t="shared" si="96"/>
        <v>102.81</v>
      </c>
      <c r="EU67" s="36">
        <f t="shared" si="97"/>
        <v>10.205426991666684</v>
      </c>
      <c r="EV67" s="36">
        <f t="shared" si="98"/>
        <v>5.6362181109120382</v>
      </c>
      <c r="EW67" s="36">
        <f t="shared" si="99"/>
        <v>14.771767568039184</v>
      </c>
      <c r="EX67" s="36">
        <f t="shared" si="100"/>
        <v>10.205426991666684</v>
      </c>
      <c r="EY67" s="36">
        <f t="shared" si="101"/>
        <v>4.9309976734890153</v>
      </c>
      <c r="EZ67" s="36">
        <f t="shared" si="102"/>
        <v>5.6362181109120382</v>
      </c>
      <c r="FA67" s="5" t="str">
        <f t="shared" si="103"/>
        <v/>
      </c>
      <c r="FB67" s="5" t="str">
        <f t="shared" si="104"/>
        <v/>
      </c>
      <c r="FC67" s="5" t="str">
        <f t="shared" si="105"/>
        <v/>
      </c>
      <c r="FD67" s="36">
        <f t="shared" si="106"/>
        <v>190.35401641442169</v>
      </c>
      <c r="FE67" s="36">
        <f t="shared" si="107"/>
        <v>243.5</v>
      </c>
      <c r="FF67" s="36">
        <f t="shared" si="108"/>
        <v>366.85</v>
      </c>
      <c r="FG67" s="5" t="str">
        <f t="shared" si="109"/>
        <v/>
      </c>
      <c r="FH67" s="36" t="str">
        <f t="shared" si="110"/>
        <v/>
      </c>
      <c r="FI67" s="36" t="str">
        <f t="shared" si="111"/>
        <v/>
      </c>
      <c r="FJ67" s="5" t="str">
        <f t="shared" si="112"/>
        <v/>
      </c>
      <c r="FK67" s="5" t="str">
        <f t="shared" si="113"/>
        <v/>
      </c>
      <c r="FL67" s="5" t="str">
        <f t="shared" si="114"/>
        <v/>
      </c>
      <c r="FM67" s="5" t="str">
        <f t="shared" si="115"/>
        <v/>
      </c>
      <c r="FN67" s="5" t="str">
        <f t="shared" si="116"/>
        <v/>
      </c>
      <c r="FO67" s="5" t="str">
        <f t="shared" si="117"/>
        <v/>
      </c>
      <c r="FP67" s="4">
        <f t="shared" si="118"/>
        <v>380.7</v>
      </c>
      <c r="FQ67" s="4" t="str">
        <f t="shared" si="119"/>
        <v/>
      </c>
      <c r="FR67" s="4">
        <f t="shared" si="120"/>
        <v>186.6</v>
      </c>
      <c r="FS67" s="65">
        <f t="shared" si="121"/>
        <v>-0.30967123740388608</v>
      </c>
      <c r="FT67" s="65">
        <f t="shared" si="122"/>
        <v>-0.67424783500927654</v>
      </c>
      <c r="FU67" s="65" t="str">
        <f t="shared" si="123"/>
        <v/>
      </c>
      <c r="FV67" s="65" t="str">
        <f t="shared" si="124"/>
        <v/>
      </c>
      <c r="FW67" s="65">
        <f t="shared" si="125"/>
        <v>0.35398445503062798</v>
      </c>
      <c r="FX67" s="65">
        <f t="shared" si="126"/>
        <v>0.18802562925235039</v>
      </c>
      <c r="FY67" s="65">
        <f t="shared" si="127"/>
        <v>6.0361127374056336</v>
      </c>
      <c r="FZ67" s="65">
        <f t="shared" si="128"/>
        <v>-5.6932226531371919</v>
      </c>
      <c r="GA67" s="65" t="str">
        <f t="shared" si="129"/>
        <v/>
      </c>
      <c r="GB67" s="65">
        <f t="shared" si="130"/>
        <v>0.1959246816127716</v>
      </c>
      <c r="GC67" s="65">
        <f t="shared" si="131"/>
        <v>-1.5395758467903442</v>
      </c>
      <c r="GD67" s="65">
        <f t="shared" si="132"/>
        <v>-2.3604000418868556</v>
      </c>
    </row>
    <row r="68" spans="1:186">
      <c r="A68" s="38" t="s">
        <v>185</v>
      </c>
      <c r="B68" s="37">
        <v>579907</v>
      </c>
      <c r="C68" s="4">
        <v>4891728</v>
      </c>
      <c r="D68" s="38" t="s">
        <v>186</v>
      </c>
      <c r="E68" s="38" t="s">
        <v>187</v>
      </c>
      <c r="F68" s="58">
        <v>6606</v>
      </c>
      <c r="G68" s="38" t="s">
        <v>277</v>
      </c>
      <c r="H68" s="34">
        <v>47.728328065406053</v>
      </c>
      <c r="I68" s="34">
        <v>3.1122097807570741</v>
      </c>
      <c r="J68" s="34">
        <v>14.078349773621504</v>
      </c>
      <c r="K68" s="34">
        <v>12.143548941473245</v>
      </c>
      <c r="L68" s="34">
        <v>0.13854729576941049</v>
      </c>
      <c r="M68" s="34">
        <v>5.193822133334673</v>
      </c>
      <c r="N68" s="34">
        <v>7.4854430184469578</v>
      </c>
      <c r="O68" s="34">
        <v>3.7286237142153635</v>
      </c>
      <c r="P68" s="34">
        <v>2.0038314146017897</v>
      </c>
      <c r="Q68" s="34">
        <v>1.128795862373934</v>
      </c>
      <c r="R68" s="34">
        <v>2.76</v>
      </c>
      <c r="S68" s="19">
        <f t="shared" si="8"/>
        <v>99.501500000000021</v>
      </c>
      <c r="U68" s="4">
        <v>15.33</v>
      </c>
      <c r="V68" s="4">
        <v>177.4</v>
      </c>
      <c r="W68" s="4">
        <v>127.8</v>
      </c>
      <c r="Y68" s="4">
        <v>96.84</v>
      </c>
      <c r="Z68" s="4">
        <v>44.03</v>
      </c>
      <c r="AC68" s="4">
        <v>969.7</v>
      </c>
      <c r="AD68" s="4">
        <v>31.37</v>
      </c>
      <c r="AE68" s="4">
        <v>230.5</v>
      </c>
      <c r="AF68" s="26"/>
      <c r="AG68" s="4">
        <v>760.4</v>
      </c>
      <c r="BK68" s="4">
        <f t="shared" si="9"/>
        <v>18658</v>
      </c>
      <c r="BL68" s="6">
        <f t="shared" si="10"/>
        <v>0.79428071335340411</v>
      </c>
      <c r="BM68" s="6">
        <f t="shared" si="11"/>
        <v>3.8961063855246295E-2</v>
      </c>
      <c r="BN68" s="6">
        <f t="shared" si="12"/>
        <v>0.27610021128890966</v>
      </c>
      <c r="BO68" s="6">
        <f t="shared" si="13"/>
        <v>0.1520795108512617</v>
      </c>
      <c r="BP68" s="6">
        <f t="shared" si="14"/>
        <v>1.9530208030647095E-3</v>
      </c>
      <c r="BQ68" s="6">
        <f t="shared" si="15"/>
        <v>0.1288469891673201</v>
      </c>
      <c r="BR68" s="6">
        <f t="shared" si="16"/>
        <v>0.13347794255433235</v>
      </c>
      <c r="BS68" s="6">
        <f t="shared" si="17"/>
        <v>0.12031699626380651</v>
      </c>
      <c r="BT68" s="6">
        <f t="shared" si="18"/>
        <v>4.2544191392819314E-2</v>
      </c>
      <c r="BU68" s="6">
        <f t="shared" si="19"/>
        <v>1.5905253802648078E-2</v>
      </c>
      <c r="BV68" s="5">
        <f t="shared" si="20"/>
        <v>1.44</v>
      </c>
      <c r="BW68" s="5">
        <f t="shared" si="21"/>
        <v>9.6300000000000008</v>
      </c>
      <c r="BX68" s="36">
        <f t="shared" si="22"/>
        <v>48.52</v>
      </c>
      <c r="BY68" s="5">
        <f t="shared" si="23"/>
        <v>2.1</v>
      </c>
      <c r="BZ68" s="5">
        <f t="shared" si="24"/>
        <v>4.5199999999999996</v>
      </c>
      <c r="CA68" s="5">
        <f t="shared" si="25"/>
        <v>2.41</v>
      </c>
      <c r="CB68" s="5">
        <f t="shared" si="26"/>
        <v>2.76</v>
      </c>
      <c r="CC68" s="5">
        <f t="shared" si="27"/>
        <v>5.73</v>
      </c>
      <c r="CD68" s="5">
        <f t="shared" si="28"/>
        <v>-1.7529878896298046</v>
      </c>
      <c r="CE68" s="34">
        <f t="shared" si="29"/>
        <v>7.1976535479364632</v>
      </c>
      <c r="CF68" s="34">
        <f t="shared" si="30"/>
        <v>18.411720280598786</v>
      </c>
      <c r="CG68" s="34">
        <f t="shared" si="31"/>
        <v>39.092781327559798</v>
      </c>
      <c r="CH68" s="5">
        <f t="shared" si="32"/>
        <v>3.37</v>
      </c>
      <c r="CI68" s="5">
        <f t="shared" si="33"/>
        <v>0.89</v>
      </c>
      <c r="CJ68" s="6">
        <f t="shared" si="34"/>
        <v>0.02</v>
      </c>
      <c r="CK68" s="5" t="str">
        <f t="shared" si="35"/>
        <v/>
      </c>
      <c r="CL68" s="5" t="str">
        <f t="shared" si="36"/>
        <v/>
      </c>
      <c r="CM68" s="5" t="str">
        <f t="shared" si="37"/>
        <v/>
      </c>
      <c r="CN68" s="5">
        <f t="shared" si="38"/>
        <v>0.76</v>
      </c>
      <c r="CO68" s="5">
        <f t="shared" si="39"/>
        <v>0.72</v>
      </c>
      <c r="CP68" s="5">
        <f t="shared" si="40"/>
        <v>7.35</v>
      </c>
      <c r="CQ68" s="6" t="str">
        <f t="shared" si="41"/>
        <v/>
      </c>
      <c r="CR68" s="40">
        <f t="shared" si="42"/>
        <v>7.4000000000000003E-3</v>
      </c>
      <c r="CS68" s="5" t="str">
        <f t="shared" si="43"/>
        <v/>
      </c>
      <c r="CT68" s="5" t="str">
        <f t="shared" si="44"/>
        <v/>
      </c>
      <c r="CU68" s="5" t="str">
        <f t="shared" si="45"/>
        <v/>
      </c>
      <c r="CV68" s="5" t="str">
        <f t="shared" si="46"/>
        <v/>
      </c>
      <c r="CW68" s="5" t="str">
        <f t="shared" si="47"/>
        <v/>
      </c>
      <c r="CX68" s="5" t="str">
        <f t="shared" si="48"/>
        <v/>
      </c>
      <c r="CY68" s="4">
        <f t="shared" si="49"/>
        <v>595</v>
      </c>
      <c r="CZ68" s="4">
        <f t="shared" si="50"/>
        <v>80.900000000000006</v>
      </c>
      <c r="DA68" s="4" t="str">
        <f t="shared" si="51"/>
        <v/>
      </c>
      <c r="DB68" s="5">
        <f t="shared" si="52"/>
        <v>24.24</v>
      </c>
      <c r="DC68" s="5" t="str">
        <f t="shared" si="53"/>
        <v/>
      </c>
      <c r="DD68" s="5" t="str">
        <f t="shared" si="54"/>
        <v/>
      </c>
      <c r="DE68" s="5" t="str">
        <f t="shared" si="55"/>
        <v/>
      </c>
      <c r="DF68" s="5" t="str">
        <f t="shared" si="56"/>
        <v/>
      </c>
      <c r="DG68" s="5" t="str">
        <f t="shared" si="57"/>
        <v/>
      </c>
      <c r="DH68" s="5" t="str">
        <f t="shared" si="58"/>
        <v/>
      </c>
      <c r="DI68" s="5" t="str">
        <f t="shared" si="59"/>
        <v/>
      </c>
      <c r="DJ68" s="5" t="str">
        <f t="shared" si="60"/>
        <v/>
      </c>
      <c r="DK68" s="5" t="str">
        <f t="shared" si="61"/>
        <v/>
      </c>
      <c r="DL68" s="5" t="str">
        <f t="shared" si="62"/>
        <v/>
      </c>
      <c r="DM68" s="5" t="str">
        <f t="shared" si="63"/>
        <v/>
      </c>
      <c r="DN68" s="5" t="str">
        <f t="shared" si="64"/>
        <v/>
      </c>
      <c r="DO68" s="5" t="str">
        <f t="shared" si="65"/>
        <v/>
      </c>
      <c r="DP68" s="5" t="str">
        <f t="shared" si="66"/>
        <v/>
      </c>
      <c r="DQ68" s="5" t="str">
        <f t="shared" si="67"/>
        <v/>
      </c>
      <c r="DR68" s="5" t="str">
        <f t="shared" si="68"/>
        <v/>
      </c>
      <c r="DS68" s="5" t="str">
        <f t="shared" si="69"/>
        <v/>
      </c>
      <c r="DT68" s="5" t="str">
        <f t="shared" si="70"/>
        <v/>
      </c>
      <c r="DU68" s="5" t="str">
        <f t="shared" si="71"/>
        <v/>
      </c>
      <c r="DV68" s="5" t="str">
        <f t="shared" si="72"/>
        <v/>
      </c>
      <c r="DW68" s="5" t="str">
        <f t="shared" si="73"/>
        <v/>
      </c>
      <c r="DX68" s="5" t="str">
        <f t="shared" si="74"/>
        <v/>
      </c>
      <c r="DY68" s="5" t="str">
        <f t="shared" si="75"/>
        <v/>
      </c>
      <c r="DZ68" s="36" t="str">
        <f t="shared" si="76"/>
        <v/>
      </c>
      <c r="EA68" s="36" t="str">
        <f t="shared" si="77"/>
        <v/>
      </c>
      <c r="EB68" s="4">
        <f t="shared" si="78"/>
        <v>-211.25074742531956</v>
      </c>
      <c r="EC68" s="4">
        <f t="shared" si="79"/>
        <v>12.913755091620683</v>
      </c>
      <c r="ED68" s="4">
        <f t="shared" si="80"/>
        <v>-153.71686147638087</v>
      </c>
      <c r="EE68" s="4">
        <f t="shared" si="81"/>
        <v>319.88756387382807</v>
      </c>
      <c r="EF68" s="4">
        <f t="shared" si="82"/>
        <v>222.19868103455127</v>
      </c>
      <c r="EG68" s="5">
        <f t="shared" si="83"/>
        <v>0.642483222729203</v>
      </c>
      <c r="EH68" s="5">
        <f t="shared" si="84"/>
        <v>1.6955759843163132</v>
      </c>
      <c r="EI68" s="5">
        <f t="shared" si="85"/>
        <v>0.93186615591516786</v>
      </c>
      <c r="EJ68" s="5">
        <f t="shared" si="86"/>
        <v>1.220183532096299</v>
      </c>
      <c r="EK68" s="5">
        <f t="shared" si="87"/>
        <v>0.51496671783830883</v>
      </c>
      <c r="EL68" s="5">
        <f t="shared" si="88"/>
        <v>1.1429620153343178</v>
      </c>
      <c r="EM68" s="5">
        <f t="shared" si="89"/>
        <v>0.28999999999999998</v>
      </c>
      <c r="EN68" s="5">
        <f t="shared" si="90"/>
        <v>17.41</v>
      </c>
      <c r="EO68" s="36">
        <f t="shared" si="91"/>
        <v>3.11</v>
      </c>
      <c r="EP68" s="36">
        <f t="shared" si="92"/>
        <v>1.3854729576941049</v>
      </c>
      <c r="EQ68" s="36">
        <f t="shared" si="93"/>
        <v>11.287958623739341</v>
      </c>
      <c r="ER68" s="36">
        <f t="shared" si="94"/>
        <v>186.57697635638661</v>
      </c>
      <c r="ES68" s="36">
        <f t="shared" si="95"/>
        <v>230.5</v>
      </c>
      <c r="ET68" s="36">
        <f t="shared" si="96"/>
        <v>94.11</v>
      </c>
      <c r="EU68" s="36">
        <f t="shared" si="97"/>
        <v>10.929194047325922</v>
      </c>
      <c r="EV68" s="36">
        <f t="shared" si="98"/>
        <v>5.193822133334673</v>
      </c>
      <c r="EW68" s="36">
        <f t="shared" si="99"/>
        <v>14.078349773621504</v>
      </c>
      <c r="EX68" s="36">
        <f t="shared" si="100"/>
        <v>10.929194047325922</v>
      </c>
      <c r="EY68" s="36">
        <f t="shared" si="101"/>
        <v>5.7324551288171532</v>
      </c>
      <c r="EZ68" s="36">
        <f t="shared" si="102"/>
        <v>5.193822133334673</v>
      </c>
      <c r="FA68" s="5" t="str">
        <f t="shared" si="103"/>
        <v/>
      </c>
      <c r="FB68" s="5" t="str">
        <f t="shared" si="104"/>
        <v/>
      </c>
      <c r="FC68" s="5" t="str">
        <f t="shared" si="105"/>
        <v/>
      </c>
      <c r="FD68" s="36">
        <f t="shared" si="106"/>
        <v>186.57697635638661</v>
      </c>
      <c r="FE68" s="36">
        <f t="shared" si="107"/>
        <v>230.5</v>
      </c>
      <c r="FF68" s="36">
        <f t="shared" si="108"/>
        <v>484.85</v>
      </c>
      <c r="FG68" s="5" t="str">
        <f t="shared" si="109"/>
        <v/>
      </c>
      <c r="FH68" s="36" t="str">
        <f t="shared" si="110"/>
        <v/>
      </c>
      <c r="FI68" s="36" t="str">
        <f t="shared" si="111"/>
        <v/>
      </c>
      <c r="FJ68" s="5" t="str">
        <f t="shared" si="112"/>
        <v/>
      </c>
      <c r="FK68" s="5" t="str">
        <f t="shared" si="113"/>
        <v/>
      </c>
      <c r="FL68" s="5" t="str">
        <f t="shared" si="114"/>
        <v/>
      </c>
      <c r="FM68" s="5" t="str">
        <f t="shared" si="115"/>
        <v/>
      </c>
      <c r="FN68" s="5" t="str">
        <f t="shared" si="116"/>
        <v/>
      </c>
      <c r="FO68" s="5" t="str">
        <f t="shared" si="117"/>
        <v/>
      </c>
      <c r="FP68" s="4">
        <f t="shared" si="118"/>
        <v>373.16</v>
      </c>
      <c r="FQ68" s="4" t="str">
        <f t="shared" si="119"/>
        <v/>
      </c>
      <c r="FR68" s="4">
        <f t="shared" si="120"/>
        <v>177.4</v>
      </c>
      <c r="FS68" s="65">
        <f t="shared" si="121"/>
        <v>-0.32294146890805225</v>
      </c>
      <c r="FT68" s="65">
        <f t="shared" si="122"/>
        <v>-0.68738292521336586</v>
      </c>
      <c r="FU68" s="65" t="str">
        <f t="shared" si="123"/>
        <v/>
      </c>
      <c r="FV68" s="65" t="str">
        <f t="shared" si="124"/>
        <v/>
      </c>
      <c r="FW68" s="65">
        <f t="shared" si="125"/>
        <v>0.37825800868484194</v>
      </c>
      <c r="FX68" s="65">
        <f t="shared" si="126"/>
        <v>0.31783229819833758</v>
      </c>
      <c r="FY68" s="65">
        <f t="shared" si="127"/>
        <v>6.3190416047442497</v>
      </c>
      <c r="FZ68" s="65">
        <f t="shared" si="128"/>
        <v>-5.4957340365717871</v>
      </c>
      <c r="GA68" s="65" t="str">
        <f t="shared" si="129"/>
        <v/>
      </c>
      <c r="GB68" s="65">
        <f t="shared" si="130"/>
        <v>0.21121373528489526</v>
      </c>
      <c r="GC68" s="65">
        <f t="shared" si="131"/>
        <v>-1.6198353062481472</v>
      </c>
      <c r="GD68" s="65">
        <f t="shared" si="132"/>
        <v>-2.3793310310432507</v>
      </c>
    </row>
    <row r="69" spans="1:186">
      <c r="A69" s="38" t="s">
        <v>185</v>
      </c>
      <c r="B69" s="37">
        <v>579907</v>
      </c>
      <c r="C69" s="4">
        <v>4891728</v>
      </c>
      <c r="D69" s="38" t="s">
        <v>186</v>
      </c>
      <c r="E69" s="38" t="s">
        <v>187</v>
      </c>
      <c r="F69" s="58">
        <v>6593</v>
      </c>
      <c r="G69" s="38" t="s">
        <v>278</v>
      </c>
      <c r="H69" s="34">
        <v>48.411062223504523</v>
      </c>
      <c r="I69" s="34">
        <v>3.1999368788869655</v>
      </c>
      <c r="J69" s="34">
        <v>14.587081970891838</v>
      </c>
      <c r="K69" s="34">
        <v>12.193505642110662</v>
      </c>
      <c r="L69" s="34">
        <v>0.15675963005706225</v>
      </c>
      <c r="M69" s="34">
        <v>4.8577827787395016</v>
      </c>
      <c r="N69" s="34">
        <v>7.9762988234916969</v>
      </c>
      <c r="O69" s="34">
        <v>3.9032951689427455</v>
      </c>
      <c r="P69" s="34">
        <v>1.4969661793934732</v>
      </c>
      <c r="Q69" s="34">
        <v>1.1389107039815349</v>
      </c>
      <c r="R69" s="34">
        <v>1.8992</v>
      </c>
      <c r="S69" s="19">
        <f t="shared" si="8"/>
        <v>99.82080000000002</v>
      </c>
      <c r="U69" s="4">
        <v>15.44</v>
      </c>
      <c r="V69" s="4">
        <v>198.1</v>
      </c>
      <c r="W69" s="4">
        <v>124</v>
      </c>
      <c r="Y69" s="4">
        <v>92.13</v>
      </c>
      <c r="Z69" s="4">
        <v>43.08</v>
      </c>
      <c r="AC69" s="4">
        <v>922.6</v>
      </c>
      <c r="AD69" s="4">
        <v>31.62</v>
      </c>
      <c r="AE69" s="4">
        <v>232</v>
      </c>
      <c r="AF69" s="26"/>
      <c r="AG69" s="4">
        <v>670.7</v>
      </c>
      <c r="BK69" s="4">
        <f t="shared" si="9"/>
        <v>19184</v>
      </c>
      <c r="BL69" s="6">
        <f t="shared" si="10"/>
        <v>0.80564257319861077</v>
      </c>
      <c r="BM69" s="6">
        <f t="shared" si="11"/>
        <v>4.0059299935991055E-2</v>
      </c>
      <c r="BN69" s="6">
        <f t="shared" si="12"/>
        <v>0.28607730870546849</v>
      </c>
      <c r="BO69" s="6">
        <f t="shared" si="13"/>
        <v>0.15270514266888743</v>
      </c>
      <c r="BP69" s="6">
        <f t="shared" si="14"/>
        <v>2.2097495074296907E-3</v>
      </c>
      <c r="BQ69" s="6">
        <f t="shared" si="15"/>
        <v>0.12051061222375345</v>
      </c>
      <c r="BR69" s="6">
        <f t="shared" si="16"/>
        <v>0.14223072081832555</v>
      </c>
      <c r="BS69" s="6">
        <f t="shared" si="17"/>
        <v>0.12595337750702632</v>
      </c>
      <c r="BT69" s="6">
        <f t="shared" si="18"/>
        <v>3.17827214308593E-2</v>
      </c>
      <c r="BU69" s="6">
        <f t="shared" si="19"/>
        <v>1.604777658139404E-2</v>
      </c>
      <c r="BV69" s="5">
        <f t="shared" si="20"/>
        <v>1.45</v>
      </c>
      <c r="BW69" s="5">
        <f t="shared" si="21"/>
        <v>9.67</v>
      </c>
      <c r="BX69" s="36">
        <f t="shared" si="22"/>
        <v>46.75</v>
      </c>
      <c r="BY69" s="5">
        <f t="shared" si="23"/>
        <v>2.2599999999999998</v>
      </c>
      <c r="BZ69" s="5">
        <f t="shared" si="24"/>
        <v>4.5599999999999996</v>
      </c>
      <c r="CA69" s="5">
        <f t="shared" si="25"/>
        <v>2.4900000000000002</v>
      </c>
      <c r="CB69" s="5">
        <f t="shared" si="26"/>
        <v>2.81</v>
      </c>
      <c r="CC69" s="5">
        <f t="shared" si="27"/>
        <v>5.4</v>
      </c>
      <c r="CD69" s="5">
        <f t="shared" si="28"/>
        <v>-2.576037475155478</v>
      </c>
      <c r="CE69" s="34">
        <f t="shared" si="29"/>
        <v>6.3547489581329746</v>
      </c>
      <c r="CF69" s="34">
        <f t="shared" si="30"/>
        <v>18.234342950567417</v>
      </c>
      <c r="CG69" s="34">
        <f t="shared" si="31"/>
        <v>34.850441144824615</v>
      </c>
      <c r="CH69" s="5">
        <f t="shared" si="32"/>
        <v>2.5</v>
      </c>
      <c r="CI69" s="5">
        <f t="shared" si="33"/>
        <v>0.65</v>
      </c>
      <c r="CJ69" s="6">
        <f t="shared" si="34"/>
        <v>0.02</v>
      </c>
      <c r="CK69" s="5" t="str">
        <f t="shared" si="35"/>
        <v/>
      </c>
      <c r="CL69" s="5" t="str">
        <f t="shared" si="36"/>
        <v/>
      </c>
      <c r="CM69" s="5" t="str">
        <f t="shared" si="37"/>
        <v/>
      </c>
      <c r="CN69" s="5">
        <f t="shared" si="38"/>
        <v>0.74</v>
      </c>
      <c r="CO69" s="5">
        <f t="shared" si="39"/>
        <v>0.63</v>
      </c>
      <c r="CP69" s="5">
        <f t="shared" si="40"/>
        <v>7.34</v>
      </c>
      <c r="CQ69" s="6" t="str">
        <f t="shared" si="41"/>
        <v/>
      </c>
      <c r="CR69" s="40">
        <f t="shared" si="42"/>
        <v>7.3000000000000001E-3</v>
      </c>
      <c r="CS69" s="5" t="str">
        <f t="shared" si="43"/>
        <v/>
      </c>
      <c r="CT69" s="5" t="str">
        <f t="shared" si="44"/>
        <v/>
      </c>
      <c r="CU69" s="5" t="str">
        <f t="shared" si="45"/>
        <v/>
      </c>
      <c r="CV69" s="5" t="str">
        <f t="shared" si="46"/>
        <v/>
      </c>
      <c r="CW69" s="5" t="str">
        <f t="shared" si="47"/>
        <v/>
      </c>
      <c r="CX69" s="5" t="str">
        <f t="shared" si="48"/>
        <v/>
      </c>
      <c r="CY69" s="4">
        <f t="shared" si="49"/>
        <v>607</v>
      </c>
      <c r="CZ69" s="4">
        <f t="shared" si="50"/>
        <v>82.7</v>
      </c>
      <c r="DA69" s="4" t="str">
        <f t="shared" si="51"/>
        <v/>
      </c>
      <c r="DB69" s="5">
        <f t="shared" si="52"/>
        <v>21.21</v>
      </c>
      <c r="DC69" s="5" t="str">
        <f t="shared" si="53"/>
        <v/>
      </c>
      <c r="DD69" s="5" t="str">
        <f t="shared" si="54"/>
        <v/>
      </c>
      <c r="DE69" s="5" t="str">
        <f t="shared" si="55"/>
        <v/>
      </c>
      <c r="DF69" s="5" t="str">
        <f t="shared" si="56"/>
        <v/>
      </c>
      <c r="DG69" s="5" t="str">
        <f t="shared" si="57"/>
        <v/>
      </c>
      <c r="DH69" s="5" t="str">
        <f t="shared" si="58"/>
        <v/>
      </c>
      <c r="DI69" s="5" t="str">
        <f t="shared" si="59"/>
        <v/>
      </c>
      <c r="DJ69" s="5" t="str">
        <f t="shared" si="60"/>
        <v/>
      </c>
      <c r="DK69" s="5" t="str">
        <f t="shared" si="61"/>
        <v/>
      </c>
      <c r="DL69" s="5" t="str">
        <f t="shared" si="62"/>
        <v/>
      </c>
      <c r="DM69" s="5" t="str">
        <f t="shared" si="63"/>
        <v/>
      </c>
      <c r="DN69" s="5" t="str">
        <f t="shared" si="64"/>
        <v/>
      </c>
      <c r="DO69" s="5" t="str">
        <f t="shared" si="65"/>
        <v/>
      </c>
      <c r="DP69" s="5" t="str">
        <f t="shared" si="66"/>
        <v/>
      </c>
      <c r="DQ69" s="5" t="str">
        <f t="shared" si="67"/>
        <v/>
      </c>
      <c r="DR69" s="5" t="str">
        <f t="shared" si="68"/>
        <v/>
      </c>
      <c r="DS69" s="5" t="str">
        <f t="shared" si="69"/>
        <v/>
      </c>
      <c r="DT69" s="5" t="str">
        <f t="shared" si="70"/>
        <v/>
      </c>
      <c r="DU69" s="5" t="str">
        <f t="shared" si="71"/>
        <v/>
      </c>
      <c r="DV69" s="5" t="str">
        <f t="shared" si="72"/>
        <v/>
      </c>
      <c r="DW69" s="5" t="str">
        <f t="shared" si="73"/>
        <v/>
      </c>
      <c r="DX69" s="5" t="str">
        <f t="shared" si="74"/>
        <v/>
      </c>
      <c r="DY69" s="5" t="str">
        <f t="shared" si="75"/>
        <v/>
      </c>
      <c r="DZ69" s="36" t="str">
        <f t="shared" si="76"/>
        <v/>
      </c>
      <c r="EA69" s="36" t="str">
        <f t="shared" si="77"/>
        <v/>
      </c>
      <c r="EB69" s="4">
        <f t="shared" si="78"/>
        <v>-236.40137689449253</v>
      </c>
      <c r="EC69" s="4">
        <f t="shared" si="79"/>
        <v>15.990944916100924</v>
      </c>
      <c r="ED69" s="4">
        <f t="shared" si="80"/>
        <v>-156.12023186906825</v>
      </c>
      <c r="EE69" s="4">
        <f t="shared" si="81"/>
        <v>313.27505482863194</v>
      </c>
      <c r="EF69" s="4">
        <f t="shared" si="82"/>
        <v>225.73400025526712</v>
      </c>
      <c r="EG69" s="5">
        <f t="shared" si="83"/>
        <v>0.647081527060129</v>
      </c>
      <c r="EH69" s="5">
        <f t="shared" si="84"/>
        <v>1.814079726233143</v>
      </c>
      <c r="EI69" s="5">
        <f t="shared" si="85"/>
        <v>0.95390537933183206</v>
      </c>
      <c r="EJ69" s="5">
        <f t="shared" si="86"/>
        <v>1.1089674817299278</v>
      </c>
      <c r="EK69" s="5">
        <f t="shared" si="87"/>
        <v>0.49510171687890786</v>
      </c>
      <c r="EL69" s="5">
        <f t="shared" si="88"/>
        <v>1.1185312930170699</v>
      </c>
      <c r="EM69" s="5">
        <f t="shared" si="89"/>
        <v>0.3</v>
      </c>
      <c r="EN69" s="5">
        <f t="shared" si="90"/>
        <v>17.54</v>
      </c>
      <c r="EO69" s="36">
        <f t="shared" si="91"/>
        <v>3.2</v>
      </c>
      <c r="EP69" s="36">
        <f t="shared" si="92"/>
        <v>1.5675963005706226</v>
      </c>
      <c r="EQ69" s="36">
        <f t="shared" si="93"/>
        <v>11.38910703981535</v>
      </c>
      <c r="ER69" s="36">
        <f t="shared" si="94"/>
        <v>191.8362158892736</v>
      </c>
      <c r="ES69" s="36">
        <f t="shared" si="95"/>
        <v>232</v>
      </c>
      <c r="ET69" s="36">
        <f t="shared" si="96"/>
        <v>94.86</v>
      </c>
      <c r="EU69" s="36">
        <f t="shared" si="97"/>
        <v>10.974155077899596</v>
      </c>
      <c r="EV69" s="36">
        <f t="shared" si="98"/>
        <v>4.8577827787395016</v>
      </c>
      <c r="EW69" s="36">
        <f t="shared" si="99"/>
        <v>14.587081970891838</v>
      </c>
      <c r="EX69" s="36">
        <f t="shared" si="100"/>
        <v>10.974155077899596</v>
      </c>
      <c r="EY69" s="36">
        <f t="shared" si="101"/>
        <v>5.400261348336219</v>
      </c>
      <c r="EZ69" s="36">
        <f t="shared" si="102"/>
        <v>4.8577827787395016</v>
      </c>
      <c r="FA69" s="5" t="str">
        <f t="shared" si="103"/>
        <v/>
      </c>
      <c r="FB69" s="5" t="str">
        <f t="shared" si="104"/>
        <v/>
      </c>
      <c r="FC69" s="5" t="str">
        <f t="shared" si="105"/>
        <v/>
      </c>
      <c r="FD69" s="36">
        <f t="shared" si="106"/>
        <v>191.8362158892736</v>
      </c>
      <c r="FE69" s="36">
        <f t="shared" si="107"/>
        <v>232</v>
      </c>
      <c r="FF69" s="36">
        <f t="shared" si="108"/>
        <v>461.3</v>
      </c>
      <c r="FG69" s="5" t="str">
        <f t="shared" si="109"/>
        <v/>
      </c>
      <c r="FH69" s="36" t="str">
        <f t="shared" si="110"/>
        <v/>
      </c>
      <c r="FI69" s="36" t="str">
        <f t="shared" si="111"/>
        <v/>
      </c>
      <c r="FJ69" s="5" t="str">
        <f t="shared" si="112"/>
        <v/>
      </c>
      <c r="FK69" s="5" t="str">
        <f t="shared" si="113"/>
        <v/>
      </c>
      <c r="FL69" s="5" t="str">
        <f t="shared" si="114"/>
        <v/>
      </c>
      <c r="FM69" s="5" t="str">
        <f t="shared" si="115"/>
        <v/>
      </c>
      <c r="FN69" s="5" t="str">
        <f t="shared" si="116"/>
        <v/>
      </c>
      <c r="FO69" s="5" t="str">
        <f t="shared" si="117"/>
        <v/>
      </c>
      <c r="FP69" s="4">
        <f t="shared" si="118"/>
        <v>383.68</v>
      </c>
      <c r="FQ69" s="4" t="str">
        <f t="shared" si="119"/>
        <v/>
      </c>
      <c r="FR69" s="4">
        <f t="shared" si="120"/>
        <v>198.1</v>
      </c>
      <c r="FS69" s="65">
        <f t="shared" si="121"/>
        <v>-0.28708468588020764</v>
      </c>
      <c r="FT69" s="65">
        <f t="shared" si="122"/>
        <v>-0.6963518610830185</v>
      </c>
      <c r="FU69" s="65" t="str">
        <f t="shared" si="123"/>
        <v/>
      </c>
      <c r="FV69" s="65" t="str">
        <f t="shared" si="124"/>
        <v/>
      </c>
      <c r="FW69" s="65">
        <f t="shared" si="125"/>
        <v>0.37235232240242039</v>
      </c>
      <c r="FX69" s="65">
        <f t="shared" si="126"/>
        <v>0.28413427584543682</v>
      </c>
      <c r="FY69" s="65">
        <f t="shared" si="127"/>
        <v>6.2941864314395968</v>
      </c>
      <c r="FZ69" s="65">
        <f t="shared" si="128"/>
        <v>-5.5625806301343399</v>
      </c>
      <c r="GA69" s="65" t="str">
        <f t="shared" si="129"/>
        <v/>
      </c>
      <c r="GB69" s="65">
        <f t="shared" si="130"/>
        <v>0.207084213900109</v>
      </c>
      <c r="GC69" s="65">
        <f t="shared" si="131"/>
        <v>-1.6095255574036675</v>
      </c>
      <c r="GD69" s="65">
        <f t="shared" si="132"/>
        <v>-2.4152798674168112</v>
      </c>
    </row>
    <row r="70" spans="1:186">
      <c r="A70" s="38" t="s">
        <v>185</v>
      </c>
      <c r="B70" s="37">
        <v>659590.96857999999</v>
      </c>
      <c r="C70" s="4">
        <v>4878105.6430500001</v>
      </c>
      <c r="D70" s="38" t="s">
        <v>279</v>
      </c>
      <c r="F70" s="58">
        <v>5760</v>
      </c>
      <c r="G70" s="39" t="s">
        <v>280</v>
      </c>
      <c r="H70" s="34">
        <v>48.15</v>
      </c>
      <c r="I70" s="34">
        <v>2.95</v>
      </c>
      <c r="J70" s="34">
        <v>14.02</v>
      </c>
      <c r="K70" s="34">
        <v>15.28</v>
      </c>
      <c r="L70" s="34">
        <v>0.2</v>
      </c>
      <c r="M70" s="34">
        <v>4.5999999999999996</v>
      </c>
      <c r="N70" s="34">
        <v>4.3</v>
      </c>
      <c r="O70" s="34">
        <v>0.73</v>
      </c>
      <c r="P70" s="34">
        <v>6.6</v>
      </c>
      <c r="Q70" s="34">
        <v>1.31</v>
      </c>
      <c r="R70" s="34"/>
      <c r="S70" s="19">
        <f t="shared" si="8"/>
        <v>98.14</v>
      </c>
      <c r="W70" s="4">
        <v>15</v>
      </c>
      <c r="Y70" s="4">
        <v>18</v>
      </c>
      <c r="AB70" s="4">
        <v>233</v>
      </c>
      <c r="AC70" s="4">
        <v>189</v>
      </c>
      <c r="AD70" s="4">
        <v>56</v>
      </c>
      <c r="AE70" s="4">
        <v>235</v>
      </c>
      <c r="AF70" s="26">
        <v>13</v>
      </c>
      <c r="BK70" s="4">
        <f t="shared" si="9"/>
        <v>17685</v>
      </c>
      <c r="BL70" s="6">
        <f t="shared" si="10"/>
        <v>0.80129805292061895</v>
      </c>
      <c r="BM70" s="6">
        <f t="shared" si="11"/>
        <v>3.6930395593390092E-2</v>
      </c>
      <c r="BN70" s="6">
        <f t="shared" si="12"/>
        <v>0.27495587370072561</v>
      </c>
      <c r="BO70" s="6">
        <f t="shared" si="13"/>
        <v>0.19135879774577333</v>
      </c>
      <c r="BP70" s="6">
        <f t="shared" si="14"/>
        <v>2.8192839018889204E-3</v>
      </c>
      <c r="BQ70" s="6">
        <f t="shared" si="15"/>
        <v>0.11411560406846935</v>
      </c>
      <c r="BR70" s="6">
        <f t="shared" si="16"/>
        <v>7.6676176890156919E-2</v>
      </c>
      <c r="BS70" s="6">
        <f t="shared" si="17"/>
        <v>2.3555985801871571E-2</v>
      </c>
      <c r="BT70" s="6">
        <f t="shared" si="18"/>
        <v>0.14012738853503184</v>
      </c>
      <c r="BU70" s="6">
        <f t="shared" si="19"/>
        <v>1.8458503593067496E-2</v>
      </c>
      <c r="BV70" s="5">
        <f t="shared" si="20"/>
        <v>1.82</v>
      </c>
      <c r="BW70" s="5">
        <f t="shared" si="21"/>
        <v>12.11</v>
      </c>
      <c r="BX70" s="36">
        <f t="shared" si="22"/>
        <v>39.880000000000003</v>
      </c>
      <c r="BY70" s="5">
        <f t="shared" si="23"/>
        <v>2.99</v>
      </c>
      <c r="BZ70" s="5">
        <f t="shared" si="24"/>
        <v>4.75</v>
      </c>
      <c r="CA70" s="5">
        <f t="shared" si="25"/>
        <v>1.46</v>
      </c>
      <c r="CB70" s="5">
        <f t="shared" si="26"/>
        <v>2.25</v>
      </c>
      <c r="CC70" s="5">
        <f t="shared" si="27"/>
        <v>7.33</v>
      </c>
      <c r="CD70" s="5">
        <f t="shared" si="28"/>
        <v>3.0300000000000002</v>
      </c>
      <c r="CE70" s="34">
        <f t="shared" si="29"/>
        <v>11.2</v>
      </c>
      <c r="CF70" s="34">
        <f t="shared" si="30"/>
        <v>16.229999999999997</v>
      </c>
      <c r="CG70" s="34">
        <f t="shared" si="31"/>
        <v>69.008009858287139</v>
      </c>
      <c r="CH70" s="5">
        <f t="shared" si="32"/>
        <v>9.58</v>
      </c>
      <c r="CI70" s="5">
        <f t="shared" si="33"/>
        <v>3.1</v>
      </c>
      <c r="CJ70" s="6">
        <f t="shared" si="34"/>
        <v>1.7999999999999999E-2</v>
      </c>
      <c r="CK70" s="5">
        <f t="shared" si="35"/>
        <v>1.2330000000000001</v>
      </c>
      <c r="CL70" s="5" t="str">
        <f t="shared" si="36"/>
        <v/>
      </c>
      <c r="CM70" s="5" t="str">
        <f t="shared" si="37"/>
        <v/>
      </c>
      <c r="CN70" s="5">
        <f t="shared" si="38"/>
        <v>1.2</v>
      </c>
      <c r="CO70" s="5" t="str">
        <f t="shared" si="39"/>
        <v/>
      </c>
      <c r="CP70" s="5">
        <f t="shared" si="40"/>
        <v>4.2</v>
      </c>
      <c r="CQ70" s="6">
        <f t="shared" si="41"/>
        <v>0.23200000000000001</v>
      </c>
      <c r="CR70" s="40">
        <f t="shared" si="42"/>
        <v>8.0000000000000002E-3</v>
      </c>
      <c r="CS70" s="5" t="str">
        <f t="shared" si="43"/>
        <v/>
      </c>
      <c r="CT70" s="5" t="str">
        <f t="shared" si="44"/>
        <v/>
      </c>
      <c r="CU70" s="5" t="str">
        <f t="shared" si="45"/>
        <v/>
      </c>
      <c r="CV70" s="5" t="str">
        <f t="shared" si="46"/>
        <v/>
      </c>
      <c r="CW70" s="5">
        <f t="shared" si="47"/>
        <v>18.079999999999998</v>
      </c>
      <c r="CX70" s="5" t="str">
        <f t="shared" si="48"/>
        <v/>
      </c>
      <c r="CY70" s="4">
        <f t="shared" si="49"/>
        <v>316</v>
      </c>
      <c r="CZ70" s="4">
        <f t="shared" si="50"/>
        <v>75.3</v>
      </c>
      <c r="DA70" s="4" t="str">
        <f t="shared" si="51"/>
        <v/>
      </c>
      <c r="DB70" s="5" t="str">
        <f t="shared" si="52"/>
        <v/>
      </c>
      <c r="DC70" s="5" t="str">
        <f t="shared" si="53"/>
        <v/>
      </c>
      <c r="DD70" s="5" t="str">
        <f t="shared" si="54"/>
        <v/>
      </c>
      <c r="DE70" s="5" t="str">
        <f t="shared" si="55"/>
        <v/>
      </c>
      <c r="DF70" s="5" t="str">
        <f t="shared" si="56"/>
        <v/>
      </c>
      <c r="DG70" s="5" t="str">
        <f t="shared" si="57"/>
        <v/>
      </c>
      <c r="DH70" s="5" t="str">
        <f t="shared" si="58"/>
        <v/>
      </c>
      <c r="DI70" s="5" t="str">
        <f t="shared" si="59"/>
        <v/>
      </c>
      <c r="DJ70" s="5" t="str">
        <f t="shared" si="60"/>
        <v/>
      </c>
      <c r="DK70" s="5" t="str">
        <f t="shared" si="61"/>
        <v/>
      </c>
      <c r="DL70" s="5" t="str">
        <f t="shared" si="62"/>
        <v/>
      </c>
      <c r="DM70" s="5" t="str">
        <f t="shared" si="63"/>
        <v/>
      </c>
      <c r="DN70" s="5" t="str">
        <f t="shared" si="64"/>
        <v/>
      </c>
      <c r="DO70" s="5" t="str">
        <f t="shared" si="65"/>
        <v/>
      </c>
      <c r="DP70" s="5" t="str">
        <f t="shared" si="66"/>
        <v/>
      </c>
      <c r="DQ70" s="5" t="str">
        <f t="shared" si="67"/>
        <v/>
      </c>
      <c r="DR70" s="5" t="str">
        <f t="shared" si="68"/>
        <v/>
      </c>
      <c r="DS70" s="5" t="str">
        <f t="shared" si="69"/>
        <v/>
      </c>
      <c r="DT70" s="5" t="str">
        <f t="shared" si="70"/>
        <v/>
      </c>
      <c r="DU70" s="5" t="str">
        <f t="shared" si="71"/>
        <v/>
      </c>
      <c r="DV70" s="5" t="str">
        <f t="shared" si="72"/>
        <v/>
      </c>
      <c r="DW70" s="5" t="str">
        <f t="shared" si="73"/>
        <v/>
      </c>
      <c r="DX70" s="5" t="str">
        <f t="shared" si="74"/>
        <v/>
      </c>
      <c r="DY70" s="5">
        <f t="shared" si="75"/>
        <v>0.88</v>
      </c>
      <c r="DZ70" s="36">
        <f t="shared" si="76"/>
        <v>69</v>
      </c>
      <c r="EA70" s="36" t="str">
        <f t="shared" si="77"/>
        <v/>
      </c>
      <c r="EB70" s="4">
        <f t="shared" si="78"/>
        <v>39.895225843003352</v>
      </c>
      <c r="EC70" s="4">
        <f t="shared" si="79"/>
        <v>52.298525376531622</v>
      </c>
      <c r="ED70" s="4">
        <f t="shared" si="80"/>
        <v>-42.079854416491649</v>
      </c>
      <c r="EE70" s="4">
        <f t="shared" si="81"/>
        <v>342.40479740763277</v>
      </c>
      <c r="EF70" s="4">
        <f t="shared" si="82"/>
        <v>160.29667721583559</v>
      </c>
      <c r="EG70" s="5">
        <f t="shared" si="83"/>
        <v>0.86705458075041575</v>
      </c>
      <c r="EH70" s="5">
        <f t="shared" si="84"/>
        <v>1.6786835342625013</v>
      </c>
      <c r="EI70" s="5">
        <f t="shared" si="85"/>
        <v>1.1434878076649404</v>
      </c>
      <c r="EJ70" s="5">
        <f t="shared" si="86"/>
        <v>2.1365787334187427</v>
      </c>
      <c r="EK70" s="5">
        <f t="shared" si="87"/>
        <v>0.17477751305278114</v>
      </c>
      <c r="EL70" s="5">
        <f t="shared" si="88"/>
        <v>1.1381901828081082</v>
      </c>
      <c r="EM70" s="5">
        <f t="shared" si="89"/>
        <v>0.28999999999999998</v>
      </c>
      <c r="EN70" s="5">
        <f t="shared" si="90"/>
        <v>18.38</v>
      </c>
      <c r="EO70" s="36">
        <f t="shared" si="91"/>
        <v>2.95</v>
      </c>
      <c r="EP70" s="36">
        <f t="shared" si="92"/>
        <v>2</v>
      </c>
      <c r="EQ70" s="36">
        <f t="shared" si="93"/>
        <v>13.100000000000001</v>
      </c>
      <c r="ER70" s="36">
        <f t="shared" si="94"/>
        <v>176.85250000000002</v>
      </c>
      <c r="ES70" s="36">
        <f t="shared" si="95"/>
        <v>235</v>
      </c>
      <c r="ET70" s="36">
        <f t="shared" si="96"/>
        <v>168</v>
      </c>
      <c r="EU70" s="36">
        <f t="shared" si="97"/>
        <v>13.751999999999999</v>
      </c>
      <c r="EV70" s="36">
        <f t="shared" si="98"/>
        <v>4.5999999999999996</v>
      </c>
      <c r="EW70" s="36">
        <f t="shared" si="99"/>
        <v>14.02</v>
      </c>
      <c r="EX70" s="36">
        <f t="shared" si="100"/>
        <v>13.751999999999999</v>
      </c>
      <c r="EY70" s="36">
        <f t="shared" si="101"/>
        <v>7.33</v>
      </c>
      <c r="EZ70" s="36">
        <f t="shared" si="102"/>
        <v>4.5999999999999996</v>
      </c>
      <c r="FA70" s="5" t="str">
        <f t="shared" si="103"/>
        <v/>
      </c>
      <c r="FB70" s="5" t="str">
        <f t="shared" si="104"/>
        <v/>
      </c>
      <c r="FC70" s="5" t="str">
        <f t="shared" si="105"/>
        <v/>
      </c>
      <c r="FD70" s="36">
        <f t="shared" si="106"/>
        <v>176.85250000000002</v>
      </c>
      <c r="FE70" s="36">
        <f t="shared" si="107"/>
        <v>235</v>
      </c>
      <c r="FF70" s="36">
        <f t="shared" si="108"/>
        <v>94.5</v>
      </c>
      <c r="FG70" s="5">
        <f t="shared" si="109"/>
        <v>26</v>
      </c>
      <c r="FH70" s="36">
        <f t="shared" si="110"/>
        <v>58.75</v>
      </c>
      <c r="FI70" s="36">
        <f t="shared" si="111"/>
        <v>56</v>
      </c>
      <c r="FJ70" s="5" t="str">
        <f t="shared" si="112"/>
        <v/>
      </c>
      <c r="FK70" s="5" t="str">
        <f t="shared" si="113"/>
        <v/>
      </c>
      <c r="FL70" s="5" t="str">
        <f t="shared" si="114"/>
        <v/>
      </c>
      <c r="FM70" s="5">
        <f t="shared" si="115"/>
        <v>7.7666666666666666</v>
      </c>
      <c r="FN70" s="5" t="str">
        <f t="shared" si="116"/>
        <v/>
      </c>
      <c r="FO70" s="5" t="str">
        <f t="shared" si="117"/>
        <v/>
      </c>
      <c r="FP70" s="4">
        <f t="shared" si="118"/>
        <v>353.7</v>
      </c>
      <c r="FQ70" s="4" t="str">
        <f t="shared" si="119"/>
        <v/>
      </c>
      <c r="FR70" s="4" t="str">
        <f t="shared" si="120"/>
        <v/>
      </c>
      <c r="FS70" s="65" t="str">
        <f t="shared" si="121"/>
        <v/>
      </c>
      <c r="FT70" s="65" t="str">
        <f t="shared" si="122"/>
        <v/>
      </c>
      <c r="FU70" s="65" t="str">
        <f t="shared" si="123"/>
        <v/>
      </c>
      <c r="FV70" s="65" t="str">
        <f t="shared" si="124"/>
        <v/>
      </c>
      <c r="FW70" s="65">
        <f t="shared" si="125"/>
        <v>0.40533810353987637</v>
      </c>
      <c r="FX70" s="65">
        <f t="shared" si="126"/>
        <v>-0.36908326864956387</v>
      </c>
      <c r="FY70" s="65">
        <f t="shared" si="127"/>
        <v>4.474083552248846</v>
      </c>
      <c r="FZ70" s="65">
        <f t="shared" si="128"/>
        <v>-6.217138473389765</v>
      </c>
      <c r="GA70" s="65">
        <f t="shared" si="129"/>
        <v>-9.115065267306921E-2</v>
      </c>
      <c r="GB70" s="65">
        <f t="shared" si="130"/>
        <v>0.33307499999999995</v>
      </c>
      <c r="GC70" s="65">
        <f t="shared" si="131"/>
        <v>-1.7563899999999999</v>
      </c>
      <c r="GD70" s="65">
        <f t="shared" si="132"/>
        <v>-2.228596</v>
      </c>
    </row>
    <row r="71" spans="1:186">
      <c r="A71" s="38" t="s">
        <v>185</v>
      </c>
      <c r="B71" s="37">
        <v>659590.96857999999</v>
      </c>
      <c r="C71" s="4">
        <v>4878105.6430500001</v>
      </c>
      <c r="D71" s="38" t="s">
        <v>279</v>
      </c>
      <c r="F71" s="58">
        <v>5766</v>
      </c>
      <c r="G71" s="39" t="s">
        <v>281</v>
      </c>
      <c r="H71" s="34">
        <v>47.07</v>
      </c>
      <c r="I71" s="34">
        <v>3.66</v>
      </c>
      <c r="J71" s="34">
        <v>15.22</v>
      </c>
      <c r="K71" s="34">
        <v>15.34</v>
      </c>
      <c r="L71" s="34">
        <v>0.21</v>
      </c>
      <c r="M71" s="34">
        <v>4.41</v>
      </c>
      <c r="N71" s="34">
        <v>5.62</v>
      </c>
      <c r="O71" s="34">
        <v>1.84</v>
      </c>
      <c r="P71" s="34">
        <v>5.65</v>
      </c>
      <c r="Q71" s="34">
        <v>1.54</v>
      </c>
      <c r="R71" s="34"/>
      <c r="S71" s="19">
        <f t="shared" si="8"/>
        <v>100.56000000000002</v>
      </c>
      <c r="W71" s="4">
        <v>25</v>
      </c>
      <c r="Y71" s="4">
        <v>21</v>
      </c>
      <c r="AB71" s="4">
        <v>222</v>
      </c>
      <c r="AC71" s="4">
        <v>293</v>
      </c>
      <c r="AD71" s="4">
        <v>57</v>
      </c>
      <c r="AE71" s="4">
        <v>234</v>
      </c>
      <c r="AF71" s="26">
        <v>11</v>
      </c>
      <c r="BK71" s="4">
        <f t="shared" si="9"/>
        <v>21942</v>
      </c>
      <c r="BL71" s="6">
        <f t="shared" si="10"/>
        <v>0.78332501248127806</v>
      </c>
      <c r="BM71" s="6">
        <f t="shared" si="11"/>
        <v>4.581872809213821E-2</v>
      </c>
      <c r="BN71" s="6">
        <f t="shared" si="12"/>
        <v>0.29848989998038833</v>
      </c>
      <c r="BO71" s="6">
        <f t="shared" si="13"/>
        <v>0.19211020663744521</v>
      </c>
      <c r="BP71" s="6">
        <f t="shared" si="14"/>
        <v>2.9602480969833662E-3</v>
      </c>
      <c r="BQ71" s="6">
        <f t="shared" si="15"/>
        <v>0.10940213346564127</v>
      </c>
      <c r="BR71" s="6">
        <f t="shared" si="16"/>
        <v>0.10021398002853067</v>
      </c>
      <c r="BS71" s="6">
        <f t="shared" si="17"/>
        <v>5.9373991610196845E-2</v>
      </c>
      <c r="BT71" s="6">
        <f t="shared" si="18"/>
        <v>0.11995753715498939</v>
      </c>
      <c r="BU71" s="6">
        <f t="shared" si="19"/>
        <v>2.1699309567422855E-2</v>
      </c>
      <c r="BV71" s="5">
        <f t="shared" si="20"/>
        <v>1.82</v>
      </c>
      <c r="BW71" s="5">
        <f t="shared" si="21"/>
        <v>12.17</v>
      </c>
      <c r="BX71" s="36">
        <f t="shared" si="22"/>
        <v>38.78</v>
      </c>
      <c r="BY71" s="5">
        <f t="shared" si="23"/>
        <v>3.13</v>
      </c>
      <c r="BZ71" s="5">
        <f t="shared" si="24"/>
        <v>4.16</v>
      </c>
      <c r="CA71" s="5">
        <f t="shared" si="25"/>
        <v>1.54</v>
      </c>
      <c r="CB71" s="5">
        <f t="shared" si="26"/>
        <v>2.38</v>
      </c>
      <c r="CC71" s="5">
        <f t="shared" si="27"/>
        <v>7.49</v>
      </c>
      <c r="CD71" s="5">
        <f t="shared" si="28"/>
        <v>1.87</v>
      </c>
      <c r="CE71" s="34">
        <f t="shared" si="29"/>
        <v>10.06</v>
      </c>
      <c r="CF71" s="34">
        <f t="shared" si="30"/>
        <v>17.520000000000003</v>
      </c>
      <c r="CG71" s="34">
        <f t="shared" si="31"/>
        <v>57.420091324200904</v>
      </c>
      <c r="CH71" s="5">
        <f t="shared" si="32"/>
        <v>6.97</v>
      </c>
      <c r="CI71" s="5">
        <f t="shared" si="33"/>
        <v>2.14</v>
      </c>
      <c r="CJ71" s="6">
        <f t="shared" si="34"/>
        <v>1.4999999999999999E-2</v>
      </c>
      <c r="CK71" s="5">
        <f t="shared" si="35"/>
        <v>0.75800000000000001</v>
      </c>
      <c r="CL71" s="5" t="str">
        <f t="shared" si="36"/>
        <v/>
      </c>
      <c r="CM71" s="5" t="str">
        <f t="shared" si="37"/>
        <v/>
      </c>
      <c r="CN71" s="5">
        <f t="shared" si="38"/>
        <v>0.84</v>
      </c>
      <c r="CO71" s="5" t="str">
        <f t="shared" si="39"/>
        <v/>
      </c>
      <c r="CP71" s="5">
        <f t="shared" si="40"/>
        <v>4.1100000000000003</v>
      </c>
      <c r="CQ71" s="6">
        <f t="shared" si="41"/>
        <v>0.193</v>
      </c>
      <c r="CR71" s="40">
        <f t="shared" si="42"/>
        <v>6.4000000000000003E-3</v>
      </c>
      <c r="CS71" s="5" t="str">
        <f t="shared" si="43"/>
        <v/>
      </c>
      <c r="CT71" s="5" t="str">
        <f t="shared" si="44"/>
        <v/>
      </c>
      <c r="CU71" s="5" t="str">
        <f t="shared" si="45"/>
        <v/>
      </c>
      <c r="CV71" s="5" t="str">
        <f t="shared" si="46"/>
        <v/>
      </c>
      <c r="CW71" s="5">
        <f t="shared" si="47"/>
        <v>21.27</v>
      </c>
      <c r="CX71" s="5" t="str">
        <f t="shared" si="48"/>
        <v/>
      </c>
      <c r="CY71" s="4">
        <f t="shared" si="49"/>
        <v>385</v>
      </c>
      <c r="CZ71" s="4">
        <f t="shared" si="50"/>
        <v>93.8</v>
      </c>
      <c r="DA71" s="4" t="str">
        <f t="shared" si="51"/>
        <v/>
      </c>
      <c r="DB71" s="5" t="str">
        <f t="shared" si="52"/>
        <v/>
      </c>
      <c r="DC71" s="5" t="str">
        <f t="shared" si="53"/>
        <v/>
      </c>
      <c r="DD71" s="5" t="str">
        <f t="shared" si="54"/>
        <v/>
      </c>
      <c r="DE71" s="5" t="str">
        <f t="shared" si="55"/>
        <v/>
      </c>
      <c r="DF71" s="5" t="str">
        <f t="shared" si="56"/>
        <v/>
      </c>
      <c r="DG71" s="5" t="str">
        <f t="shared" si="57"/>
        <v/>
      </c>
      <c r="DH71" s="5" t="str">
        <f t="shared" si="58"/>
        <v/>
      </c>
      <c r="DI71" s="5" t="str">
        <f t="shared" si="59"/>
        <v/>
      </c>
      <c r="DJ71" s="5" t="str">
        <f t="shared" si="60"/>
        <v/>
      </c>
      <c r="DK71" s="5" t="str">
        <f t="shared" si="61"/>
        <v/>
      </c>
      <c r="DL71" s="5" t="str">
        <f t="shared" si="62"/>
        <v/>
      </c>
      <c r="DM71" s="5" t="str">
        <f t="shared" si="63"/>
        <v/>
      </c>
      <c r="DN71" s="5" t="str">
        <f t="shared" si="64"/>
        <v/>
      </c>
      <c r="DO71" s="5" t="str">
        <f t="shared" si="65"/>
        <v/>
      </c>
      <c r="DP71" s="5" t="str">
        <f t="shared" si="66"/>
        <v/>
      </c>
      <c r="DQ71" s="5" t="str">
        <f t="shared" si="67"/>
        <v/>
      </c>
      <c r="DR71" s="5" t="str">
        <f t="shared" si="68"/>
        <v/>
      </c>
      <c r="DS71" s="5" t="str">
        <f t="shared" si="69"/>
        <v/>
      </c>
      <c r="DT71" s="5" t="str">
        <f t="shared" si="70"/>
        <v/>
      </c>
      <c r="DU71" s="5" t="str">
        <f t="shared" si="71"/>
        <v/>
      </c>
      <c r="DV71" s="5" t="str">
        <f t="shared" si="72"/>
        <v/>
      </c>
      <c r="DW71" s="5" t="str">
        <f t="shared" si="73"/>
        <v/>
      </c>
      <c r="DX71" s="5" t="str">
        <f t="shared" si="74"/>
        <v/>
      </c>
      <c r="DY71" s="5">
        <f t="shared" si="75"/>
        <v>0.75</v>
      </c>
      <c r="DZ71" s="36">
        <f t="shared" si="76"/>
        <v>68</v>
      </c>
      <c r="EA71" s="36" t="str">
        <f t="shared" si="77"/>
        <v/>
      </c>
      <c r="EB71" s="4">
        <f t="shared" si="78"/>
        <v>-39.630434483738128</v>
      </c>
      <c r="EC71" s="4">
        <f t="shared" si="79"/>
        <v>14.967488709552669</v>
      </c>
      <c r="ED71" s="4">
        <f t="shared" si="80"/>
        <v>-81.269588841859246</v>
      </c>
      <c r="EE71" s="4">
        <f t="shared" si="81"/>
        <v>347.3310681952247</v>
      </c>
      <c r="EF71" s="4">
        <f t="shared" si="82"/>
        <v>192.70144309522266</v>
      </c>
      <c r="EG71" s="5">
        <f t="shared" si="83"/>
        <v>0.78592720629093837</v>
      </c>
      <c r="EH71" s="5">
        <f t="shared" si="84"/>
        <v>1.6637800501719175</v>
      </c>
      <c r="EI71" s="5">
        <f t="shared" si="85"/>
        <v>1.0675643003991235</v>
      </c>
      <c r="EJ71" s="5">
        <f t="shared" si="86"/>
        <v>1.7905670905304847</v>
      </c>
      <c r="EK71" s="5">
        <f t="shared" si="87"/>
        <v>0.33258823522319242</v>
      </c>
      <c r="EL71" s="5">
        <f t="shared" si="88"/>
        <v>1.1230757756889338</v>
      </c>
      <c r="EM71" s="5">
        <f t="shared" si="89"/>
        <v>0.32</v>
      </c>
      <c r="EN71" s="5">
        <f t="shared" si="90"/>
        <v>19.010000000000002</v>
      </c>
      <c r="EO71" s="36">
        <f t="shared" si="91"/>
        <v>3.66</v>
      </c>
      <c r="EP71" s="36">
        <f t="shared" si="92"/>
        <v>2.1</v>
      </c>
      <c r="EQ71" s="36">
        <f t="shared" si="93"/>
        <v>15.4</v>
      </c>
      <c r="ER71" s="36">
        <f t="shared" si="94"/>
        <v>219.41700000000003</v>
      </c>
      <c r="ES71" s="36">
        <f t="shared" si="95"/>
        <v>234</v>
      </c>
      <c r="ET71" s="36">
        <f t="shared" si="96"/>
        <v>171</v>
      </c>
      <c r="EU71" s="36">
        <f t="shared" si="97"/>
        <v>13.806000000000001</v>
      </c>
      <c r="EV71" s="36">
        <f t="shared" si="98"/>
        <v>4.41</v>
      </c>
      <c r="EW71" s="36">
        <f t="shared" si="99"/>
        <v>15.22</v>
      </c>
      <c r="EX71" s="36">
        <f t="shared" si="100"/>
        <v>13.806000000000001</v>
      </c>
      <c r="EY71" s="36">
        <f t="shared" si="101"/>
        <v>7.49</v>
      </c>
      <c r="EZ71" s="36">
        <f t="shared" si="102"/>
        <v>4.41</v>
      </c>
      <c r="FA71" s="5" t="str">
        <f t="shared" si="103"/>
        <v/>
      </c>
      <c r="FB71" s="5" t="str">
        <f t="shared" si="104"/>
        <v/>
      </c>
      <c r="FC71" s="5" t="str">
        <f t="shared" si="105"/>
        <v/>
      </c>
      <c r="FD71" s="36">
        <f t="shared" si="106"/>
        <v>219.41700000000003</v>
      </c>
      <c r="FE71" s="36">
        <f t="shared" si="107"/>
        <v>234</v>
      </c>
      <c r="FF71" s="36">
        <f t="shared" si="108"/>
        <v>146.5</v>
      </c>
      <c r="FG71" s="5">
        <f t="shared" si="109"/>
        <v>22</v>
      </c>
      <c r="FH71" s="36">
        <f t="shared" si="110"/>
        <v>58.5</v>
      </c>
      <c r="FI71" s="36">
        <f t="shared" si="111"/>
        <v>57</v>
      </c>
      <c r="FJ71" s="5" t="str">
        <f t="shared" si="112"/>
        <v/>
      </c>
      <c r="FK71" s="5" t="str">
        <f t="shared" si="113"/>
        <v/>
      </c>
      <c r="FL71" s="5" t="str">
        <f t="shared" si="114"/>
        <v/>
      </c>
      <c r="FM71" s="5">
        <f t="shared" si="115"/>
        <v>7.4</v>
      </c>
      <c r="FN71" s="5" t="str">
        <f t="shared" si="116"/>
        <v/>
      </c>
      <c r="FO71" s="5" t="str">
        <f t="shared" si="117"/>
        <v/>
      </c>
      <c r="FP71" s="4">
        <f t="shared" si="118"/>
        <v>438.84</v>
      </c>
      <c r="FQ71" s="4" t="str">
        <f t="shared" si="119"/>
        <v/>
      </c>
      <c r="FR71" s="4" t="str">
        <f t="shared" si="120"/>
        <v/>
      </c>
      <c r="FS71" s="65" t="str">
        <f t="shared" si="121"/>
        <v/>
      </c>
      <c r="FT71" s="65" t="str">
        <f t="shared" si="122"/>
        <v/>
      </c>
      <c r="FU71" s="65" t="str">
        <f t="shared" si="123"/>
        <v/>
      </c>
      <c r="FV71" s="65" t="str">
        <f t="shared" si="124"/>
        <v/>
      </c>
      <c r="FW71" s="65">
        <f t="shared" si="125"/>
        <v>0.30181486381500444</v>
      </c>
      <c r="FX71" s="65">
        <f t="shared" si="126"/>
        <v>-0.27234859903961611</v>
      </c>
      <c r="FY71" s="65">
        <f t="shared" si="127"/>
        <v>4.8753134924022881</v>
      </c>
      <c r="FZ71" s="65">
        <f t="shared" si="128"/>
        <v>-6.0826099493655548</v>
      </c>
      <c r="GA71" s="65">
        <f t="shared" si="129"/>
        <v>-0.15301898899427924</v>
      </c>
      <c r="GB71" s="65">
        <f t="shared" si="130"/>
        <v>0.24616000000000016</v>
      </c>
      <c r="GC71" s="65">
        <f t="shared" si="131"/>
        <v>-1.7784629999999999</v>
      </c>
      <c r="GD71" s="65">
        <f t="shared" si="132"/>
        <v>-2.3550060000000004</v>
      </c>
    </row>
    <row r="72" spans="1:186">
      <c r="A72" s="38" t="s">
        <v>185</v>
      </c>
      <c r="B72" s="37">
        <v>659590.96857999999</v>
      </c>
      <c r="C72" s="4">
        <v>4878105.6430500001</v>
      </c>
      <c r="D72" s="38" t="s">
        <v>279</v>
      </c>
      <c r="F72" s="58">
        <v>5761</v>
      </c>
      <c r="G72" s="39" t="s">
        <v>282</v>
      </c>
      <c r="H72" s="34">
        <v>50.72</v>
      </c>
      <c r="I72" s="34">
        <v>2.82</v>
      </c>
      <c r="J72" s="34">
        <v>16.86</v>
      </c>
      <c r="K72" s="34">
        <v>12.45</v>
      </c>
      <c r="L72" s="34">
        <v>0.13</v>
      </c>
      <c r="M72" s="34">
        <v>3.76</v>
      </c>
      <c r="N72" s="34">
        <v>3.66</v>
      </c>
      <c r="O72" s="34">
        <v>2.61</v>
      </c>
      <c r="P72" s="34">
        <v>5.0999999999999996</v>
      </c>
      <c r="Q72" s="34">
        <v>1.36</v>
      </c>
      <c r="R72" s="34"/>
      <c r="S72" s="19">
        <f t="shared" si="8"/>
        <v>99.47</v>
      </c>
      <c r="W72" s="4">
        <v>15</v>
      </c>
      <c r="Y72" s="4">
        <v>17</v>
      </c>
      <c r="AB72" s="4">
        <v>190</v>
      </c>
      <c r="AC72" s="4">
        <v>174</v>
      </c>
      <c r="AD72" s="4">
        <v>58</v>
      </c>
      <c r="AE72" s="4">
        <v>294</v>
      </c>
      <c r="AF72" s="26">
        <v>13</v>
      </c>
      <c r="BK72" s="4">
        <f t="shared" si="9"/>
        <v>16906</v>
      </c>
      <c r="BL72" s="6">
        <f t="shared" si="10"/>
        <v>0.84406723248460636</v>
      </c>
      <c r="BM72" s="6">
        <f t="shared" si="11"/>
        <v>3.5302954431647472E-2</v>
      </c>
      <c r="BN72" s="6">
        <f t="shared" si="12"/>
        <v>0.33065306922926063</v>
      </c>
      <c r="BO72" s="6">
        <f t="shared" si="13"/>
        <v>0.15591734502191609</v>
      </c>
      <c r="BP72" s="6">
        <f t="shared" si="14"/>
        <v>1.8325345362277983E-3</v>
      </c>
      <c r="BQ72" s="6">
        <f t="shared" si="15"/>
        <v>9.3277102455966251E-2</v>
      </c>
      <c r="BR72" s="6">
        <f t="shared" si="16"/>
        <v>6.5263908701854501E-2</v>
      </c>
      <c r="BS72" s="6">
        <f t="shared" si="17"/>
        <v>8.422071636011616E-2</v>
      </c>
      <c r="BT72" s="6">
        <f t="shared" si="18"/>
        <v>0.10828025477707005</v>
      </c>
      <c r="BU72" s="6">
        <f t="shared" si="19"/>
        <v>1.9163026630970834E-2</v>
      </c>
      <c r="BV72" s="5">
        <f t="shared" si="20"/>
        <v>1.48</v>
      </c>
      <c r="BW72" s="5">
        <f t="shared" si="21"/>
        <v>9.8699999999999992</v>
      </c>
      <c r="BX72" s="36">
        <f t="shared" si="22"/>
        <v>39.96</v>
      </c>
      <c r="BY72" s="5">
        <f t="shared" si="23"/>
        <v>2.98</v>
      </c>
      <c r="BZ72" s="5">
        <f t="shared" si="24"/>
        <v>5.98</v>
      </c>
      <c r="CA72" s="5">
        <f t="shared" si="25"/>
        <v>1.3</v>
      </c>
      <c r="CB72" s="5">
        <f t="shared" si="26"/>
        <v>2.0699999999999998</v>
      </c>
      <c r="CC72" s="5">
        <f t="shared" si="27"/>
        <v>7.71</v>
      </c>
      <c r="CD72" s="5">
        <f t="shared" si="28"/>
        <v>4.0499999999999989</v>
      </c>
      <c r="CE72" s="34">
        <f t="shared" si="29"/>
        <v>8.86</v>
      </c>
      <c r="CF72" s="34">
        <f t="shared" si="30"/>
        <v>15.129999999999999</v>
      </c>
      <c r="CG72" s="34">
        <f t="shared" si="31"/>
        <v>58.559153998678127</v>
      </c>
      <c r="CH72" s="5">
        <f t="shared" si="32"/>
        <v>7.13</v>
      </c>
      <c r="CI72" s="5">
        <f t="shared" si="33"/>
        <v>2.5</v>
      </c>
      <c r="CJ72" s="6">
        <f t="shared" si="34"/>
        <v>2.1999999999999999E-2</v>
      </c>
      <c r="CK72" s="5">
        <f t="shared" si="35"/>
        <v>1.0920000000000001</v>
      </c>
      <c r="CL72" s="5" t="str">
        <f t="shared" si="36"/>
        <v/>
      </c>
      <c r="CM72" s="5" t="str">
        <f t="shared" si="37"/>
        <v/>
      </c>
      <c r="CN72" s="5">
        <f t="shared" si="38"/>
        <v>1.1299999999999999</v>
      </c>
      <c r="CO72" s="5" t="str">
        <f t="shared" si="39"/>
        <v/>
      </c>
      <c r="CP72" s="5">
        <f t="shared" si="40"/>
        <v>5.07</v>
      </c>
      <c r="CQ72" s="6">
        <f t="shared" si="41"/>
        <v>0.224</v>
      </c>
      <c r="CR72" s="40">
        <f t="shared" si="42"/>
        <v>1.04E-2</v>
      </c>
      <c r="CS72" s="5" t="str">
        <f t="shared" si="43"/>
        <v/>
      </c>
      <c r="CT72" s="5" t="str">
        <f t="shared" si="44"/>
        <v/>
      </c>
      <c r="CU72" s="5" t="str">
        <f t="shared" si="45"/>
        <v/>
      </c>
      <c r="CV72" s="5" t="str">
        <f t="shared" si="46"/>
        <v/>
      </c>
      <c r="CW72" s="5">
        <f t="shared" si="47"/>
        <v>22.62</v>
      </c>
      <c r="CX72" s="5" t="str">
        <f t="shared" si="48"/>
        <v/>
      </c>
      <c r="CY72" s="4">
        <f t="shared" si="49"/>
        <v>291</v>
      </c>
      <c r="CZ72" s="4">
        <f t="shared" si="50"/>
        <v>57.5</v>
      </c>
      <c r="DA72" s="4" t="str">
        <f t="shared" si="51"/>
        <v/>
      </c>
      <c r="DB72" s="5" t="str">
        <f t="shared" si="52"/>
        <v/>
      </c>
      <c r="DC72" s="5" t="str">
        <f t="shared" si="53"/>
        <v/>
      </c>
      <c r="DD72" s="5" t="str">
        <f t="shared" si="54"/>
        <v/>
      </c>
      <c r="DE72" s="5" t="str">
        <f t="shared" si="55"/>
        <v/>
      </c>
      <c r="DF72" s="5" t="str">
        <f t="shared" si="56"/>
        <v/>
      </c>
      <c r="DG72" s="5" t="str">
        <f t="shared" si="57"/>
        <v/>
      </c>
      <c r="DH72" s="5" t="str">
        <f t="shared" si="58"/>
        <v/>
      </c>
      <c r="DI72" s="5" t="str">
        <f t="shared" si="59"/>
        <v/>
      </c>
      <c r="DJ72" s="5" t="str">
        <f t="shared" si="60"/>
        <v/>
      </c>
      <c r="DK72" s="5" t="str">
        <f t="shared" si="61"/>
        <v/>
      </c>
      <c r="DL72" s="5" t="str">
        <f t="shared" si="62"/>
        <v/>
      </c>
      <c r="DM72" s="5" t="str">
        <f t="shared" si="63"/>
        <v/>
      </c>
      <c r="DN72" s="5" t="str">
        <f t="shared" si="64"/>
        <v/>
      </c>
      <c r="DO72" s="5" t="str">
        <f t="shared" si="65"/>
        <v/>
      </c>
      <c r="DP72" s="5" t="str">
        <f t="shared" si="66"/>
        <v/>
      </c>
      <c r="DQ72" s="5" t="str">
        <f t="shared" si="67"/>
        <v/>
      </c>
      <c r="DR72" s="5" t="str">
        <f t="shared" si="68"/>
        <v/>
      </c>
      <c r="DS72" s="5" t="str">
        <f t="shared" si="69"/>
        <v/>
      </c>
      <c r="DT72" s="5" t="str">
        <f t="shared" si="70"/>
        <v/>
      </c>
      <c r="DU72" s="5" t="str">
        <f t="shared" si="71"/>
        <v/>
      </c>
      <c r="DV72" s="5" t="str">
        <f t="shared" si="72"/>
        <v/>
      </c>
      <c r="DW72" s="5" t="str">
        <f t="shared" si="73"/>
        <v/>
      </c>
      <c r="DX72" s="5" t="str">
        <f t="shared" si="74"/>
        <v/>
      </c>
      <c r="DY72" s="5">
        <f t="shared" si="75"/>
        <v>0.71</v>
      </c>
      <c r="DZ72" s="36">
        <f t="shared" si="76"/>
        <v>71</v>
      </c>
      <c r="EA72" s="36" t="str">
        <f t="shared" si="77"/>
        <v/>
      </c>
      <c r="EB72" s="4">
        <f t="shared" si="78"/>
        <v>-41.204370284900605</v>
      </c>
      <c r="EC72" s="4">
        <f t="shared" si="79"/>
        <v>45.345500556446233</v>
      </c>
      <c r="ED72" s="4">
        <f t="shared" si="80"/>
        <v>7.6242806883654035</v>
      </c>
      <c r="EE72" s="4">
        <f t="shared" si="81"/>
        <v>284.4974019095298</v>
      </c>
      <c r="EF72" s="4">
        <f t="shared" si="82"/>
        <v>225.15709753402399</v>
      </c>
      <c r="EG72" s="5">
        <f t="shared" si="83"/>
        <v>1.023524747939802</v>
      </c>
      <c r="EH72" s="5">
        <f t="shared" si="84"/>
        <v>1.717222414195521</v>
      </c>
      <c r="EI72" s="5">
        <f t="shared" si="85"/>
        <v>1.282584298857165</v>
      </c>
      <c r="EJ72" s="5">
        <f t="shared" si="86"/>
        <v>2.9509245820714596</v>
      </c>
      <c r="EK72" s="5">
        <f t="shared" si="87"/>
        <v>0.3786999013684112</v>
      </c>
      <c r="EL72" s="5">
        <f t="shared" si="88"/>
        <v>0.58710996891769207</v>
      </c>
      <c r="EM72" s="5">
        <f t="shared" si="89"/>
        <v>0.33</v>
      </c>
      <c r="EN72" s="5">
        <f t="shared" si="90"/>
        <v>15.06</v>
      </c>
      <c r="EO72" s="36">
        <f t="shared" si="91"/>
        <v>2.82</v>
      </c>
      <c r="EP72" s="36">
        <f t="shared" si="92"/>
        <v>1.3</v>
      </c>
      <c r="EQ72" s="36">
        <f t="shared" si="93"/>
        <v>13.600000000000001</v>
      </c>
      <c r="ER72" s="36">
        <f t="shared" si="94"/>
        <v>169.059</v>
      </c>
      <c r="ES72" s="36">
        <f t="shared" si="95"/>
        <v>294</v>
      </c>
      <c r="ET72" s="36">
        <f t="shared" si="96"/>
        <v>174</v>
      </c>
      <c r="EU72" s="36">
        <f t="shared" si="97"/>
        <v>11.205</v>
      </c>
      <c r="EV72" s="36">
        <f t="shared" si="98"/>
        <v>3.76</v>
      </c>
      <c r="EW72" s="36">
        <f t="shared" si="99"/>
        <v>16.86</v>
      </c>
      <c r="EX72" s="36">
        <f t="shared" si="100"/>
        <v>11.205</v>
      </c>
      <c r="EY72" s="36">
        <f t="shared" si="101"/>
        <v>7.7099999999999991</v>
      </c>
      <c r="EZ72" s="36">
        <f t="shared" si="102"/>
        <v>3.76</v>
      </c>
      <c r="FA72" s="5" t="str">
        <f t="shared" si="103"/>
        <v/>
      </c>
      <c r="FB72" s="5" t="str">
        <f t="shared" si="104"/>
        <v/>
      </c>
      <c r="FC72" s="5" t="str">
        <f t="shared" si="105"/>
        <v/>
      </c>
      <c r="FD72" s="36">
        <f t="shared" si="106"/>
        <v>169.059</v>
      </c>
      <c r="FE72" s="36">
        <f t="shared" si="107"/>
        <v>294</v>
      </c>
      <c r="FF72" s="36">
        <f t="shared" si="108"/>
        <v>87</v>
      </c>
      <c r="FG72" s="5">
        <f t="shared" si="109"/>
        <v>26</v>
      </c>
      <c r="FH72" s="36">
        <f t="shared" si="110"/>
        <v>73.5</v>
      </c>
      <c r="FI72" s="36">
        <f t="shared" si="111"/>
        <v>58</v>
      </c>
      <c r="FJ72" s="5" t="str">
        <f t="shared" si="112"/>
        <v/>
      </c>
      <c r="FK72" s="5" t="str">
        <f t="shared" si="113"/>
        <v/>
      </c>
      <c r="FL72" s="5" t="str">
        <f t="shared" si="114"/>
        <v/>
      </c>
      <c r="FM72" s="5">
        <f t="shared" si="115"/>
        <v>6.333333333333333</v>
      </c>
      <c r="FN72" s="5" t="str">
        <f t="shared" si="116"/>
        <v/>
      </c>
      <c r="FO72" s="5" t="str">
        <f t="shared" si="117"/>
        <v/>
      </c>
      <c r="FP72" s="4">
        <f t="shared" si="118"/>
        <v>338.12</v>
      </c>
      <c r="FQ72" s="4" t="str">
        <f t="shared" si="119"/>
        <v/>
      </c>
      <c r="FR72" s="4" t="str">
        <f t="shared" si="120"/>
        <v/>
      </c>
      <c r="FS72" s="65" t="str">
        <f t="shared" si="121"/>
        <v/>
      </c>
      <c r="FT72" s="65" t="str">
        <f t="shared" si="122"/>
        <v/>
      </c>
      <c r="FU72" s="65" t="str">
        <f t="shared" si="123"/>
        <v/>
      </c>
      <c r="FV72" s="65" t="str">
        <f t="shared" si="124"/>
        <v/>
      </c>
      <c r="FW72" s="65">
        <f t="shared" si="125"/>
        <v>0.44748525646413739</v>
      </c>
      <c r="FX72" s="65">
        <f t="shared" si="126"/>
        <v>-0.38543162502907014</v>
      </c>
      <c r="FY72" s="65">
        <f t="shared" si="127"/>
        <v>4.3446363832701849</v>
      </c>
      <c r="FZ72" s="65">
        <f t="shared" si="128"/>
        <v>-6.3448616873629984</v>
      </c>
      <c r="GA72" s="65">
        <f t="shared" si="129"/>
        <v>-0.26336726358584217</v>
      </c>
      <c r="GB72" s="65">
        <f t="shared" si="130"/>
        <v>0.362427</v>
      </c>
      <c r="GC72" s="65">
        <f t="shared" si="131"/>
        <v>-1.7389369999999997</v>
      </c>
      <c r="GD72" s="65">
        <f t="shared" si="132"/>
        <v>-2.4133670000000005</v>
      </c>
    </row>
    <row r="73" spans="1:186">
      <c r="A73" s="38" t="s">
        <v>185</v>
      </c>
      <c r="B73" s="37">
        <v>659590.96857999999</v>
      </c>
      <c r="C73" s="4">
        <v>4878105.6430500001</v>
      </c>
      <c r="D73" s="38" t="s">
        <v>279</v>
      </c>
      <c r="F73" s="58">
        <v>5762</v>
      </c>
      <c r="G73" s="39" t="s">
        <v>283</v>
      </c>
      <c r="H73" s="34">
        <v>62.95</v>
      </c>
      <c r="I73" s="34">
        <v>1.34</v>
      </c>
      <c r="J73" s="34">
        <v>17</v>
      </c>
      <c r="K73" s="34">
        <v>6.78</v>
      </c>
      <c r="L73" s="34">
        <v>7.0000000000000007E-2</v>
      </c>
      <c r="M73" s="34">
        <v>1.67</v>
      </c>
      <c r="N73" s="34">
        <v>1.75</v>
      </c>
      <c r="O73" s="34">
        <v>2.82</v>
      </c>
      <c r="P73" s="34">
        <v>4.62</v>
      </c>
      <c r="Q73" s="34">
        <v>0.43</v>
      </c>
      <c r="R73" s="34"/>
      <c r="S73" s="19">
        <f t="shared" si="8"/>
        <v>99.43</v>
      </c>
      <c r="W73" s="4">
        <v>15</v>
      </c>
      <c r="Y73" s="4">
        <v>12</v>
      </c>
      <c r="AB73" s="4">
        <v>115</v>
      </c>
      <c r="AC73" s="4">
        <v>119</v>
      </c>
      <c r="AD73" s="4">
        <v>64</v>
      </c>
      <c r="AE73" s="4">
        <v>458</v>
      </c>
      <c r="AF73" s="26">
        <v>17</v>
      </c>
      <c r="BK73" s="4">
        <f t="shared" si="9"/>
        <v>8033</v>
      </c>
      <c r="BL73" s="6">
        <f t="shared" si="10"/>
        <v>1.0475952737560326</v>
      </c>
      <c r="BM73" s="6">
        <f t="shared" si="11"/>
        <v>1.6775162744116175E-2</v>
      </c>
      <c r="BN73" s="6">
        <f t="shared" si="12"/>
        <v>0.33339870562855461</v>
      </c>
      <c r="BO73" s="6">
        <f t="shared" si="13"/>
        <v>8.4909204758922996E-2</v>
      </c>
      <c r="BP73" s="6">
        <f t="shared" si="14"/>
        <v>9.8674936566112213E-4</v>
      </c>
      <c r="BQ73" s="6">
        <f t="shared" si="15"/>
        <v>4.1428925824857354E-2</v>
      </c>
      <c r="BR73" s="6">
        <f t="shared" si="16"/>
        <v>3.1205420827389446E-2</v>
      </c>
      <c r="BS73" s="6">
        <f t="shared" si="17"/>
        <v>9.0997095837366898E-2</v>
      </c>
      <c r="BT73" s="6">
        <f t="shared" si="18"/>
        <v>9.8089171974522299E-2</v>
      </c>
      <c r="BU73" s="6">
        <f t="shared" si="19"/>
        <v>6.058898125968719E-3</v>
      </c>
      <c r="BV73" s="5">
        <f t="shared" si="20"/>
        <v>0.81</v>
      </c>
      <c r="BW73" s="5">
        <f t="shared" si="21"/>
        <v>5.37</v>
      </c>
      <c r="BX73" s="36">
        <f t="shared" si="22"/>
        <v>35.18</v>
      </c>
      <c r="BY73" s="5">
        <f t="shared" si="23"/>
        <v>3.65</v>
      </c>
      <c r="BZ73" s="5">
        <f t="shared" si="24"/>
        <v>12.69</v>
      </c>
      <c r="CA73" s="5">
        <f t="shared" si="25"/>
        <v>1.31</v>
      </c>
      <c r="CB73" s="5">
        <f t="shared" si="26"/>
        <v>3.12</v>
      </c>
      <c r="CC73" s="5">
        <f t="shared" si="27"/>
        <v>7.44</v>
      </c>
      <c r="CD73" s="5">
        <f t="shared" si="28"/>
        <v>5.6899999999999995</v>
      </c>
      <c r="CE73" s="34">
        <f t="shared" si="29"/>
        <v>6.29</v>
      </c>
      <c r="CF73" s="34">
        <f t="shared" si="30"/>
        <v>10.86</v>
      </c>
      <c r="CG73" s="34">
        <f t="shared" si="31"/>
        <v>57.918968692449354</v>
      </c>
      <c r="CH73" s="5">
        <f t="shared" si="32"/>
        <v>20.43</v>
      </c>
      <c r="CI73" s="5">
        <f t="shared" si="33"/>
        <v>4.7699999999999996</v>
      </c>
      <c r="CJ73" s="6">
        <f t="shared" si="34"/>
        <v>0.107</v>
      </c>
      <c r="CK73" s="5">
        <f t="shared" si="35"/>
        <v>0.96599999999999997</v>
      </c>
      <c r="CL73" s="5" t="str">
        <f t="shared" si="36"/>
        <v/>
      </c>
      <c r="CM73" s="5" t="str">
        <f t="shared" si="37"/>
        <v/>
      </c>
      <c r="CN73" s="5">
        <f t="shared" si="38"/>
        <v>0.8</v>
      </c>
      <c r="CO73" s="5" t="str">
        <f t="shared" si="39"/>
        <v/>
      </c>
      <c r="CP73" s="5">
        <f t="shared" si="40"/>
        <v>7.16</v>
      </c>
      <c r="CQ73" s="6">
        <f t="shared" si="41"/>
        <v>0.26600000000000001</v>
      </c>
      <c r="CR73" s="40">
        <f t="shared" si="42"/>
        <v>3.4200000000000001E-2</v>
      </c>
      <c r="CS73" s="5" t="str">
        <f t="shared" si="43"/>
        <v/>
      </c>
      <c r="CT73" s="5" t="str">
        <f t="shared" si="44"/>
        <v/>
      </c>
      <c r="CU73" s="5" t="str">
        <f t="shared" si="45"/>
        <v/>
      </c>
      <c r="CV73" s="5" t="str">
        <f t="shared" si="46"/>
        <v/>
      </c>
      <c r="CW73" s="5">
        <f t="shared" si="47"/>
        <v>26.94</v>
      </c>
      <c r="CX73" s="5" t="str">
        <f t="shared" si="48"/>
        <v/>
      </c>
      <c r="CY73" s="4">
        <f t="shared" si="49"/>
        <v>126</v>
      </c>
      <c r="CZ73" s="4">
        <f t="shared" si="50"/>
        <v>17.5</v>
      </c>
      <c r="DA73" s="4" t="str">
        <f t="shared" si="51"/>
        <v/>
      </c>
      <c r="DB73" s="5" t="str">
        <f t="shared" si="52"/>
        <v/>
      </c>
      <c r="DC73" s="5" t="str">
        <f t="shared" si="53"/>
        <v/>
      </c>
      <c r="DD73" s="5" t="str">
        <f t="shared" si="54"/>
        <v/>
      </c>
      <c r="DE73" s="5" t="str">
        <f t="shared" si="55"/>
        <v/>
      </c>
      <c r="DF73" s="5" t="str">
        <f t="shared" si="56"/>
        <v/>
      </c>
      <c r="DG73" s="5" t="str">
        <f t="shared" si="57"/>
        <v/>
      </c>
      <c r="DH73" s="5" t="str">
        <f t="shared" si="58"/>
        <v/>
      </c>
      <c r="DI73" s="5" t="str">
        <f t="shared" si="59"/>
        <v/>
      </c>
      <c r="DJ73" s="5" t="str">
        <f t="shared" si="60"/>
        <v/>
      </c>
      <c r="DK73" s="5" t="str">
        <f t="shared" si="61"/>
        <v/>
      </c>
      <c r="DL73" s="5" t="str">
        <f t="shared" si="62"/>
        <v/>
      </c>
      <c r="DM73" s="5" t="str">
        <f t="shared" si="63"/>
        <v/>
      </c>
      <c r="DN73" s="5" t="str">
        <f t="shared" si="64"/>
        <v/>
      </c>
      <c r="DO73" s="5" t="str">
        <f t="shared" si="65"/>
        <v/>
      </c>
      <c r="DP73" s="5" t="str">
        <f t="shared" si="66"/>
        <v/>
      </c>
      <c r="DQ73" s="5" t="str">
        <f t="shared" si="67"/>
        <v/>
      </c>
      <c r="DR73" s="5" t="str">
        <f t="shared" si="68"/>
        <v/>
      </c>
      <c r="DS73" s="5" t="str">
        <f t="shared" si="69"/>
        <v/>
      </c>
      <c r="DT73" s="5" t="str">
        <f t="shared" si="70"/>
        <v/>
      </c>
      <c r="DU73" s="5" t="str">
        <f t="shared" si="71"/>
        <v/>
      </c>
      <c r="DV73" s="5" t="str">
        <f t="shared" si="72"/>
        <v/>
      </c>
      <c r="DW73" s="5" t="str">
        <f t="shared" si="73"/>
        <v/>
      </c>
      <c r="DX73" s="5" t="str">
        <f t="shared" si="74"/>
        <v/>
      </c>
      <c r="DY73" s="5">
        <f t="shared" si="75"/>
        <v>0.59</v>
      </c>
      <c r="DZ73" s="36">
        <f t="shared" si="76"/>
        <v>81</v>
      </c>
      <c r="EA73" s="36" t="str">
        <f t="shared" si="77"/>
        <v/>
      </c>
      <c r="EB73" s="4">
        <f t="shared" si="78"/>
        <v>-24.113344690234044</v>
      </c>
      <c r="EC73" s="4">
        <f t="shared" si="79"/>
        <v>139.30854288852868</v>
      </c>
      <c r="ED73" s="4">
        <f t="shared" si="80"/>
        <v>81.90159616188653</v>
      </c>
      <c r="EE73" s="4">
        <f t="shared" si="81"/>
        <v>143.11329332789651</v>
      </c>
      <c r="EF73" s="4">
        <f t="shared" si="82"/>
        <v>272.57816378357484</v>
      </c>
      <c r="EG73" s="5">
        <f t="shared" si="83"/>
        <v>1.3255215619782876</v>
      </c>
      <c r="EH73" s="5">
        <f t="shared" si="84"/>
        <v>1.7628572142256231</v>
      </c>
      <c r="EI73" s="5">
        <f t="shared" si="85"/>
        <v>1.5132245216483506</v>
      </c>
      <c r="EJ73" s="5">
        <f t="shared" si="86"/>
        <v>6.0618042694065037</v>
      </c>
      <c r="EK73" s="5">
        <f t="shared" si="87"/>
        <v>0.38665139735039578</v>
      </c>
      <c r="EL73" s="5">
        <f t="shared" si="88"/>
        <v>0.265272486952011</v>
      </c>
      <c r="EM73" s="5">
        <f t="shared" si="89"/>
        <v>0.27</v>
      </c>
      <c r="EN73" s="5">
        <f t="shared" si="90"/>
        <v>7.89</v>
      </c>
      <c r="EO73" s="36">
        <f t="shared" si="91"/>
        <v>1.34</v>
      </c>
      <c r="EP73" s="36">
        <f t="shared" si="92"/>
        <v>0.70000000000000007</v>
      </c>
      <c r="EQ73" s="36">
        <f t="shared" si="93"/>
        <v>4.3</v>
      </c>
      <c r="ER73" s="36">
        <f t="shared" si="94"/>
        <v>80.333000000000013</v>
      </c>
      <c r="ES73" s="36">
        <f t="shared" si="95"/>
        <v>458</v>
      </c>
      <c r="ET73" s="36">
        <f t="shared" si="96"/>
        <v>192</v>
      </c>
      <c r="EU73" s="36">
        <f t="shared" si="97"/>
        <v>6.1020000000000003</v>
      </c>
      <c r="EV73" s="36">
        <f t="shared" si="98"/>
        <v>1.67</v>
      </c>
      <c r="EW73" s="36">
        <f t="shared" si="99"/>
        <v>17</v>
      </c>
      <c r="EX73" s="36">
        <f t="shared" si="100"/>
        <v>6.1020000000000003</v>
      </c>
      <c r="EY73" s="36">
        <f t="shared" si="101"/>
        <v>7.4399999999999995</v>
      </c>
      <c r="EZ73" s="36">
        <f t="shared" si="102"/>
        <v>1.67</v>
      </c>
      <c r="FA73" s="5" t="str">
        <f t="shared" si="103"/>
        <v/>
      </c>
      <c r="FB73" s="5" t="str">
        <f t="shared" si="104"/>
        <v/>
      </c>
      <c r="FC73" s="5" t="str">
        <f t="shared" si="105"/>
        <v/>
      </c>
      <c r="FD73" s="36">
        <f t="shared" si="106"/>
        <v>80.333000000000013</v>
      </c>
      <c r="FE73" s="36">
        <f t="shared" si="107"/>
        <v>458</v>
      </c>
      <c r="FF73" s="36">
        <f t="shared" si="108"/>
        <v>59.5</v>
      </c>
      <c r="FG73" s="5">
        <f t="shared" si="109"/>
        <v>34</v>
      </c>
      <c r="FH73" s="36">
        <f t="shared" si="110"/>
        <v>114.5</v>
      </c>
      <c r="FI73" s="36">
        <f t="shared" si="111"/>
        <v>64</v>
      </c>
      <c r="FJ73" s="5" t="str">
        <f t="shared" si="112"/>
        <v/>
      </c>
      <c r="FK73" s="5" t="str">
        <f t="shared" si="113"/>
        <v/>
      </c>
      <c r="FL73" s="5" t="str">
        <f t="shared" si="114"/>
        <v/>
      </c>
      <c r="FM73" s="5">
        <f t="shared" si="115"/>
        <v>3.8333333333333335</v>
      </c>
      <c r="FN73" s="5" t="str">
        <f t="shared" si="116"/>
        <v/>
      </c>
      <c r="FO73" s="5" t="str">
        <f t="shared" si="117"/>
        <v/>
      </c>
      <c r="FP73" s="4">
        <f t="shared" si="118"/>
        <v>160.66</v>
      </c>
      <c r="FQ73" s="4" t="str">
        <f t="shared" si="119"/>
        <v/>
      </c>
      <c r="FR73" s="4" t="str">
        <f t="shared" si="120"/>
        <v/>
      </c>
      <c r="FS73" s="65" t="str">
        <f t="shared" si="121"/>
        <v/>
      </c>
      <c r="FT73" s="65" t="str">
        <f t="shared" si="122"/>
        <v/>
      </c>
      <c r="FU73" s="65" t="str">
        <f t="shared" si="123"/>
        <v/>
      </c>
      <c r="FV73" s="65" t="str">
        <f t="shared" si="124"/>
        <v/>
      </c>
      <c r="FW73" s="65">
        <f t="shared" si="125"/>
        <v>0.86446484371057009</v>
      </c>
      <c r="FX73" s="65">
        <f t="shared" si="126"/>
        <v>-0.22727081424291146</v>
      </c>
      <c r="FY73" s="65">
        <f t="shared" si="127"/>
        <v>3.4901521532793929</v>
      </c>
      <c r="FZ73" s="65">
        <f t="shared" si="128"/>
        <v>-6.0298039386791586</v>
      </c>
      <c r="GA73" s="65">
        <f t="shared" si="129"/>
        <v>-0.47655136620001559</v>
      </c>
      <c r="GB73" s="65">
        <f t="shared" si="130"/>
        <v>0.58427799999999996</v>
      </c>
      <c r="GC73" s="65">
        <f t="shared" si="131"/>
        <v>-1.6861700000000002</v>
      </c>
      <c r="GD73" s="65">
        <f t="shared" si="132"/>
        <v>-2.4923000000000006</v>
      </c>
    </row>
    <row r="74" spans="1:186">
      <c r="A74" s="38" t="s">
        <v>185</v>
      </c>
      <c r="B74" s="37">
        <v>659740.56177100004</v>
      </c>
      <c r="C74" s="4">
        <v>4877302.88007</v>
      </c>
      <c r="D74" s="38" t="s">
        <v>279</v>
      </c>
      <c r="F74" s="58">
        <v>5750</v>
      </c>
      <c r="G74" s="39" t="s">
        <v>284</v>
      </c>
      <c r="H74" s="5">
        <v>44.6</v>
      </c>
      <c r="I74" s="5">
        <v>2.87</v>
      </c>
      <c r="J74" s="5">
        <v>15.78</v>
      </c>
      <c r="K74" s="5">
        <v>16</v>
      </c>
      <c r="L74" s="5">
        <v>0.16</v>
      </c>
      <c r="M74" s="5">
        <v>9.19</v>
      </c>
      <c r="N74" s="5">
        <v>6.5</v>
      </c>
      <c r="O74" s="5">
        <v>2.4900000000000002</v>
      </c>
      <c r="P74" s="5">
        <v>0.05</v>
      </c>
      <c r="Q74" s="5">
        <v>0.77</v>
      </c>
      <c r="S74" s="19">
        <f t="shared" si="8"/>
        <v>98.409999999999982</v>
      </c>
      <c r="W74" s="4">
        <v>269</v>
      </c>
      <c r="Y74" s="4">
        <v>105</v>
      </c>
      <c r="AB74" s="4">
        <v>17</v>
      </c>
      <c r="AC74" s="4">
        <v>542</v>
      </c>
      <c r="AD74" s="4">
        <v>57</v>
      </c>
      <c r="AE74" s="4">
        <v>155</v>
      </c>
      <c r="AF74" s="26">
        <v>11</v>
      </c>
      <c r="BK74" s="4">
        <f t="shared" si="9"/>
        <v>17206</v>
      </c>
      <c r="BL74" s="6">
        <f t="shared" si="10"/>
        <v>0.74222000332834082</v>
      </c>
      <c r="BM74" s="6">
        <f t="shared" si="11"/>
        <v>3.5928893340010017E-2</v>
      </c>
      <c r="BN74" s="6">
        <f t="shared" si="12"/>
        <v>0.3094724455775642</v>
      </c>
      <c r="BO74" s="6">
        <f t="shared" si="13"/>
        <v>0.20037570444583597</v>
      </c>
      <c r="BP74" s="6">
        <f t="shared" si="14"/>
        <v>2.2554271215111362E-3</v>
      </c>
      <c r="BQ74" s="6">
        <f t="shared" si="15"/>
        <v>0.22798313073678986</v>
      </c>
      <c r="BR74" s="6">
        <f t="shared" si="16"/>
        <v>0.1159058487874465</v>
      </c>
      <c r="BS74" s="6">
        <f t="shared" si="17"/>
        <v>8.0348499515972907E-2</v>
      </c>
      <c r="BT74" s="6">
        <f t="shared" si="18"/>
        <v>1.0615711252653928E-3</v>
      </c>
      <c r="BU74" s="6">
        <f t="shared" si="19"/>
        <v>1.0849654783711428E-2</v>
      </c>
      <c r="BV74" s="5">
        <f t="shared" si="20"/>
        <v>1.9</v>
      </c>
      <c r="BW74" s="5">
        <f t="shared" si="21"/>
        <v>12.69</v>
      </c>
      <c r="BX74" s="36">
        <f t="shared" si="22"/>
        <v>55.86</v>
      </c>
      <c r="BY74" s="5">
        <f t="shared" si="23"/>
        <v>1.57</v>
      </c>
      <c r="BZ74" s="5">
        <f t="shared" si="24"/>
        <v>5.5</v>
      </c>
      <c r="CA74" s="5">
        <f t="shared" si="25"/>
        <v>2.2599999999999998</v>
      </c>
      <c r="CB74" s="5">
        <f t="shared" si="26"/>
        <v>3.73</v>
      </c>
      <c r="CC74" s="5">
        <f t="shared" si="27"/>
        <v>2.54</v>
      </c>
      <c r="CD74" s="5">
        <f t="shared" si="28"/>
        <v>-3.96</v>
      </c>
      <c r="CE74" s="34">
        <f t="shared" si="29"/>
        <v>9.24</v>
      </c>
      <c r="CF74" s="34">
        <f t="shared" si="30"/>
        <v>18.23</v>
      </c>
      <c r="CG74" s="34">
        <f t="shared" si="31"/>
        <v>50.685682940208444</v>
      </c>
      <c r="CH74" s="5">
        <f t="shared" si="32"/>
        <v>0.12</v>
      </c>
      <c r="CI74" s="5">
        <f t="shared" si="33"/>
        <v>0.02</v>
      </c>
      <c r="CJ74" s="6">
        <f t="shared" si="34"/>
        <v>0.02</v>
      </c>
      <c r="CK74" s="5">
        <f t="shared" si="35"/>
        <v>3.1E-2</v>
      </c>
      <c r="CL74" s="5" t="str">
        <f t="shared" si="36"/>
        <v/>
      </c>
      <c r="CM74" s="5" t="str">
        <f t="shared" si="37"/>
        <v/>
      </c>
      <c r="CN74" s="5">
        <f t="shared" si="38"/>
        <v>0.39</v>
      </c>
      <c r="CO74" s="5" t="str">
        <f t="shared" si="39"/>
        <v/>
      </c>
      <c r="CP74" s="5">
        <f t="shared" si="40"/>
        <v>2.72</v>
      </c>
      <c r="CQ74" s="6">
        <f t="shared" si="41"/>
        <v>0.193</v>
      </c>
      <c r="CR74" s="40">
        <f t="shared" si="42"/>
        <v>5.4000000000000003E-3</v>
      </c>
      <c r="CS74" s="5" t="str">
        <f t="shared" si="43"/>
        <v/>
      </c>
      <c r="CT74" s="5" t="str">
        <f t="shared" si="44"/>
        <v/>
      </c>
      <c r="CU74" s="5" t="str">
        <f t="shared" si="45"/>
        <v/>
      </c>
      <c r="CV74" s="5" t="str">
        <f t="shared" si="46"/>
        <v/>
      </c>
      <c r="CW74" s="5">
        <f t="shared" si="47"/>
        <v>14.09</v>
      </c>
      <c r="CX74" s="5" t="str">
        <f t="shared" si="48"/>
        <v/>
      </c>
      <c r="CY74" s="4">
        <f t="shared" si="49"/>
        <v>302</v>
      </c>
      <c r="CZ74" s="4">
        <f t="shared" si="50"/>
        <v>111</v>
      </c>
      <c r="DA74" s="4" t="str">
        <f t="shared" si="51"/>
        <v/>
      </c>
      <c r="DB74" s="5" t="str">
        <f t="shared" si="52"/>
        <v/>
      </c>
      <c r="DC74" s="5" t="str">
        <f t="shared" si="53"/>
        <v/>
      </c>
      <c r="DD74" s="5" t="str">
        <f t="shared" si="54"/>
        <v/>
      </c>
      <c r="DE74" s="5" t="str">
        <f t="shared" si="55"/>
        <v/>
      </c>
      <c r="DF74" s="5" t="str">
        <f t="shared" si="56"/>
        <v/>
      </c>
      <c r="DG74" s="5" t="str">
        <f t="shared" si="57"/>
        <v/>
      </c>
      <c r="DH74" s="5" t="str">
        <f t="shared" si="58"/>
        <v/>
      </c>
      <c r="DI74" s="5" t="str">
        <f t="shared" si="59"/>
        <v/>
      </c>
      <c r="DJ74" s="5" t="str">
        <f t="shared" si="60"/>
        <v/>
      </c>
      <c r="DK74" s="5" t="str">
        <f t="shared" si="61"/>
        <v/>
      </c>
      <c r="DL74" s="5" t="str">
        <f t="shared" si="62"/>
        <v/>
      </c>
      <c r="DM74" s="5" t="str">
        <f t="shared" si="63"/>
        <v/>
      </c>
      <c r="DN74" s="5" t="str">
        <f t="shared" si="64"/>
        <v/>
      </c>
      <c r="DO74" s="5" t="str">
        <f t="shared" si="65"/>
        <v/>
      </c>
      <c r="DP74" s="5" t="str">
        <f t="shared" si="66"/>
        <v/>
      </c>
      <c r="DQ74" s="5" t="str">
        <f t="shared" si="67"/>
        <v/>
      </c>
      <c r="DR74" s="5" t="str">
        <f t="shared" si="68"/>
        <v/>
      </c>
      <c r="DS74" s="5" t="str">
        <f t="shared" si="69"/>
        <v/>
      </c>
      <c r="DT74" s="5" t="str">
        <f t="shared" si="70"/>
        <v/>
      </c>
      <c r="DU74" s="5" t="str">
        <f t="shared" si="71"/>
        <v/>
      </c>
      <c r="DV74" s="5" t="str">
        <f t="shared" si="72"/>
        <v/>
      </c>
      <c r="DW74" s="5" t="str">
        <f t="shared" si="73"/>
        <v/>
      </c>
      <c r="DX74" s="5" t="str">
        <f t="shared" si="74"/>
        <v/>
      </c>
      <c r="DY74" s="5">
        <f t="shared" si="75"/>
        <v>1.1299999999999999</v>
      </c>
      <c r="DZ74" s="36">
        <f t="shared" si="76"/>
        <v>68</v>
      </c>
      <c r="EA74" s="36" t="str">
        <f t="shared" si="77"/>
        <v/>
      </c>
      <c r="EB74" s="4">
        <f t="shared" si="78"/>
        <v>-195.19277717815402</v>
      </c>
      <c r="EC74" s="4">
        <f t="shared" si="79"/>
        <v>88.726031276577658</v>
      </c>
      <c r="ED74" s="4">
        <f t="shared" si="80"/>
        <v>-3.7493226385670875</v>
      </c>
      <c r="EE74" s="4">
        <f t="shared" si="81"/>
        <v>464.28772852263592</v>
      </c>
      <c r="EF74" s="4">
        <f t="shared" si="82"/>
        <v>1.9862402007863693</v>
      </c>
      <c r="EG74" s="5">
        <f t="shared" si="83"/>
        <v>0.98830184361711571</v>
      </c>
      <c r="EH74" s="5">
        <f t="shared" si="84"/>
        <v>3.8033063304628976</v>
      </c>
      <c r="EI74" s="5">
        <f t="shared" si="85"/>
        <v>1.5689157049903477</v>
      </c>
      <c r="EJ74" s="5">
        <f t="shared" si="86"/>
        <v>0.70216715336358837</v>
      </c>
      <c r="EK74" s="5">
        <f t="shared" si="87"/>
        <v>0.26038987003474756</v>
      </c>
      <c r="EL74" s="5">
        <f t="shared" si="88"/>
        <v>0.75148753089392695</v>
      </c>
      <c r="EM74" s="5">
        <f t="shared" si="89"/>
        <v>0.35</v>
      </c>
      <c r="EN74" s="5">
        <f t="shared" si="90"/>
        <v>22.44</v>
      </c>
      <c r="EO74" s="36">
        <f t="shared" si="91"/>
        <v>2.87</v>
      </c>
      <c r="EP74" s="36">
        <f t="shared" si="92"/>
        <v>1.6</v>
      </c>
      <c r="EQ74" s="36">
        <f t="shared" si="93"/>
        <v>7.7</v>
      </c>
      <c r="ER74" s="36">
        <f t="shared" si="94"/>
        <v>172.05650000000003</v>
      </c>
      <c r="ES74" s="36">
        <f t="shared" si="95"/>
        <v>155</v>
      </c>
      <c r="ET74" s="36">
        <f t="shared" si="96"/>
        <v>171</v>
      </c>
      <c r="EU74" s="36">
        <f t="shared" si="97"/>
        <v>14.4</v>
      </c>
      <c r="EV74" s="36">
        <f t="shared" si="98"/>
        <v>9.19</v>
      </c>
      <c r="EW74" s="36">
        <f t="shared" si="99"/>
        <v>15.78</v>
      </c>
      <c r="EX74" s="36">
        <f t="shared" si="100"/>
        <v>14.4</v>
      </c>
      <c r="EY74" s="36">
        <f t="shared" si="101"/>
        <v>2.54</v>
      </c>
      <c r="EZ74" s="36">
        <f t="shared" si="102"/>
        <v>9.19</v>
      </c>
      <c r="FA74" s="5" t="str">
        <f t="shared" si="103"/>
        <v/>
      </c>
      <c r="FB74" s="5" t="str">
        <f t="shared" si="104"/>
        <v/>
      </c>
      <c r="FC74" s="5" t="str">
        <f t="shared" si="105"/>
        <v/>
      </c>
      <c r="FD74" s="36">
        <f t="shared" si="106"/>
        <v>172.05650000000003</v>
      </c>
      <c r="FE74" s="36">
        <f t="shared" si="107"/>
        <v>155</v>
      </c>
      <c r="FF74" s="36">
        <f t="shared" si="108"/>
        <v>271</v>
      </c>
      <c r="FG74" s="5">
        <f t="shared" si="109"/>
        <v>22</v>
      </c>
      <c r="FH74" s="36">
        <f t="shared" si="110"/>
        <v>38.75</v>
      </c>
      <c r="FI74" s="36">
        <f t="shared" si="111"/>
        <v>57</v>
      </c>
      <c r="FJ74" s="5" t="str">
        <f t="shared" si="112"/>
        <v/>
      </c>
      <c r="FK74" s="5" t="str">
        <f t="shared" si="113"/>
        <v/>
      </c>
      <c r="FL74" s="5" t="str">
        <f t="shared" si="114"/>
        <v/>
      </c>
      <c r="FM74" s="5">
        <f t="shared" si="115"/>
        <v>0.56666666666666665</v>
      </c>
      <c r="FN74" s="5" t="str">
        <f t="shared" si="116"/>
        <v/>
      </c>
      <c r="FO74" s="5" t="str">
        <f t="shared" si="117"/>
        <v/>
      </c>
      <c r="FP74" s="4">
        <f t="shared" si="118"/>
        <v>344.12</v>
      </c>
      <c r="FQ74" s="4" t="str">
        <f t="shared" si="119"/>
        <v/>
      </c>
      <c r="FR74" s="4" t="str">
        <f t="shared" si="120"/>
        <v/>
      </c>
      <c r="FS74" s="65" t="str">
        <f t="shared" si="121"/>
        <v/>
      </c>
      <c r="FT74" s="65" t="str">
        <f t="shared" si="122"/>
        <v/>
      </c>
      <c r="FU74" s="65" t="str">
        <f t="shared" si="123"/>
        <v/>
      </c>
      <c r="FV74" s="65" t="str">
        <f t="shared" si="124"/>
        <v/>
      </c>
      <c r="FW74" s="65">
        <f t="shared" si="125"/>
        <v>0.38400181637754316</v>
      </c>
      <c r="FX74" s="65">
        <f t="shared" si="126"/>
        <v>0.10037935930165717</v>
      </c>
      <c r="FY74" s="65">
        <f t="shared" si="127"/>
        <v>5.1229074147106584</v>
      </c>
      <c r="FZ74" s="65">
        <f t="shared" si="128"/>
        <v>-5.0624713358450402</v>
      </c>
      <c r="GA74" s="65">
        <f t="shared" si="129"/>
        <v>0.19118501326211212</v>
      </c>
      <c r="GB74" s="65">
        <f t="shared" si="130"/>
        <v>0.26784900000000006</v>
      </c>
      <c r="GC74" s="65">
        <f t="shared" si="131"/>
        <v>-1.5381470000000002</v>
      </c>
      <c r="GD74" s="65">
        <f t="shared" si="132"/>
        <v>-2.3283</v>
      </c>
    </row>
    <row r="75" spans="1:186">
      <c r="A75" s="38" t="s">
        <v>185</v>
      </c>
      <c r="B75" s="37">
        <v>659740.56177100004</v>
      </c>
      <c r="C75" s="4">
        <v>4877302.88007</v>
      </c>
      <c r="D75" s="38" t="s">
        <v>279</v>
      </c>
      <c r="F75" s="58">
        <v>5751</v>
      </c>
      <c r="G75" s="39" t="s">
        <v>285</v>
      </c>
      <c r="H75" s="34">
        <v>44.05</v>
      </c>
      <c r="I75" s="34">
        <v>3.68</v>
      </c>
      <c r="J75" s="34">
        <v>13.42</v>
      </c>
      <c r="K75" s="34">
        <v>15.83</v>
      </c>
      <c r="L75" s="34">
        <v>0.23</v>
      </c>
      <c r="M75" s="34">
        <v>7.5</v>
      </c>
      <c r="N75" s="34">
        <v>9.8800000000000008</v>
      </c>
      <c r="O75" s="34">
        <v>2.25</v>
      </c>
      <c r="P75" s="34">
        <v>0.1</v>
      </c>
      <c r="Q75" s="34">
        <v>1</v>
      </c>
      <c r="R75" s="34"/>
      <c r="S75" s="19">
        <f t="shared" si="8"/>
        <v>97.94</v>
      </c>
      <c r="W75" s="4">
        <v>314</v>
      </c>
      <c r="Y75" s="4">
        <v>261</v>
      </c>
      <c r="AB75" s="4">
        <v>20</v>
      </c>
      <c r="AC75" s="4">
        <v>562</v>
      </c>
      <c r="AD75" s="4">
        <v>66</v>
      </c>
      <c r="AE75" s="4">
        <v>201</v>
      </c>
      <c r="AF75" s="26">
        <v>10</v>
      </c>
      <c r="BK75" s="4">
        <f t="shared" si="9"/>
        <v>22062</v>
      </c>
      <c r="BL75" s="6">
        <f t="shared" si="10"/>
        <v>0.73306706606756522</v>
      </c>
      <c r="BM75" s="6">
        <f t="shared" si="11"/>
        <v>4.606910365548323E-2</v>
      </c>
      <c r="BN75" s="6">
        <f t="shared" si="12"/>
        <v>0.2631888605608943</v>
      </c>
      <c r="BO75" s="6">
        <f t="shared" si="13"/>
        <v>0.19824671258609894</v>
      </c>
      <c r="BP75" s="6">
        <f t="shared" si="14"/>
        <v>3.2421764871722585E-3</v>
      </c>
      <c r="BQ75" s="6">
        <f t="shared" si="15"/>
        <v>0.18605805011163482</v>
      </c>
      <c r="BR75" s="6">
        <f t="shared" si="16"/>
        <v>0.1761768901569187</v>
      </c>
      <c r="BS75" s="6">
        <f t="shared" si="17"/>
        <v>7.2604065827686359E-2</v>
      </c>
      <c r="BT75" s="6">
        <f t="shared" si="18"/>
        <v>2.1231422505307855E-3</v>
      </c>
      <c r="BU75" s="6">
        <f t="shared" si="19"/>
        <v>1.4090460758066789E-2</v>
      </c>
      <c r="BV75" s="5">
        <f t="shared" si="20"/>
        <v>1.88</v>
      </c>
      <c r="BW75" s="5">
        <f t="shared" si="21"/>
        <v>12.56</v>
      </c>
      <c r="BX75" s="36">
        <f t="shared" si="22"/>
        <v>51.08</v>
      </c>
      <c r="BY75" s="5">
        <f t="shared" si="23"/>
        <v>1.9</v>
      </c>
      <c r="BZ75" s="5">
        <f t="shared" si="24"/>
        <v>3.65</v>
      </c>
      <c r="CA75" s="5">
        <f t="shared" si="25"/>
        <v>2.68</v>
      </c>
      <c r="CB75" s="5">
        <f t="shared" si="26"/>
        <v>3.68</v>
      </c>
      <c r="CC75" s="5">
        <f t="shared" si="27"/>
        <v>2.35</v>
      </c>
      <c r="CD75" s="5">
        <f t="shared" si="28"/>
        <v>-7.5300000000000011</v>
      </c>
      <c r="CE75" s="34">
        <f t="shared" si="29"/>
        <v>7.6</v>
      </c>
      <c r="CF75" s="34">
        <f t="shared" si="30"/>
        <v>19.730000000000004</v>
      </c>
      <c r="CG75" s="34">
        <f t="shared" si="31"/>
        <v>38.520020273694868</v>
      </c>
      <c r="CH75" s="5">
        <f t="shared" si="32"/>
        <v>0.19</v>
      </c>
      <c r="CI75" s="5">
        <f t="shared" si="33"/>
        <v>0.04</v>
      </c>
      <c r="CJ75" s="6">
        <f t="shared" si="34"/>
        <v>0.02</v>
      </c>
      <c r="CK75" s="5">
        <f t="shared" si="35"/>
        <v>3.5999999999999997E-2</v>
      </c>
      <c r="CL75" s="5" t="str">
        <f t="shared" si="36"/>
        <v/>
      </c>
      <c r="CM75" s="5" t="str">
        <f t="shared" si="37"/>
        <v/>
      </c>
      <c r="CN75" s="5">
        <f t="shared" si="38"/>
        <v>0.83</v>
      </c>
      <c r="CO75" s="5" t="str">
        <f t="shared" si="39"/>
        <v/>
      </c>
      <c r="CP75" s="5">
        <f t="shared" si="40"/>
        <v>3.05</v>
      </c>
      <c r="CQ75" s="6">
        <f t="shared" si="41"/>
        <v>0.152</v>
      </c>
      <c r="CR75" s="40">
        <f t="shared" si="42"/>
        <v>5.4999999999999997E-3</v>
      </c>
      <c r="CS75" s="5" t="str">
        <f t="shared" si="43"/>
        <v/>
      </c>
      <c r="CT75" s="5" t="str">
        <f t="shared" si="44"/>
        <v/>
      </c>
      <c r="CU75" s="5" t="str">
        <f t="shared" si="45"/>
        <v/>
      </c>
      <c r="CV75" s="5" t="str">
        <f t="shared" si="46"/>
        <v/>
      </c>
      <c r="CW75" s="5">
        <f t="shared" si="47"/>
        <v>20.100000000000001</v>
      </c>
      <c r="CX75" s="5" t="str">
        <f t="shared" si="48"/>
        <v/>
      </c>
      <c r="CY75" s="4">
        <f t="shared" si="49"/>
        <v>334</v>
      </c>
      <c r="CZ75" s="4">
        <f t="shared" si="50"/>
        <v>109.8</v>
      </c>
      <c r="DA75" s="4" t="str">
        <f t="shared" si="51"/>
        <v/>
      </c>
      <c r="DB75" s="5" t="str">
        <f t="shared" si="52"/>
        <v/>
      </c>
      <c r="DC75" s="5" t="str">
        <f t="shared" si="53"/>
        <v/>
      </c>
      <c r="DD75" s="5" t="str">
        <f t="shared" si="54"/>
        <v/>
      </c>
      <c r="DE75" s="5" t="str">
        <f t="shared" si="55"/>
        <v/>
      </c>
      <c r="DF75" s="5" t="str">
        <f t="shared" si="56"/>
        <v/>
      </c>
      <c r="DG75" s="5" t="str">
        <f t="shared" si="57"/>
        <v/>
      </c>
      <c r="DH75" s="5" t="str">
        <f t="shared" si="58"/>
        <v/>
      </c>
      <c r="DI75" s="5" t="str">
        <f t="shared" si="59"/>
        <v/>
      </c>
      <c r="DJ75" s="5" t="str">
        <f t="shared" si="60"/>
        <v/>
      </c>
      <c r="DK75" s="5" t="str">
        <f t="shared" si="61"/>
        <v/>
      </c>
      <c r="DL75" s="5" t="str">
        <f t="shared" si="62"/>
        <v/>
      </c>
      <c r="DM75" s="5" t="str">
        <f t="shared" si="63"/>
        <v/>
      </c>
      <c r="DN75" s="5" t="str">
        <f t="shared" si="64"/>
        <v/>
      </c>
      <c r="DO75" s="5" t="str">
        <f t="shared" si="65"/>
        <v/>
      </c>
      <c r="DP75" s="5" t="str">
        <f t="shared" si="66"/>
        <v/>
      </c>
      <c r="DQ75" s="5" t="str">
        <f t="shared" si="67"/>
        <v/>
      </c>
      <c r="DR75" s="5" t="str">
        <f t="shared" si="68"/>
        <v/>
      </c>
      <c r="DS75" s="5" t="str">
        <f t="shared" si="69"/>
        <v/>
      </c>
      <c r="DT75" s="5" t="str">
        <f t="shared" si="70"/>
        <v/>
      </c>
      <c r="DU75" s="5" t="str">
        <f t="shared" si="71"/>
        <v/>
      </c>
      <c r="DV75" s="5" t="str">
        <f t="shared" si="72"/>
        <v/>
      </c>
      <c r="DW75" s="5" t="str">
        <f t="shared" si="73"/>
        <v/>
      </c>
      <c r="DX75" s="5" t="str">
        <f t="shared" si="74"/>
        <v/>
      </c>
      <c r="DY75" s="5">
        <f t="shared" si="75"/>
        <v>0.79</v>
      </c>
      <c r="DZ75" s="36">
        <f t="shared" si="76"/>
        <v>76</v>
      </c>
      <c r="EA75" s="36" t="str">
        <f t="shared" si="77"/>
        <v/>
      </c>
      <c r="EB75" s="4">
        <f t="shared" si="78"/>
        <v>-246.65781373407427</v>
      </c>
      <c r="EC75" s="4">
        <f t="shared" si="79"/>
        <v>52.177220506358786</v>
      </c>
      <c r="ED75" s="4">
        <f t="shared" si="80"/>
        <v>-163.89212783116025</v>
      </c>
      <c r="EE75" s="4">
        <f t="shared" si="81"/>
        <v>430.37386635321695</v>
      </c>
      <c r="EF75" s="4">
        <f t="shared" si="82"/>
        <v>72.448913140424281</v>
      </c>
      <c r="EG75" s="5">
        <f t="shared" si="83"/>
        <v>0.61640189893647968</v>
      </c>
      <c r="EH75" s="5">
        <f t="shared" si="84"/>
        <v>3.5236839420345061</v>
      </c>
      <c r="EI75" s="5">
        <f t="shared" si="85"/>
        <v>1.0492562504996965</v>
      </c>
      <c r="EJ75" s="5">
        <f t="shared" si="86"/>
        <v>0.42403997259215764</v>
      </c>
      <c r="EK75" s="5">
        <f t="shared" si="87"/>
        <v>0.27796419475514228</v>
      </c>
      <c r="EL75" s="5">
        <f t="shared" si="88"/>
        <v>1.3494194574354885</v>
      </c>
      <c r="EM75" s="5">
        <f t="shared" si="89"/>
        <v>0.3</v>
      </c>
      <c r="EN75" s="5">
        <f t="shared" si="90"/>
        <v>23.13</v>
      </c>
      <c r="EO75" s="36">
        <f t="shared" si="91"/>
        <v>3.68</v>
      </c>
      <c r="EP75" s="36">
        <f t="shared" si="92"/>
        <v>2.3000000000000003</v>
      </c>
      <c r="EQ75" s="36">
        <f t="shared" si="93"/>
        <v>10</v>
      </c>
      <c r="ER75" s="36">
        <f t="shared" si="94"/>
        <v>220.61600000000001</v>
      </c>
      <c r="ES75" s="36">
        <f t="shared" si="95"/>
        <v>201</v>
      </c>
      <c r="ET75" s="36">
        <f t="shared" si="96"/>
        <v>198</v>
      </c>
      <c r="EU75" s="36">
        <f t="shared" si="97"/>
        <v>14.247</v>
      </c>
      <c r="EV75" s="36">
        <f t="shared" si="98"/>
        <v>7.5</v>
      </c>
      <c r="EW75" s="36">
        <f t="shared" si="99"/>
        <v>13.42</v>
      </c>
      <c r="EX75" s="36">
        <f t="shared" si="100"/>
        <v>14.247</v>
      </c>
      <c r="EY75" s="36">
        <f t="shared" si="101"/>
        <v>2.35</v>
      </c>
      <c r="EZ75" s="36">
        <f t="shared" si="102"/>
        <v>7.5</v>
      </c>
      <c r="FA75" s="5" t="str">
        <f t="shared" si="103"/>
        <v/>
      </c>
      <c r="FB75" s="5" t="str">
        <f t="shared" si="104"/>
        <v/>
      </c>
      <c r="FC75" s="5" t="str">
        <f t="shared" si="105"/>
        <v/>
      </c>
      <c r="FD75" s="36">
        <f t="shared" si="106"/>
        <v>220.61600000000001</v>
      </c>
      <c r="FE75" s="36">
        <f t="shared" si="107"/>
        <v>201</v>
      </c>
      <c r="FF75" s="36">
        <f t="shared" si="108"/>
        <v>281</v>
      </c>
      <c r="FG75" s="5">
        <f t="shared" si="109"/>
        <v>20</v>
      </c>
      <c r="FH75" s="36">
        <f t="shared" si="110"/>
        <v>50.25</v>
      </c>
      <c r="FI75" s="36">
        <f t="shared" si="111"/>
        <v>66</v>
      </c>
      <c r="FJ75" s="5" t="str">
        <f t="shared" si="112"/>
        <v/>
      </c>
      <c r="FK75" s="5" t="str">
        <f t="shared" si="113"/>
        <v/>
      </c>
      <c r="FL75" s="5" t="str">
        <f t="shared" si="114"/>
        <v/>
      </c>
      <c r="FM75" s="5">
        <f t="shared" si="115"/>
        <v>0.66666666666666663</v>
      </c>
      <c r="FN75" s="5" t="str">
        <f t="shared" si="116"/>
        <v/>
      </c>
      <c r="FO75" s="5" t="str">
        <f t="shared" si="117"/>
        <v/>
      </c>
      <c r="FP75" s="4">
        <f t="shared" si="118"/>
        <v>441.24</v>
      </c>
      <c r="FQ75" s="4" t="str">
        <f t="shared" si="119"/>
        <v/>
      </c>
      <c r="FR75" s="4" t="str">
        <f t="shared" si="120"/>
        <v/>
      </c>
      <c r="FS75" s="65" t="str">
        <f t="shared" si="121"/>
        <v/>
      </c>
      <c r="FT75" s="65" t="str">
        <f t="shared" si="122"/>
        <v/>
      </c>
      <c r="FU75" s="65" t="str">
        <f t="shared" si="123"/>
        <v/>
      </c>
      <c r="FV75" s="65" t="str">
        <f t="shared" si="124"/>
        <v/>
      </c>
      <c r="FW75" s="65">
        <f t="shared" si="125"/>
        <v>0.27064790872565403</v>
      </c>
      <c r="FX75" s="65">
        <f t="shared" si="126"/>
        <v>8.1514266445175017E-3</v>
      </c>
      <c r="FY75" s="65">
        <f t="shared" si="127"/>
        <v>5.1156472314283414</v>
      </c>
      <c r="FZ75" s="65">
        <f t="shared" si="128"/>
        <v>-5.3343185186780415</v>
      </c>
      <c r="GA75" s="65">
        <f t="shared" si="129"/>
        <v>-8.0121036010563085E-3</v>
      </c>
      <c r="GB75" s="65">
        <f t="shared" si="130"/>
        <v>0.13360900000000001</v>
      </c>
      <c r="GC75" s="65">
        <f t="shared" si="131"/>
        <v>-1.5240789999999997</v>
      </c>
      <c r="GD75" s="65">
        <f t="shared" si="132"/>
        <v>-2.2876099999999999</v>
      </c>
    </row>
    <row r="76" spans="1:186">
      <c r="A76" s="38" t="s">
        <v>185</v>
      </c>
      <c r="B76" s="37">
        <v>659721.32253799995</v>
      </c>
      <c r="C76" s="4">
        <v>4877257.3024599999</v>
      </c>
      <c r="D76" s="38" t="s">
        <v>279</v>
      </c>
      <c r="F76" s="58">
        <v>5753</v>
      </c>
      <c r="G76" s="39" t="s">
        <v>286</v>
      </c>
      <c r="H76" s="34">
        <v>45.77</v>
      </c>
      <c r="I76" s="34">
        <v>2.97</v>
      </c>
      <c r="J76" s="34">
        <v>14.16</v>
      </c>
      <c r="K76" s="34">
        <v>15.91</v>
      </c>
      <c r="L76" s="34">
        <v>0.19</v>
      </c>
      <c r="M76" s="34">
        <v>7.96</v>
      </c>
      <c r="N76" s="34">
        <v>8.57</v>
      </c>
      <c r="O76" s="34">
        <v>3.05</v>
      </c>
      <c r="P76" s="34">
        <v>0.02</v>
      </c>
      <c r="Q76" s="34">
        <v>0.73</v>
      </c>
      <c r="R76" s="34"/>
      <c r="S76" s="19">
        <f t="shared" ref="S76:S139" si="133">SUM($H76:$R76)</f>
        <v>99.33</v>
      </c>
      <c r="W76" s="4">
        <v>222</v>
      </c>
      <c r="Y76" s="4">
        <v>111</v>
      </c>
      <c r="AB76" s="4">
        <v>15</v>
      </c>
      <c r="AC76" s="4">
        <v>446</v>
      </c>
      <c r="AD76" s="4">
        <v>41</v>
      </c>
      <c r="AE76" s="4">
        <v>139</v>
      </c>
      <c r="AF76" s="26">
        <v>9</v>
      </c>
      <c r="BK76" s="4">
        <f t="shared" ref="BK76:BK89" si="134">IF(ISNUMBER(I76),ROUND(I76*5995,0),"")</f>
        <v>17805</v>
      </c>
      <c r="BL76" s="6">
        <f t="shared" ref="BL76:BL89" si="135">IF(ISNUMBER(H76),H76/60.09,"")</f>
        <v>0.76169079713762688</v>
      </c>
      <c r="BM76" s="6">
        <f t="shared" ref="BM76:BM89" si="136">IF(ISNUMBER(I76),I76/79.88,"")</f>
        <v>3.7180771156735105E-2</v>
      </c>
      <c r="BN76" s="6">
        <f t="shared" ref="BN76:BN89" si="137">IF(ISNUMBER(J76),(J76/101.98)*2,"")</f>
        <v>0.27770151010001959</v>
      </c>
      <c r="BO76" s="6">
        <f t="shared" ref="BO76:BO89" si="138">IF(ISNUMBER(K76),(K76/159.7)*2,"")</f>
        <v>0.19924859110832813</v>
      </c>
      <c r="BP76" s="6">
        <f t="shared" ref="BP76:BP89" si="139">IF(ISNUMBER(L76),L76/70.94,"")</f>
        <v>2.6783197067944743E-3</v>
      </c>
      <c r="BQ76" s="6">
        <f t="shared" ref="BQ76:BQ89" si="140">IF(ISNUMBER(M76), M76/40.31,"")</f>
        <v>0.19746961051848175</v>
      </c>
      <c r="BR76" s="6">
        <f t="shared" ref="BR76:BR89" si="141">IF(ISNUMBER(N76),N76/56.08,"")</f>
        <v>0.15281740370898717</v>
      </c>
      <c r="BS76" s="6">
        <f t="shared" ref="BS76:BS89" si="142">IF(ISNUMBER(O76),(O76/61.98)*2,"")</f>
        <v>9.8418844788641491E-2</v>
      </c>
      <c r="BT76" s="6">
        <f t="shared" ref="BT76:BT89" si="143">IF(ISNUMBER(P76),(P76/94.2)*2,"")</f>
        <v>4.2462845010615713E-4</v>
      </c>
      <c r="BU76" s="6">
        <f t="shared" ref="BU76:BU89" si="144">IF(ISNUMBER(Q76),(Q76/141.94)*2,"")</f>
        <v>1.0286036353388756E-2</v>
      </c>
      <c r="BV76" s="5">
        <f t="shared" ref="BV76:BV89" si="145">IF(ISNUMBER(K76),ROUND(0.1189*K76,2),"")</f>
        <v>1.89</v>
      </c>
      <c r="BW76" s="5">
        <f t="shared" ref="BW76:BW89" si="146">IF(ISNUMBER(K76),ROUND(0.9*(K76-BV76),2),"")</f>
        <v>12.62</v>
      </c>
      <c r="BX76" s="36">
        <f t="shared" ref="BX76:BX89" si="147">IF(AND(OR(ISNUMBER(BV76),ISNUMBER(BW76)),ISNUMBER(M76)),ROUND((BQ76/(BQ76+(BO76*0.899)))*100,2),"")</f>
        <v>52.44</v>
      </c>
      <c r="BY76" s="5">
        <f t="shared" ref="BY76:BY89" si="148">IF(AND(OR(ISNUMBER(K76),ISNUMBER(BV76)),ISNUMBER(M76)),ROUND(((K76*0.9))/M76,2),"")</f>
        <v>1.8</v>
      </c>
      <c r="BZ76" s="5">
        <f t="shared" ref="BZ76:BZ89" si="149">IF(AND(ISNUMBER(J76),ISNUMBER(I76)),ROUND(J76/I76,2),"")</f>
        <v>4.7699999999999996</v>
      </c>
      <c r="CA76" s="5">
        <f t="shared" ref="CA76:CA89" si="150">IF(AND(ISNUMBER(N76),ISNUMBER(I76)),ROUND(N76/I76,2),"")</f>
        <v>2.89</v>
      </c>
      <c r="CB76" s="5">
        <f t="shared" ref="CB76:CB89" si="151">IF(AND(ISNUMBER(I76),ISNUMBER(Q76)),ROUND(I76/Q76,2),"")</f>
        <v>4.07</v>
      </c>
      <c r="CC76" s="5">
        <f t="shared" ref="CC76:CC89" si="152">IF(AND(ISNUMBER(O76),ISNUMBER(P76)),ROUND(O76+P76,2),"")</f>
        <v>3.07</v>
      </c>
      <c r="CD76" s="5">
        <f t="shared" ref="CD76:CD89" si="153">IF(AND(ISNUMBER(O76),ISNUMBER(P76),ISNUMBER(N76)),(O76+P76)-N76,"")</f>
        <v>-5.5</v>
      </c>
      <c r="CE76" s="34">
        <f t="shared" ref="CE76:CE89" si="154">IF(AND(ISNUMBER(M76),ISNUMBER(P76)),M76+P76,"")</f>
        <v>7.9799999999999995</v>
      </c>
      <c r="CF76" s="34">
        <f t="shared" ref="CF76:CF89" si="155">IF(AND(ISNUMBER(M76),ISNUMBER(N76),ISNUMBER(O76),ISNUMBER(P76)),M76+N76+O76+P76,"")</f>
        <v>19.600000000000001</v>
      </c>
      <c r="CG76" s="34">
        <f t="shared" ref="CG76:CG89" si="156">IF(AND(ISNUMBER(CE76),ISNUMBER(CF76)),100*(CE76/CF76),"")</f>
        <v>40.714285714285708</v>
      </c>
      <c r="CH76" s="5">
        <f t="shared" ref="CH76:CH89" si="157">IF(AND(ISNUMBER(P76),ISNUMBER(Q76)),ROUND((P76*8300)/(Q76*4366),2),"")</f>
        <v>0.05</v>
      </c>
      <c r="CI76" s="5">
        <f t="shared" ref="CI76:CI89" si="158">IF(AND(ISNUMBER(P76),ISNUMBER(I76)),ROUND((P76*8300)/(I76*5995),2),"")</f>
        <v>0.01</v>
      </c>
      <c r="CJ76" s="6">
        <f t="shared" ref="CJ76:CJ89" si="159">IF(AND(ISNUMBER(AE76),ISNUMBER(Q76)),ROUND(AE76/(Q76*10000),3),"")</f>
        <v>1.9E-2</v>
      </c>
      <c r="CK76" s="5">
        <f t="shared" ref="CK76:CK89" si="160">IF(AND(ISNUMBER(AB76),ISNUMBER(AC76)),ROUND(AB76/AC76,3),"")</f>
        <v>3.4000000000000002E-2</v>
      </c>
      <c r="CL76" s="5" t="str">
        <f t="shared" ref="CL76:CL89" si="161">IF(AND(ISNUMBER(AC76),ISNUMBER(AK76)),ROUND(AC76/AK76,3),"")</f>
        <v/>
      </c>
      <c r="CM76" s="5" t="str">
        <f t="shared" ref="CM76:CM89" si="162">IF(AND(ISNUMBER(AG76),ISNUMBER(AB76)),ROUND(AG76/AB76,2),"")</f>
        <v/>
      </c>
      <c r="CN76" s="5">
        <f t="shared" ref="CN76:CN89" si="163">IF(AND(ISNUMBER(Y76),ISNUMBER(W76)),ROUND(Y76/W76,2),"")</f>
        <v>0.5</v>
      </c>
      <c r="CO76" s="5" t="str">
        <f t="shared" ref="CO76:CO89" si="164">IF(AND(ISNUMBER(W76),ISNUMBER(V76)),ROUND(W76/V76,2),"")</f>
        <v/>
      </c>
      <c r="CP76" s="5">
        <f t="shared" ref="CP76:CP89" si="165">IF(AND(ISNUMBER(AE76),ISNUMBER(AD76)),ROUND(AE76/AD76,2),"")</f>
        <v>3.39</v>
      </c>
      <c r="CQ76" s="6">
        <f t="shared" ref="CQ76:CQ89" si="166">IF(AND(ISNUMBER(AD76),ISNUMBER(AF76)),ROUND(AF76/AD76,3),"")</f>
        <v>0.22</v>
      </c>
      <c r="CR76" s="40">
        <f t="shared" ref="CR76:CR89" si="167">IF(AND(ISNUMBER(AE76),ISNUMBER(I76)),ROUND(AE76/(I76*10000),4),"")</f>
        <v>4.7000000000000002E-3</v>
      </c>
      <c r="CS76" s="5" t="str">
        <f t="shared" ref="CS76:CS89" si="168">IF(AND(ISNUMBER(AF76),ISNUMBER(AG76)),ROUND(AG76/AF76,2),"")</f>
        <v/>
      </c>
      <c r="CT76" s="5" t="str">
        <f t="shared" ref="CT76:CT89" si="169">IF(AND(ISNUMBER(AH76),ISNUMBER(AG76)),ROUND(AG76/AH76,2),"")</f>
        <v/>
      </c>
      <c r="CU76" s="5" t="str">
        <f t="shared" ref="CU76:CU89" si="170">IF(AND(ISNUMBER(AX76),ISNUMBER(AG76)),ROUND(AG76/AX76,1),"")</f>
        <v/>
      </c>
      <c r="CV76" s="5" t="str">
        <f t="shared" ref="CV76:CV89" si="171">IF(AND(ISNUMBER(AE76),ISNUMBER(AV76)),ROUND(AE76/AV76,1),"")</f>
        <v/>
      </c>
      <c r="CW76" s="5">
        <f t="shared" ref="CW76:CW89" si="172">IF(AND(ISNUMBER(AE76),ISNUMBER(AF76)),ROUND(AE76/AF76,2),"")</f>
        <v>15.44</v>
      </c>
      <c r="CX76" s="5" t="str">
        <f t="shared" ref="CX76:CX89" si="173">IF(AND(ISNUMBER(AI76),ISNUMBER(AT76)),ROUND(AI76/AT76,2),"")</f>
        <v/>
      </c>
      <c r="CY76" s="4">
        <f t="shared" ref="CY76:CY89" si="174">IF(AND(ISNUMBER(I76),ISNUMBER(AD76)),ROUND((I76*5995)/AD76,0),"")</f>
        <v>434</v>
      </c>
      <c r="CZ76" s="4">
        <f t="shared" ref="CZ76:CZ89" si="175">IF(AND(ISNUMBER(I76),ISNUMBER(AE76)),ROUND((I76*5995)/AE76,1),"")</f>
        <v>128.1</v>
      </c>
      <c r="DA76" s="4" t="str">
        <f t="shared" ref="DA76:DA89" si="176">IF(AND(ISNUMBER(I76),ISNUMBER(AT76)),ROUND((I76*5995)/AT76,0),"")</f>
        <v/>
      </c>
      <c r="DB76" s="5" t="str">
        <f t="shared" ref="DB76:DB89" si="177">IF(AND(ISNUMBER(AD76),ISNUMBER(AG76)),ROUND(AG76/AD76,2),"")</f>
        <v/>
      </c>
      <c r="DC76" s="5" t="str">
        <f t="shared" ref="DC76:DC89" si="178">IF(AND(ISNUMBER(AG76),ISNUMBER(AT76)),ROUND(AG76/AT76,2),"")</f>
        <v/>
      </c>
      <c r="DD76" s="5" t="str">
        <f t="shared" ref="DD76:DD89" si="179">IF(AND(ISNUMBER(AG76),ISNUMBER(AW76)),ROUND(AG76/AW76,2),"")</f>
        <v/>
      </c>
      <c r="DE76" s="5" t="str">
        <f t="shared" ref="DE76:DE89" si="180">IF(AND(ISNUMBER(AV76),ISNUMBER(AT76)),ROUND(AV76/AT76,2),"")</f>
        <v/>
      </c>
      <c r="DF76" s="5" t="str">
        <f t="shared" ref="DF76:DF89" si="181">IF(AND(ISNUMBER(AF76),ISNUMBER(AT76)),ROUND(AF76/AT76,2),"")</f>
        <v/>
      </c>
      <c r="DG76" s="5" t="str">
        <f t="shared" ref="DG76:DG89" si="182">IF(AND(ISNUMBER(AW76),ISNUMBER(AT76)),ROUND(AW76/AT76,2),"")</f>
        <v/>
      </c>
      <c r="DH76" s="5" t="str">
        <f t="shared" ref="DH76:DH89" si="183">IF(AND(ISNUMBER(AX76),ISNUMBER(AT76)),ROUND(AX76/AT76,2),"")</f>
        <v/>
      </c>
      <c r="DI76" s="5" t="str">
        <f t="shared" ref="DI76:DI89" si="184">IF(AND(ISNUMBER(I76),ISNUMBER(AT76)),ROUND(I76/AT76,2),"")</f>
        <v/>
      </c>
      <c r="DJ76" s="5" t="str">
        <f t="shared" ref="DJ76:DJ89" si="185">IF(AND(ISNUMBER(AH76),ISNUMBER(AL76),ISNUMBER(AT76)),AH76+AL76+AT76,"")</f>
        <v/>
      </c>
      <c r="DK76" s="5" t="str">
        <f t="shared" ref="DK76:DK89" si="186">IF(AND(ISNUMBER(AH76),ISNUMBER(AF76)),ROUND(AH76/AF76,2),"")</f>
        <v/>
      </c>
      <c r="DL76" s="5" t="str">
        <f t="shared" ref="DL76:DL89" si="187">IF(AND(ISNUMBER(AH76),ISNUMBER(AW76)),ROUND(AH76/AW76,2),"")</f>
        <v/>
      </c>
      <c r="DM76" s="5" t="str">
        <f t="shared" ref="DM76:DM89" si="188">IF(AND(ISNUMBER(AX76),ISNUMBER(AZ76)),ROUND(AX76/AZ76,2),"")</f>
        <v/>
      </c>
      <c r="DN76" s="5" t="str">
        <f t="shared" ref="DN76:DN89" si="189">IF(AND(ISNUMBER(AX76),ISNUMBER(AW76)),ROUND(AX76/AW76,2),"")</f>
        <v/>
      </c>
      <c r="DO76" s="5" t="str">
        <f t="shared" ref="DO76:DO89" si="190">IF(AND(ISNUMBER(AX76),ISNUMBER(AF76)),ROUND(AF76/AX76,1),"")</f>
        <v/>
      </c>
      <c r="DP76" s="5" t="str">
        <f t="shared" ref="DP76:DP89" si="191">IF(AND(ISNUMBER(AZ76),ISNUMBER(AF76)),ROUND(AF76/AZ76,2),"")</f>
        <v/>
      </c>
      <c r="DQ76" s="5" t="str">
        <f t="shared" ref="DQ76:DQ89" si="192">IF(AND(ISNUMBER(AH76),ISNUMBER(AT76)),ROUND((AH76/0.329)/(AT76/0.22),2),"")</f>
        <v/>
      </c>
      <c r="DR76" s="5" t="str">
        <f t="shared" ref="DR76:DR89" si="193">IF(AND(ISNUMBER(AH76),ISNUMBER(AL76)),ROUND((AH76/0.329)/(AL76/0.203),2),"")</f>
        <v/>
      </c>
      <c r="DS76" s="5" t="str">
        <f t="shared" ref="DS76:DS89" si="194">IF(AND(ISNUMBER(AT76),ISNUMBER(AL76)),ROUND((AL76/0.203)/(AT76/0.22),2),"")</f>
        <v/>
      </c>
      <c r="DT76" s="5" t="str">
        <f t="shared" ref="DT76:DT89" si="195">IF(AND(ISNUMBER(AF76),ISNUMBER(AW76)),ROUND((AF76/0.658)/(AW76/0.037),2),"")</f>
        <v/>
      </c>
      <c r="DU76" s="5" t="str">
        <f t="shared" ref="DU76:DU89" si="196">IF(AND(ISNUMBER(AH76),ISNUMBER(AF76)),ROUND((AH76/0.648)/(AF76/0.658),2),"")</f>
        <v/>
      </c>
      <c r="DV76" s="5" t="str">
        <f t="shared" ref="DV76:DV89" si="197">IF(AND(ISNUMBER(AX76),ISNUMBER(AF76)),ROUND((AX76/0.0795)/(AF76/0.658),2),"")</f>
        <v/>
      </c>
      <c r="DW76" s="5" t="str">
        <f t="shared" ref="DW76:DW89" si="198">IF(AND(ISNUMBER(AX76),ISNUMBER(AW76)),ROUND((AX76/0.0795)/(AW76/0.037),2),"")</f>
        <v/>
      </c>
      <c r="DX76" s="5" t="str">
        <f t="shared" ref="DX76:DX89" si="199">IF(AND(ISNUMBER(AV76),ISNUMBER(AX76)),ROUND((AV76/0.283)/(AX76/0.07957),2),"")</f>
        <v/>
      </c>
      <c r="DY76" s="5">
        <f t="shared" ref="DY76:DY89" si="200">IF(AND(ISNUMBER(AF76),ISNUMBER(AE76)),ROUND((AF76/0.658)/(AE76/10.5),2),"")</f>
        <v>1.03</v>
      </c>
      <c r="DZ76" s="36">
        <f t="shared" ref="DZ76:DZ89" si="201">IF(AND(ISNUMBER(AD76),ISNUMBER(AF76)),ROUND(AD76+AF76,1),"")</f>
        <v>50</v>
      </c>
      <c r="EA76" s="36" t="str">
        <f t="shared" ref="EA76:EA89" si="202">IF(AND(ISNUMBER(AT76),ISNUMBER(AW76)),ROUND(AT76+AW76,1),"")</f>
        <v/>
      </c>
      <c r="EB76" s="4">
        <f t="shared" ref="EB76:EB89" si="203">IF(AND(ISNUMBER(N76),ISNUMBER(O76),ISNUMBER(P76)),((BT76-(BS76+BR76))*1000),"")</f>
        <v>-250.8116200475225</v>
      </c>
      <c r="EC76" s="4">
        <f t="shared" ref="EC76:EC89" si="204">IF(AND(ISNUMBER(H76),ISNUMBER(N76),ISNUMBER(O76),ISNUMBER(P76)),(((BL76/3)-(BT76+BS76+2*(BR76/3)))*1000),"")</f>
        <v>53.175190001136521</v>
      </c>
      <c r="ED76" s="4">
        <f t="shared" ref="ED76:ED89" si="205">IF(AND(ISNUMBER(J76),ISNUMBER(N76),ISNUMBER(O76),ISNUMBER(P76)),((BN76-(BT76+BS76+2*BR76))*1000),"")</f>
        <v>-126.77677055670239</v>
      </c>
      <c r="EE76" s="4">
        <f t="shared" ref="EE76:EE89" si="206">IF(AND(ISNUMBER(I76),ISNUMBER(K76),ISNUMBER(M76)),((BO76+BQ76+BM76)*1000),"")</f>
        <v>433.89897278354499</v>
      </c>
      <c r="EF76" s="4">
        <f t="shared" ref="EF76:EF89" si="207">IF(AND(ISNUMBER(EC76),ISNUMBER(EE76)),(555-(EC76+EE76)),"")</f>
        <v>67.925837215318495</v>
      </c>
      <c r="EG76" s="5">
        <f t="shared" ref="EG76:EG89" si="208">IF(AND(ISNUMBER(J76),ISNUMBER(N76),ISNUMBER(O76),ISNUMBER(P76)),((J76/101.96))/(((O76/62))+((P76/94.1))+(N76/56.08)),"")</f>
        <v>0.68675498594076423</v>
      </c>
      <c r="EH76" s="5">
        <f t="shared" ref="EH76:EH89" si="209">IF(AND(ISNUMBER(J76),ISNUMBER(N76),ISNUMBER(O76),ISNUMBER(P76)),((J76/101.96))/(((O76/62))+((P76/94.1))),"")</f>
        <v>2.8109489401237804</v>
      </c>
      <c r="EI76" s="5">
        <f t="shared" ref="EI76:EI89" si="210">IF(AND(ISNUMBER(J76),ISNUMBER(N76),ISNUMBER(O76),ISNUMBER(P76)),(2*(J76/101.96))/((2*(O76/62))+(2*(P76/94.1))+(N76/56.08)),"")</f>
        <v>1.1038288206554676</v>
      </c>
      <c r="EJ76" s="5">
        <f t="shared" ref="EJ76:EJ89" si="211">IF(AND(ISNUMBER(N76),ISNUMBER(O76),ISNUMBER(P76)),((2*(O76/62))+(2*(P76/94.1)))/(N76/56.08),"")</f>
        <v>0.64660290044455593</v>
      </c>
      <c r="EK76" s="5">
        <f t="shared" ref="EK76:EK89" si="212">IF(AND(ISNUMBER(J76),ISNUMBER(O76),ISNUMBER(P76)),(2*(O76/62))/((2*(J76/101.96))-(2*(P76/94.1))),"")</f>
        <v>0.35476427508499825</v>
      </c>
      <c r="EL76" s="5">
        <f t="shared" ref="EL76:EL89" si="213">IF(AND(ISNUMBER(J76),ISNUMBER(N76),ISNUMBER(P76)),(2*(N76/56.08))/((2*(J76/101.96))-(2*(P76/94.1))),"")</f>
        <v>1.1020582418773122</v>
      </c>
      <c r="EM76" s="5">
        <f t="shared" ref="EM76:EM89" si="214">IF(AND(ISNUMBER(J76),ISNUMBER(H76)),ROUND(J76/H76,2),"")</f>
        <v>0.31</v>
      </c>
      <c r="EN76" s="5">
        <f t="shared" ref="EN76:EN89" si="215">IF(AND(OR(ISNUMBER(BV76),ISNUMBER(BW76)),ISNUMBER(M76),ISNUMBER(N76)),ROUND((BV76+BW76+0.5*(N76+M76)),2),"")</f>
        <v>22.78</v>
      </c>
      <c r="EO76" s="36">
        <f t="shared" ref="EO76:EO89" si="216">IF(AND(ISNUMBER(Q76),ISNUMBER(I76),ISNUMBER(L76)),ROUND(I76,2),"")</f>
        <v>2.97</v>
      </c>
      <c r="EP76" s="36">
        <f t="shared" ref="EP76:EP89" si="217">IF(AND(ISNUMBER(Q76),ISNUMBER(I76),ISNUMBER(L76)),(L76*10),"")</f>
        <v>1.9</v>
      </c>
      <c r="EQ76" s="36">
        <f t="shared" ref="EQ76:EQ89" si="218">IF(AND(ISNUMBER(Q76),ISNUMBER(I76),ISNUMBER(L76)),(Q76*10),"")</f>
        <v>7.3</v>
      </c>
      <c r="ER76" s="36">
        <f t="shared" ref="ER76:ER89" si="219">IF(AND(ISNUMBER(AD76),ISNUMBER(I76),ISNUMBER(AE76)),(I76*59.95),"")</f>
        <v>178.05150000000003</v>
      </c>
      <c r="ES76" s="36">
        <f t="shared" ref="ES76:ES89" si="220">IF(AND(ISNUMBER(AD76),ISNUMBER(I76),ISNUMBER(AE76)),(AE76),"")</f>
        <v>139</v>
      </c>
      <c r="ET76" s="36">
        <f t="shared" ref="ET76:ET89" si="221">IF(AND(ISNUMBER(AD76),ISNUMBER(I76),ISNUMBER(AE76)),(AD76*3),"")</f>
        <v>123</v>
      </c>
      <c r="EU76" s="36">
        <f t="shared" ref="EU76:EU89" si="222">IF(AND(ISNUMBER(J76),OR(ISNUMBER(BW76),ISNUMBER(BV76)),ISNUMBER(M76)),(0.9*K76),"")</f>
        <v>14.319000000000001</v>
      </c>
      <c r="EV76" s="36">
        <f t="shared" ref="EV76:EV89" si="223">IF(AND(ISNUMBER(J76),OR(ISNUMBER(BW76),ISNUMBER(BV76)),ISNUMBER(M76)),(M76),"")</f>
        <v>7.96</v>
      </c>
      <c r="EW76" s="36">
        <f t="shared" ref="EW76:EW89" si="224">IF(AND(ISNUMBER(J76),OR(ISNUMBER(BW76),ISNUMBER(BV76)),ISNUMBER(M76)),(J76),"")</f>
        <v>14.16</v>
      </c>
      <c r="EX76" s="36">
        <f t="shared" ref="EX76:EX89" si="225">IF(AND(OR(ISNUMBER(BV76),ISNUMBER(BW76)),ISNUMBER(O76),ISNUMBER(P76),ISNUMBER(M76)),(0.9*K76),"")</f>
        <v>14.319000000000001</v>
      </c>
      <c r="EY76" s="36">
        <f t="shared" ref="EY76:EY89" si="226">IF(AND(OR(ISNUMBER(BV76),ISNUMBER(BW76)),ISNUMBER(O76),ISNUMBER(P76),ISNUMBER(M76)),(O76+P76),"")</f>
        <v>3.07</v>
      </c>
      <c r="EZ76" s="36">
        <f t="shared" ref="EZ76:EZ89" si="227">IF(AND(OR(ISNUMBER(BV76),ISNUMBER(BW76)),ISNUMBER(O76),ISNUMBER(P76),ISNUMBER(M76)),(M76),"")</f>
        <v>7.96</v>
      </c>
      <c r="FA76" s="5" t="str">
        <f t="shared" ref="FA76:FA89" si="228">IF(AND(ISNUMBER(AV76),ISNUMBER(AX76),ISNUMBER(AW76)),(AV76/3),"")</f>
        <v/>
      </c>
      <c r="FB76" s="5" t="str">
        <f t="shared" ref="FB76:FB89" si="229">IF(AND(ISNUMBER(AI76),ISNUMBER(AW76),ISNUMBER(AV76)),AX76,"")</f>
        <v/>
      </c>
      <c r="FC76" s="5" t="str">
        <f t="shared" ref="FC76:FC89" si="230">IF(AND(ISNUMBER(AI76),ISNUMBER(AW76),ISNUMBER(AV76)),AW76,"")</f>
        <v/>
      </c>
      <c r="FD76" s="36">
        <f t="shared" ref="FD76:FD89" si="231">IF(AND(ISNUMBER(I76),ISNUMBER(AE76),ISNUMBER(AC76)),(I76*59.95),"")</f>
        <v>178.05150000000003</v>
      </c>
      <c r="FE76" s="36">
        <f t="shared" ref="FE76:FE89" si="232">IF(AND(ISNUMBER(I76),ISNUMBER(AE76),ISNUMBER(AC76)),(AE76),"")</f>
        <v>139</v>
      </c>
      <c r="FF76" s="36">
        <f t="shared" ref="FF76:FF89" si="233">IF(AND(ISNUMBER(I76),ISNUMBER(AE76),ISNUMBER(AC76)),(AC76/2),"")</f>
        <v>223</v>
      </c>
      <c r="FG76" s="5">
        <f t="shared" ref="FG76:FG89" si="234">IF(AND(ISNUMBER(AE76),ISNUMBER(AF76),ISNUMBER(AD76)),(2*AF76),"")</f>
        <v>18</v>
      </c>
      <c r="FH76" s="36">
        <f t="shared" ref="FH76:FH89" si="235">IF(AND(ISNUMBER(AE76),ISNUMBER(AF76),ISNUMBER(AD76)),(AE76/4),"")</f>
        <v>34.75</v>
      </c>
      <c r="FI76" s="36">
        <f t="shared" ref="FI76:FI89" si="236">IF(AND(ISNUMBER(AE76),ISNUMBER(AF76),ISNUMBER(AD76)),(AD76),"")</f>
        <v>41</v>
      </c>
      <c r="FJ76" s="5" t="str">
        <f t="shared" ref="FJ76:FJ89" si="237">IF(AND(ISNUMBER(AE76),ISNUMBER(AF76),ISNUMBER(AH76)),(AD76/15),"")</f>
        <v/>
      </c>
      <c r="FK76" s="5" t="str">
        <f t="shared" ref="FK76:FK89" si="238">IF(AND(ISNUMBER(AE76),ISNUMBER(AF76),ISNUMBER(AH76)),(AH76/10),"")</f>
        <v/>
      </c>
      <c r="FL76" s="5" t="str">
        <f t="shared" ref="FL76:FL89" si="239">IF(AND(ISNUMBER(AE76),ISNUMBER(AF76),ISNUMBER(AH76)),(AF76/8),"")</f>
        <v/>
      </c>
      <c r="FM76" s="5">
        <f t="shared" ref="FM76:FM89" si="240">IF(ISNUMBER(AB76),AB76/30,"")</f>
        <v>0.5</v>
      </c>
      <c r="FN76" s="5" t="str">
        <f t="shared" ref="FN76:FN89" si="241">IF(ISNUMBER(AV76),AV76,"")</f>
        <v/>
      </c>
      <c r="FO76" s="5" t="str">
        <f t="shared" ref="FO76:FO89" si="242">IF(ISNUMBER(AW76),AW76*3,"")</f>
        <v/>
      </c>
      <c r="FP76" s="4">
        <f t="shared" ref="FP76:FP89" si="243">IF(ISNUMBER(BK76),BK76/50,"")</f>
        <v>356.1</v>
      </c>
      <c r="FQ76" s="4" t="str">
        <f t="shared" ref="FQ76:FQ89" si="244">IF(ISNUMBER(AL76),AL76*50,"")</f>
        <v/>
      </c>
      <c r="FR76" s="4" t="str">
        <f t="shared" ref="FR76:FR89" si="245">IF(ISNUMBER(V76),V76,"")</f>
        <v/>
      </c>
      <c r="FS76" s="65" t="str">
        <f t="shared" ref="FS76:FS89" si="246">IF(AND(ISNUMBER(V76),ISNUMBER(BK76)),LOG((50*V76)/BK76),"")</f>
        <v/>
      </c>
      <c r="FT76" s="65" t="str">
        <f t="shared" ref="FT76:FT89" si="247">IF(AND(ISNUMBER(U76),ISNUMBER(BK76)),LOG((250*U76)/BK76),"")</f>
        <v/>
      </c>
      <c r="FU76" s="65" t="str">
        <f t="shared" ref="FU76:FU89" si="248">IF(AND(ISNUMBER(AM76),ISNUMBER(AU76)),LOG(AM76/(5*AU76)),"")</f>
        <v/>
      </c>
      <c r="FV76" s="65" t="str">
        <f t="shared" ref="FV76:FV89" si="249">IF(AND(ISNUMBER(AC76),ISNUMBER(AU76)),LOG(AC76/(500*AU76)),"")</f>
        <v/>
      </c>
      <c r="FW76" s="65">
        <f t="shared" ref="FW76:FW89" si="250">IF(AND(ISNUMBER(H76),ISNUMBER(BK76)),LOG((0.467*H76*10000)/(5*BK76)),"")</f>
        <v>0.38038581064712046</v>
      </c>
      <c r="FX76" s="65">
        <f t="shared" ref="FX76:FX89" si="251">IF(AND(ISNUMBER(AC76),ISNUMBER(BK76)),LOG((40*AC76)/BK76),"")</f>
        <v>8.5287202983178078E-4</v>
      </c>
      <c r="FY76" s="65">
        <f t="shared" ref="FY76:FY89" si="252">IF(AND(ISNUMBER(AD76),ISNUMBER(AC76),ISNUMBER(AE76),ISNUMBER(BK76)),-(0.016*LOG(AE76/BK76))-(2.961*LOG(AD76/BK76))+(1.5*LOG(AC76/BK76)),"")</f>
        <v>5.4423115530381834</v>
      </c>
      <c r="FZ76" s="65">
        <f t="shared" ref="FZ76:FZ89" si="253">IF(AND(ISNUMBER(AD76),ISNUMBER(AC76),ISNUMBER(AE76),ISNUMBER(BK76)),-(1.474*LOG(AE76/BK76))+(2.143*LOG(AD76/BK76))+(1.84*LOG(AC76/BK76)),"")</f>
        <v>-5.4924416934215747</v>
      </c>
      <c r="GA76" s="65">
        <f t="shared" ref="GA76:GA89" si="254">IF(AND(ISNUMBER(CQ76),ISNUMBER(CP76)),(1.74+LOG(CQ76)-(1.92*LOG(CP76))),"")</f>
        <v>6.4439260272288523E-2</v>
      </c>
      <c r="GB76" s="65">
        <f t="shared" ref="GB76:GB89" si="255">IF(AND(ISNUMBER(H76),ISNUMBER(H76),ISNUMBER(J76),ISNUMBER(BW76),ISNUMBER(M76),ISNUMBER(N76),ISNUMBER(O76),ISNUMBER(P76)),(0.0088*H76-0.0774*I76+0.0102*J76+0.0066*BW76-0.0017*M76-0.0143*N76-0.0155*O76-0.0007*P76),"")</f>
        <v>0.21725000000000008</v>
      </c>
      <c r="GC76" s="65">
        <f t="shared" ref="GC76:GC89" si="256">IF(AND(ISNUMBER(H76),ISNUMBER(H76),ISNUMBER(J76),ISNUMBER(BW76),ISNUMBER(M76),ISNUMBER(N76),ISNUMBER(O76),ISNUMBER(P76)),(-0.013*H76-0.0185*I76-0.0129*J76-0.0134*BW76-0.03*M76-0.0204*N76-0.0481*O76-0.0715*P76),"")</f>
        <v>-1.5634899999999998</v>
      </c>
      <c r="GD76" s="65">
        <f t="shared" ref="GD76:GD89" si="257">IF(AND(ISNUMBER(H76),ISNUMBER(H76),ISNUMBER(J76),ISNUMBER(BW76),ISNUMBER(M76),ISNUMBER(N76),ISNUMBER(O76),ISNUMBER(P76)),(-0.0221*H76-0.0532*I76-0.0361*J76-0.0016*BW76-0.031*M76-0.0237*N76-0.0641*O76-0.0289*P76),"")</f>
        <v>-2.3468410000000004</v>
      </c>
    </row>
    <row r="77" spans="1:186">
      <c r="A77" s="38" t="s">
        <v>185</v>
      </c>
      <c r="B77" s="37">
        <v>659672.45120500005</v>
      </c>
      <c r="C77" s="4">
        <v>4877343.5253299996</v>
      </c>
      <c r="D77" s="38" t="s">
        <v>279</v>
      </c>
      <c r="F77" s="58">
        <v>5754</v>
      </c>
      <c r="G77" s="39" t="s">
        <v>287</v>
      </c>
      <c r="H77" s="34">
        <v>43.2</v>
      </c>
      <c r="I77" s="34">
        <v>3.31</v>
      </c>
      <c r="J77" s="34">
        <v>17.77</v>
      </c>
      <c r="K77" s="34">
        <v>14.57</v>
      </c>
      <c r="L77" s="34">
        <v>0.17</v>
      </c>
      <c r="M77" s="34">
        <v>8.4</v>
      </c>
      <c r="N77" s="34">
        <v>6.66</v>
      </c>
      <c r="O77" s="34">
        <v>4.41</v>
      </c>
      <c r="P77" s="34">
        <v>0.81</v>
      </c>
      <c r="Q77" s="34">
        <v>0.95</v>
      </c>
      <c r="R77" s="34"/>
      <c r="S77" s="19">
        <f t="shared" si="133"/>
        <v>100.25</v>
      </c>
      <c r="W77" s="4">
        <v>232</v>
      </c>
      <c r="Y77" s="4">
        <v>98</v>
      </c>
      <c r="AB77" s="4">
        <v>36</v>
      </c>
      <c r="AC77" s="4">
        <v>377</v>
      </c>
      <c r="AD77" s="4">
        <v>55</v>
      </c>
      <c r="AE77" s="4">
        <v>100</v>
      </c>
      <c r="AF77" s="26">
        <v>12</v>
      </c>
      <c r="BK77" s="4">
        <f t="shared" si="134"/>
        <v>19843</v>
      </c>
      <c r="BL77" s="6">
        <f t="shared" si="135"/>
        <v>0.71892161757363959</v>
      </c>
      <c r="BM77" s="6">
        <f t="shared" si="136"/>
        <v>4.1437155733600406E-2</v>
      </c>
      <c r="BN77" s="6">
        <f t="shared" si="137"/>
        <v>0.34849970582467149</v>
      </c>
      <c r="BO77" s="6">
        <f t="shared" si="138"/>
        <v>0.18246712586098937</v>
      </c>
      <c r="BP77" s="6">
        <f t="shared" si="139"/>
        <v>2.3963913166055823E-3</v>
      </c>
      <c r="BQ77" s="6">
        <f t="shared" si="140"/>
        <v>0.20838501612503102</v>
      </c>
      <c r="BR77" s="6">
        <f t="shared" si="141"/>
        <v>0.11875891583452211</v>
      </c>
      <c r="BS77" s="6">
        <f t="shared" si="142"/>
        <v>0.14230396902226525</v>
      </c>
      <c r="BT77" s="6">
        <f t="shared" si="143"/>
        <v>1.7197452229299363E-2</v>
      </c>
      <c r="BU77" s="6">
        <f t="shared" si="144"/>
        <v>1.3385937720163449E-2</v>
      </c>
      <c r="BV77" s="5">
        <f t="shared" si="145"/>
        <v>1.73</v>
      </c>
      <c r="BW77" s="5">
        <f t="shared" si="146"/>
        <v>11.56</v>
      </c>
      <c r="BX77" s="36">
        <f t="shared" si="147"/>
        <v>55.95</v>
      </c>
      <c r="BY77" s="5">
        <f t="shared" si="148"/>
        <v>1.56</v>
      </c>
      <c r="BZ77" s="5">
        <f t="shared" si="149"/>
        <v>5.37</v>
      </c>
      <c r="CA77" s="5">
        <f t="shared" si="150"/>
        <v>2.0099999999999998</v>
      </c>
      <c r="CB77" s="5">
        <f t="shared" si="151"/>
        <v>3.48</v>
      </c>
      <c r="CC77" s="5">
        <f t="shared" si="152"/>
        <v>5.22</v>
      </c>
      <c r="CD77" s="5">
        <f t="shared" si="153"/>
        <v>-1.4399999999999995</v>
      </c>
      <c r="CE77" s="34">
        <f t="shared" si="154"/>
        <v>9.2100000000000009</v>
      </c>
      <c r="CF77" s="34">
        <f t="shared" si="155"/>
        <v>20.279999999999998</v>
      </c>
      <c r="CG77" s="34">
        <f t="shared" si="156"/>
        <v>45.414201183431963</v>
      </c>
      <c r="CH77" s="5">
        <f t="shared" si="157"/>
        <v>1.62</v>
      </c>
      <c r="CI77" s="5">
        <f t="shared" si="158"/>
        <v>0.34</v>
      </c>
      <c r="CJ77" s="6">
        <f t="shared" si="159"/>
        <v>1.0999999999999999E-2</v>
      </c>
      <c r="CK77" s="5">
        <f t="shared" si="160"/>
        <v>9.5000000000000001E-2</v>
      </c>
      <c r="CL77" s="5" t="str">
        <f t="shared" si="161"/>
        <v/>
      </c>
      <c r="CM77" s="5" t="str">
        <f t="shared" si="162"/>
        <v/>
      </c>
      <c r="CN77" s="5">
        <f t="shared" si="163"/>
        <v>0.42</v>
      </c>
      <c r="CO77" s="5" t="str">
        <f t="shared" si="164"/>
        <v/>
      </c>
      <c r="CP77" s="5">
        <f t="shared" si="165"/>
        <v>1.82</v>
      </c>
      <c r="CQ77" s="6">
        <f t="shared" si="166"/>
        <v>0.218</v>
      </c>
      <c r="CR77" s="40">
        <f t="shared" si="167"/>
        <v>3.0000000000000001E-3</v>
      </c>
      <c r="CS77" s="5" t="str">
        <f t="shared" si="168"/>
        <v/>
      </c>
      <c r="CT77" s="5" t="str">
        <f t="shared" si="169"/>
        <v/>
      </c>
      <c r="CU77" s="5" t="str">
        <f t="shared" si="170"/>
        <v/>
      </c>
      <c r="CV77" s="5" t="str">
        <f t="shared" si="171"/>
        <v/>
      </c>
      <c r="CW77" s="5">
        <f t="shared" si="172"/>
        <v>8.33</v>
      </c>
      <c r="CX77" s="5" t="str">
        <f t="shared" si="173"/>
        <v/>
      </c>
      <c r="CY77" s="4">
        <f t="shared" si="174"/>
        <v>361</v>
      </c>
      <c r="CZ77" s="4">
        <f t="shared" si="175"/>
        <v>198.4</v>
      </c>
      <c r="DA77" s="4" t="str">
        <f t="shared" si="176"/>
        <v/>
      </c>
      <c r="DB77" s="5" t="str">
        <f t="shared" si="177"/>
        <v/>
      </c>
      <c r="DC77" s="5" t="str">
        <f t="shared" si="178"/>
        <v/>
      </c>
      <c r="DD77" s="5" t="str">
        <f t="shared" si="179"/>
        <v/>
      </c>
      <c r="DE77" s="5" t="str">
        <f t="shared" si="180"/>
        <v/>
      </c>
      <c r="DF77" s="5" t="str">
        <f t="shared" si="181"/>
        <v/>
      </c>
      <c r="DG77" s="5" t="str">
        <f t="shared" si="182"/>
        <v/>
      </c>
      <c r="DH77" s="5" t="str">
        <f t="shared" si="183"/>
        <v/>
      </c>
      <c r="DI77" s="5" t="str">
        <f t="shared" si="184"/>
        <v/>
      </c>
      <c r="DJ77" s="5" t="str">
        <f t="shared" si="185"/>
        <v/>
      </c>
      <c r="DK77" s="5" t="str">
        <f t="shared" si="186"/>
        <v/>
      </c>
      <c r="DL77" s="5" t="str">
        <f t="shared" si="187"/>
        <v/>
      </c>
      <c r="DM77" s="5" t="str">
        <f t="shared" si="188"/>
        <v/>
      </c>
      <c r="DN77" s="5" t="str">
        <f t="shared" si="189"/>
        <v/>
      </c>
      <c r="DO77" s="5" t="str">
        <f t="shared" si="190"/>
        <v/>
      </c>
      <c r="DP77" s="5" t="str">
        <f t="shared" si="191"/>
        <v/>
      </c>
      <c r="DQ77" s="5" t="str">
        <f t="shared" si="192"/>
        <v/>
      </c>
      <c r="DR77" s="5" t="str">
        <f t="shared" si="193"/>
        <v/>
      </c>
      <c r="DS77" s="5" t="str">
        <f t="shared" si="194"/>
        <v/>
      </c>
      <c r="DT77" s="5" t="str">
        <f t="shared" si="195"/>
        <v/>
      </c>
      <c r="DU77" s="5" t="str">
        <f t="shared" si="196"/>
        <v/>
      </c>
      <c r="DV77" s="5" t="str">
        <f t="shared" si="197"/>
        <v/>
      </c>
      <c r="DW77" s="5" t="str">
        <f t="shared" si="198"/>
        <v/>
      </c>
      <c r="DX77" s="5" t="str">
        <f t="shared" si="199"/>
        <v/>
      </c>
      <c r="DY77" s="5">
        <f t="shared" si="200"/>
        <v>1.91</v>
      </c>
      <c r="DZ77" s="36">
        <f t="shared" si="201"/>
        <v>67</v>
      </c>
      <c r="EA77" s="36" t="str">
        <f t="shared" si="202"/>
        <v/>
      </c>
      <c r="EB77" s="4">
        <f t="shared" si="203"/>
        <v>-243.86543262748799</v>
      </c>
      <c r="EC77" s="4">
        <f t="shared" si="204"/>
        <v>0.96650738330050778</v>
      </c>
      <c r="ED77" s="4">
        <f t="shared" si="205"/>
        <v>-48.519547095937313</v>
      </c>
      <c r="EE77" s="4">
        <f t="shared" si="206"/>
        <v>432.28929771962078</v>
      </c>
      <c r="EF77" s="4">
        <f t="shared" si="207"/>
        <v>121.74419489707873</v>
      </c>
      <c r="EG77" s="5">
        <f t="shared" si="208"/>
        <v>0.87802372825478159</v>
      </c>
      <c r="EH77" s="5">
        <f t="shared" si="209"/>
        <v>2.1857388635467427</v>
      </c>
      <c r="EI77" s="5">
        <f t="shared" si="210"/>
        <v>1.2527932752349533</v>
      </c>
      <c r="EJ77" s="5">
        <f t="shared" si="211"/>
        <v>1.3428363785951802</v>
      </c>
      <c r="EK77" s="5">
        <f t="shared" si="212"/>
        <v>0.42932567004745781</v>
      </c>
      <c r="EL77" s="5">
        <f t="shared" si="213"/>
        <v>0.71681350773593711</v>
      </c>
      <c r="EM77" s="5">
        <f t="shared" si="214"/>
        <v>0.41</v>
      </c>
      <c r="EN77" s="5">
        <f t="shared" si="215"/>
        <v>20.82</v>
      </c>
      <c r="EO77" s="36">
        <f t="shared" si="216"/>
        <v>3.31</v>
      </c>
      <c r="EP77" s="36">
        <f t="shared" si="217"/>
        <v>1.7000000000000002</v>
      </c>
      <c r="EQ77" s="36">
        <f t="shared" si="218"/>
        <v>9.5</v>
      </c>
      <c r="ER77" s="36">
        <f t="shared" si="219"/>
        <v>198.43450000000001</v>
      </c>
      <c r="ES77" s="36">
        <f t="shared" si="220"/>
        <v>100</v>
      </c>
      <c r="ET77" s="36">
        <f t="shared" si="221"/>
        <v>165</v>
      </c>
      <c r="EU77" s="36">
        <f t="shared" si="222"/>
        <v>13.113000000000001</v>
      </c>
      <c r="EV77" s="36">
        <f t="shared" si="223"/>
        <v>8.4</v>
      </c>
      <c r="EW77" s="36">
        <f t="shared" si="224"/>
        <v>17.77</v>
      </c>
      <c r="EX77" s="36">
        <f t="shared" si="225"/>
        <v>13.113000000000001</v>
      </c>
      <c r="EY77" s="36">
        <f t="shared" si="226"/>
        <v>5.2200000000000006</v>
      </c>
      <c r="EZ77" s="36">
        <f t="shared" si="227"/>
        <v>8.4</v>
      </c>
      <c r="FA77" s="5" t="str">
        <f t="shared" si="228"/>
        <v/>
      </c>
      <c r="FB77" s="5" t="str">
        <f t="shared" si="229"/>
        <v/>
      </c>
      <c r="FC77" s="5" t="str">
        <f t="shared" si="230"/>
        <v/>
      </c>
      <c r="FD77" s="36">
        <f t="shared" si="231"/>
        <v>198.43450000000001</v>
      </c>
      <c r="FE77" s="36">
        <f t="shared" si="232"/>
        <v>100</v>
      </c>
      <c r="FF77" s="36">
        <f t="shared" si="233"/>
        <v>188.5</v>
      </c>
      <c r="FG77" s="5">
        <f t="shared" si="234"/>
        <v>24</v>
      </c>
      <c r="FH77" s="36">
        <f t="shared" si="235"/>
        <v>25</v>
      </c>
      <c r="FI77" s="36">
        <f t="shared" si="236"/>
        <v>55</v>
      </c>
      <c r="FJ77" s="5" t="str">
        <f t="shared" si="237"/>
        <v/>
      </c>
      <c r="FK77" s="5" t="str">
        <f t="shared" si="238"/>
        <v/>
      </c>
      <c r="FL77" s="5" t="str">
        <f t="shared" si="239"/>
        <v/>
      </c>
      <c r="FM77" s="5">
        <f t="shared" si="240"/>
        <v>1.2</v>
      </c>
      <c r="FN77" s="5" t="str">
        <f t="shared" si="241"/>
        <v/>
      </c>
      <c r="FO77" s="5" t="str">
        <f t="shared" si="242"/>
        <v/>
      </c>
      <c r="FP77" s="4">
        <f t="shared" si="243"/>
        <v>396.86</v>
      </c>
      <c r="FQ77" s="4" t="str">
        <f t="shared" si="244"/>
        <v/>
      </c>
      <c r="FR77" s="4" t="str">
        <f t="shared" si="245"/>
        <v/>
      </c>
      <c r="FS77" s="65" t="str">
        <f t="shared" si="246"/>
        <v/>
      </c>
      <c r="FT77" s="65" t="str">
        <f t="shared" si="247"/>
        <v/>
      </c>
      <c r="FU77" s="65" t="str">
        <f t="shared" si="248"/>
        <v/>
      </c>
      <c r="FV77" s="65" t="str">
        <f t="shared" si="249"/>
        <v/>
      </c>
      <c r="FW77" s="65">
        <f t="shared" si="250"/>
        <v>0.30822329066276577</v>
      </c>
      <c r="FX77" s="65">
        <f t="shared" si="251"/>
        <v>-0.11920599084848453</v>
      </c>
      <c r="FY77" s="65">
        <f t="shared" si="252"/>
        <v>5.0268641316448006</v>
      </c>
      <c r="FZ77" s="65">
        <f t="shared" si="253"/>
        <v>-5.2606314689822167</v>
      </c>
      <c r="GA77" s="65">
        <f t="shared" si="254"/>
        <v>0.57911942867326127</v>
      </c>
      <c r="GB77" s="65">
        <f t="shared" si="255"/>
        <v>0.20307600000000006</v>
      </c>
      <c r="GC77" s="65">
        <f t="shared" si="256"/>
        <v>-1.6648719999999999</v>
      </c>
      <c r="GD77" s="65">
        <f t="shared" si="257"/>
        <v>-2.5151370000000006</v>
      </c>
    </row>
    <row r="78" spans="1:186">
      <c r="A78" s="38" t="s">
        <v>185</v>
      </c>
      <c r="B78" s="37">
        <v>659693.61022999999</v>
      </c>
      <c r="C78" s="4">
        <v>4877225.6175499996</v>
      </c>
      <c r="D78" s="38" t="s">
        <v>279</v>
      </c>
      <c r="F78" s="58">
        <v>5755</v>
      </c>
      <c r="G78" s="39" t="s">
        <v>288</v>
      </c>
      <c r="H78" s="34">
        <v>47.84</v>
      </c>
      <c r="I78" s="34">
        <v>0.92</v>
      </c>
      <c r="J78" s="34">
        <v>17.12</v>
      </c>
      <c r="K78" s="34">
        <v>9.5299999999999994</v>
      </c>
      <c r="L78" s="34">
        <v>0.11</v>
      </c>
      <c r="M78" s="34">
        <v>6.03</v>
      </c>
      <c r="N78" s="34">
        <v>11.89</v>
      </c>
      <c r="O78" s="34">
        <v>4.78</v>
      </c>
      <c r="P78" s="34">
        <v>0.42</v>
      </c>
      <c r="Q78" s="34">
        <v>0.17</v>
      </c>
      <c r="R78" s="34"/>
      <c r="S78" s="19">
        <f t="shared" si="133"/>
        <v>98.810000000000016</v>
      </c>
      <c r="W78" s="4">
        <v>155</v>
      </c>
      <c r="Y78" s="4">
        <v>78</v>
      </c>
      <c r="AB78" s="4">
        <v>26</v>
      </c>
      <c r="AC78" s="4">
        <v>350</v>
      </c>
      <c r="AD78" s="4">
        <v>32</v>
      </c>
      <c r="AE78" s="4">
        <v>81</v>
      </c>
      <c r="AF78" s="26">
        <v>9</v>
      </c>
      <c r="BK78" s="4">
        <f t="shared" si="134"/>
        <v>5515</v>
      </c>
      <c r="BL78" s="6">
        <f t="shared" si="135"/>
        <v>0.79613912464636383</v>
      </c>
      <c r="BM78" s="6">
        <f t="shared" si="136"/>
        <v>1.1517275913870808E-2</v>
      </c>
      <c r="BN78" s="6">
        <f t="shared" si="137"/>
        <v>0.33575210825652091</v>
      </c>
      <c r="BO78" s="6">
        <f t="shared" si="138"/>
        <v>0.11934877896055103</v>
      </c>
      <c r="BP78" s="6">
        <f t="shared" si="139"/>
        <v>1.5506061460389062E-3</v>
      </c>
      <c r="BQ78" s="6">
        <f t="shared" si="140"/>
        <v>0.1495906722897544</v>
      </c>
      <c r="BR78" s="6">
        <f t="shared" si="141"/>
        <v>0.21201854493580602</v>
      </c>
      <c r="BS78" s="6">
        <f t="shared" si="142"/>
        <v>0.15424330429170702</v>
      </c>
      <c r="BT78" s="6">
        <f t="shared" si="143"/>
        <v>8.9171974522292991E-3</v>
      </c>
      <c r="BU78" s="6">
        <f t="shared" si="144"/>
        <v>2.3953783288713543E-3</v>
      </c>
      <c r="BV78" s="5">
        <f t="shared" si="145"/>
        <v>1.1299999999999999</v>
      </c>
      <c r="BW78" s="5">
        <f t="shared" si="146"/>
        <v>7.56</v>
      </c>
      <c r="BX78" s="36">
        <f t="shared" si="147"/>
        <v>58.23</v>
      </c>
      <c r="BY78" s="5">
        <f t="shared" si="148"/>
        <v>1.42</v>
      </c>
      <c r="BZ78" s="5">
        <f t="shared" si="149"/>
        <v>18.61</v>
      </c>
      <c r="CA78" s="5">
        <f t="shared" si="150"/>
        <v>12.92</v>
      </c>
      <c r="CB78" s="5">
        <f t="shared" si="151"/>
        <v>5.41</v>
      </c>
      <c r="CC78" s="5">
        <f t="shared" si="152"/>
        <v>5.2</v>
      </c>
      <c r="CD78" s="5">
        <f t="shared" si="153"/>
        <v>-6.69</v>
      </c>
      <c r="CE78" s="34">
        <f t="shared" si="154"/>
        <v>6.45</v>
      </c>
      <c r="CF78" s="34">
        <f t="shared" si="155"/>
        <v>23.120000000000005</v>
      </c>
      <c r="CG78" s="34">
        <f t="shared" si="156"/>
        <v>27.897923875432522</v>
      </c>
      <c r="CH78" s="5">
        <f t="shared" si="157"/>
        <v>4.7</v>
      </c>
      <c r="CI78" s="5">
        <f t="shared" si="158"/>
        <v>0.63</v>
      </c>
      <c r="CJ78" s="6">
        <f t="shared" si="159"/>
        <v>4.8000000000000001E-2</v>
      </c>
      <c r="CK78" s="5">
        <f t="shared" si="160"/>
        <v>7.3999999999999996E-2</v>
      </c>
      <c r="CL78" s="5" t="str">
        <f t="shared" si="161"/>
        <v/>
      </c>
      <c r="CM78" s="5" t="str">
        <f t="shared" si="162"/>
        <v/>
      </c>
      <c r="CN78" s="5">
        <f t="shared" si="163"/>
        <v>0.5</v>
      </c>
      <c r="CO78" s="5" t="str">
        <f t="shared" si="164"/>
        <v/>
      </c>
      <c r="CP78" s="5">
        <f t="shared" si="165"/>
        <v>2.5299999999999998</v>
      </c>
      <c r="CQ78" s="6">
        <f t="shared" si="166"/>
        <v>0.28100000000000003</v>
      </c>
      <c r="CR78" s="40">
        <f t="shared" si="167"/>
        <v>8.8000000000000005E-3</v>
      </c>
      <c r="CS78" s="5" t="str">
        <f t="shared" si="168"/>
        <v/>
      </c>
      <c r="CT78" s="5" t="str">
        <f t="shared" si="169"/>
        <v/>
      </c>
      <c r="CU78" s="5" t="str">
        <f t="shared" si="170"/>
        <v/>
      </c>
      <c r="CV78" s="5" t="str">
        <f t="shared" si="171"/>
        <v/>
      </c>
      <c r="CW78" s="5">
        <f t="shared" si="172"/>
        <v>9</v>
      </c>
      <c r="CX78" s="5" t="str">
        <f t="shared" si="173"/>
        <v/>
      </c>
      <c r="CY78" s="4">
        <f t="shared" si="174"/>
        <v>172</v>
      </c>
      <c r="CZ78" s="4">
        <f t="shared" si="175"/>
        <v>68.099999999999994</v>
      </c>
      <c r="DA78" s="4" t="str">
        <f t="shared" si="176"/>
        <v/>
      </c>
      <c r="DB78" s="5" t="str">
        <f t="shared" si="177"/>
        <v/>
      </c>
      <c r="DC78" s="5" t="str">
        <f t="shared" si="178"/>
        <v/>
      </c>
      <c r="DD78" s="5" t="str">
        <f t="shared" si="179"/>
        <v/>
      </c>
      <c r="DE78" s="5" t="str">
        <f t="shared" si="180"/>
        <v/>
      </c>
      <c r="DF78" s="5" t="str">
        <f t="shared" si="181"/>
        <v/>
      </c>
      <c r="DG78" s="5" t="str">
        <f t="shared" si="182"/>
        <v/>
      </c>
      <c r="DH78" s="5" t="str">
        <f t="shared" si="183"/>
        <v/>
      </c>
      <c r="DI78" s="5" t="str">
        <f t="shared" si="184"/>
        <v/>
      </c>
      <c r="DJ78" s="5" t="str">
        <f t="shared" si="185"/>
        <v/>
      </c>
      <c r="DK78" s="5" t="str">
        <f t="shared" si="186"/>
        <v/>
      </c>
      <c r="DL78" s="5" t="str">
        <f t="shared" si="187"/>
        <v/>
      </c>
      <c r="DM78" s="5" t="str">
        <f t="shared" si="188"/>
        <v/>
      </c>
      <c r="DN78" s="5" t="str">
        <f t="shared" si="189"/>
        <v/>
      </c>
      <c r="DO78" s="5" t="str">
        <f t="shared" si="190"/>
        <v/>
      </c>
      <c r="DP78" s="5" t="str">
        <f t="shared" si="191"/>
        <v/>
      </c>
      <c r="DQ78" s="5" t="str">
        <f t="shared" si="192"/>
        <v/>
      </c>
      <c r="DR78" s="5" t="str">
        <f t="shared" si="193"/>
        <v/>
      </c>
      <c r="DS78" s="5" t="str">
        <f t="shared" si="194"/>
        <v/>
      </c>
      <c r="DT78" s="5" t="str">
        <f t="shared" si="195"/>
        <v/>
      </c>
      <c r="DU78" s="5" t="str">
        <f t="shared" si="196"/>
        <v/>
      </c>
      <c r="DV78" s="5" t="str">
        <f t="shared" si="197"/>
        <v/>
      </c>
      <c r="DW78" s="5" t="str">
        <f t="shared" si="198"/>
        <v/>
      </c>
      <c r="DX78" s="5" t="str">
        <f t="shared" si="199"/>
        <v/>
      </c>
      <c r="DY78" s="5">
        <f t="shared" si="200"/>
        <v>1.77</v>
      </c>
      <c r="DZ78" s="36">
        <f t="shared" si="201"/>
        <v>41</v>
      </c>
      <c r="EA78" s="36" t="str">
        <f t="shared" si="202"/>
        <v/>
      </c>
      <c r="EB78" s="4">
        <f t="shared" si="203"/>
        <v>-357.34465177528375</v>
      </c>
      <c r="EC78" s="4">
        <f t="shared" si="204"/>
        <v>-39.126490152352424</v>
      </c>
      <c r="ED78" s="4">
        <f t="shared" si="205"/>
        <v>-251.44548335902738</v>
      </c>
      <c r="EE78" s="4">
        <f t="shared" si="206"/>
        <v>280.45672716417624</v>
      </c>
      <c r="EF78" s="4">
        <f t="shared" si="207"/>
        <v>313.66976298817622</v>
      </c>
      <c r="EG78" s="5">
        <f t="shared" si="208"/>
        <v>0.57193866270847216</v>
      </c>
      <c r="EH78" s="5">
        <f t="shared" si="209"/>
        <v>2.0587145077913389</v>
      </c>
      <c r="EI78" s="5">
        <f t="shared" si="210"/>
        <v>0.89518332229329756</v>
      </c>
      <c r="EJ78" s="5">
        <f t="shared" si="211"/>
        <v>0.76936770879082272</v>
      </c>
      <c r="EK78" s="5">
        <f t="shared" si="212"/>
        <v>0.47169671135304542</v>
      </c>
      <c r="EL78" s="5">
        <f t="shared" si="213"/>
        <v>1.2971807373030981</v>
      </c>
      <c r="EM78" s="5">
        <f t="shared" si="214"/>
        <v>0.36</v>
      </c>
      <c r="EN78" s="5">
        <f t="shared" si="215"/>
        <v>17.649999999999999</v>
      </c>
      <c r="EO78" s="36">
        <f t="shared" si="216"/>
        <v>0.92</v>
      </c>
      <c r="EP78" s="36">
        <f t="shared" si="217"/>
        <v>1.1000000000000001</v>
      </c>
      <c r="EQ78" s="36">
        <f t="shared" si="218"/>
        <v>1.7000000000000002</v>
      </c>
      <c r="ER78" s="36">
        <f t="shared" si="219"/>
        <v>55.154000000000003</v>
      </c>
      <c r="ES78" s="36">
        <f t="shared" si="220"/>
        <v>81</v>
      </c>
      <c r="ET78" s="36">
        <f t="shared" si="221"/>
        <v>96</v>
      </c>
      <c r="EU78" s="36">
        <f t="shared" si="222"/>
        <v>8.577</v>
      </c>
      <c r="EV78" s="36">
        <f t="shared" si="223"/>
        <v>6.03</v>
      </c>
      <c r="EW78" s="36">
        <f t="shared" si="224"/>
        <v>17.12</v>
      </c>
      <c r="EX78" s="36">
        <f t="shared" si="225"/>
        <v>8.577</v>
      </c>
      <c r="EY78" s="36">
        <f t="shared" si="226"/>
        <v>5.2</v>
      </c>
      <c r="EZ78" s="36">
        <f t="shared" si="227"/>
        <v>6.03</v>
      </c>
      <c r="FA78" s="5" t="str">
        <f t="shared" si="228"/>
        <v/>
      </c>
      <c r="FB78" s="5" t="str">
        <f t="shared" si="229"/>
        <v/>
      </c>
      <c r="FC78" s="5" t="str">
        <f t="shared" si="230"/>
        <v/>
      </c>
      <c r="FD78" s="36">
        <f t="shared" si="231"/>
        <v>55.154000000000003</v>
      </c>
      <c r="FE78" s="36">
        <f t="shared" si="232"/>
        <v>81</v>
      </c>
      <c r="FF78" s="36">
        <f t="shared" si="233"/>
        <v>175</v>
      </c>
      <c r="FG78" s="5">
        <f t="shared" si="234"/>
        <v>18</v>
      </c>
      <c r="FH78" s="36">
        <f t="shared" si="235"/>
        <v>20.25</v>
      </c>
      <c r="FI78" s="36">
        <f t="shared" si="236"/>
        <v>32</v>
      </c>
      <c r="FJ78" s="5" t="str">
        <f t="shared" si="237"/>
        <v/>
      </c>
      <c r="FK78" s="5" t="str">
        <f t="shared" si="238"/>
        <v/>
      </c>
      <c r="FL78" s="5" t="str">
        <f t="shared" si="239"/>
        <v/>
      </c>
      <c r="FM78" s="5">
        <f t="shared" si="240"/>
        <v>0.8666666666666667</v>
      </c>
      <c r="FN78" s="5" t="str">
        <f t="shared" si="241"/>
        <v/>
      </c>
      <c r="FO78" s="5" t="str">
        <f t="shared" si="242"/>
        <v/>
      </c>
      <c r="FP78" s="4">
        <f t="shared" si="243"/>
        <v>110.3</v>
      </c>
      <c r="FQ78" s="4" t="str">
        <f t="shared" si="244"/>
        <v/>
      </c>
      <c r="FR78" s="4" t="str">
        <f t="shared" si="245"/>
        <v/>
      </c>
      <c r="FS78" s="65" t="str">
        <f t="shared" si="246"/>
        <v/>
      </c>
      <c r="FT78" s="65" t="str">
        <f t="shared" si="247"/>
        <v/>
      </c>
      <c r="FU78" s="65" t="str">
        <f t="shared" si="248"/>
        <v/>
      </c>
      <c r="FV78" s="65" t="str">
        <f t="shared" si="249"/>
        <v/>
      </c>
      <c r="FW78" s="65">
        <f t="shared" si="250"/>
        <v>0.90859253043423838</v>
      </c>
      <c r="FX78" s="65">
        <f t="shared" si="251"/>
        <v>0.40458251890202862</v>
      </c>
      <c r="FY78" s="65">
        <f t="shared" si="252"/>
        <v>4.8550799486965737</v>
      </c>
      <c r="FZ78" s="65">
        <f t="shared" si="253"/>
        <v>-4.2940230142745737</v>
      </c>
      <c r="GA78" s="65">
        <f t="shared" si="254"/>
        <v>0.41471491924750969</v>
      </c>
      <c r="GB78" s="65">
        <f t="shared" si="255"/>
        <v>0.31964200000000009</v>
      </c>
      <c r="GC78" s="65">
        <f t="shared" si="256"/>
        <v>-1.6444960000000002</v>
      </c>
      <c r="GD78" s="65">
        <f t="shared" si="257"/>
        <v>-2.5235950000000011</v>
      </c>
    </row>
    <row r="79" spans="1:186">
      <c r="A79" s="38" t="s">
        <v>185</v>
      </c>
      <c r="B79" s="37">
        <v>659693.61022999999</v>
      </c>
      <c r="C79" s="4">
        <v>4877225.6175499996</v>
      </c>
      <c r="D79" s="38" t="s">
        <v>279</v>
      </c>
      <c r="F79" s="58">
        <v>5756</v>
      </c>
      <c r="G79" s="39" t="s">
        <v>289</v>
      </c>
      <c r="H79" s="34">
        <v>50.59</v>
      </c>
      <c r="I79" s="34">
        <v>1.21</v>
      </c>
      <c r="J79" s="34">
        <v>17.13</v>
      </c>
      <c r="K79" s="34">
        <v>10.33</v>
      </c>
      <c r="L79" s="34">
        <v>0.12</v>
      </c>
      <c r="M79" s="34">
        <v>5.5</v>
      </c>
      <c r="N79" s="34">
        <v>9.67</v>
      </c>
      <c r="O79" s="34">
        <v>5.14</v>
      </c>
      <c r="P79" s="34"/>
      <c r="Q79" s="34">
        <v>0.26</v>
      </c>
      <c r="R79" s="34"/>
      <c r="S79" s="19">
        <f t="shared" si="133"/>
        <v>99.950000000000017</v>
      </c>
      <c r="W79" s="4">
        <v>161</v>
      </c>
      <c r="Y79" s="4">
        <v>80</v>
      </c>
      <c r="AB79" s="4">
        <v>15</v>
      </c>
      <c r="AC79" s="4">
        <v>336</v>
      </c>
      <c r="AD79" s="4">
        <v>30</v>
      </c>
      <c r="AE79" s="4">
        <v>90</v>
      </c>
      <c r="AF79" s="26">
        <v>9</v>
      </c>
      <c r="BK79" s="4">
        <f t="shared" si="134"/>
        <v>7254</v>
      </c>
      <c r="BL79" s="6">
        <f t="shared" si="135"/>
        <v>0.84190381095024136</v>
      </c>
      <c r="BM79" s="6">
        <f t="shared" si="136"/>
        <v>1.514772158237356E-2</v>
      </c>
      <c r="BN79" s="6">
        <f t="shared" si="137"/>
        <v>0.3359482251421847</v>
      </c>
      <c r="BO79" s="6">
        <f t="shared" si="138"/>
        <v>0.12936756418284284</v>
      </c>
      <c r="BP79" s="6">
        <f t="shared" si="139"/>
        <v>1.6915703411333521E-3</v>
      </c>
      <c r="BQ79" s="6">
        <f t="shared" si="140"/>
        <v>0.13644257008186553</v>
      </c>
      <c r="BR79" s="6">
        <f t="shared" si="141"/>
        <v>0.17243223965763196</v>
      </c>
      <c r="BS79" s="6">
        <f t="shared" si="142"/>
        <v>0.16585995482413682</v>
      </c>
      <c r="BT79" s="6" t="str">
        <f t="shared" si="143"/>
        <v/>
      </c>
      <c r="BU79" s="6">
        <f t="shared" si="144"/>
        <v>3.6635197970973652E-3</v>
      </c>
      <c r="BV79" s="5">
        <f t="shared" si="145"/>
        <v>1.23</v>
      </c>
      <c r="BW79" s="5">
        <f t="shared" si="146"/>
        <v>8.19</v>
      </c>
      <c r="BX79" s="36">
        <f t="shared" si="147"/>
        <v>53.98</v>
      </c>
      <c r="BY79" s="5">
        <f t="shared" si="148"/>
        <v>1.69</v>
      </c>
      <c r="BZ79" s="5">
        <f t="shared" si="149"/>
        <v>14.16</v>
      </c>
      <c r="CA79" s="5">
        <f t="shared" si="150"/>
        <v>7.99</v>
      </c>
      <c r="CB79" s="5">
        <f t="shared" si="151"/>
        <v>4.6500000000000004</v>
      </c>
      <c r="CC79" s="5" t="str">
        <f t="shared" si="152"/>
        <v/>
      </c>
      <c r="CD79" s="5" t="str">
        <f t="shared" si="153"/>
        <v/>
      </c>
      <c r="CE79" s="34" t="str">
        <f t="shared" si="154"/>
        <v/>
      </c>
      <c r="CF79" s="34" t="str">
        <f t="shared" si="155"/>
        <v/>
      </c>
      <c r="CG79" s="34" t="str">
        <f t="shared" si="156"/>
        <v/>
      </c>
      <c r="CH79" s="5" t="str">
        <f t="shared" si="157"/>
        <v/>
      </c>
      <c r="CI79" s="5" t="str">
        <f t="shared" si="158"/>
        <v/>
      </c>
      <c r="CJ79" s="6">
        <f t="shared" si="159"/>
        <v>3.5000000000000003E-2</v>
      </c>
      <c r="CK79" s="5">
        <f t="shared" si="160"/>
        <v>4.4999999999999998E-2</v>
      </c>
      <c r="CL79" s="5" t="str">
        <f t="shared" si="161"/>
        <v/>
      </c>
      <c r="CM79" s="5" t="str">
        <f t="shared" si="162"/>
        <v/>
      </c>
      <c r="CN79" s="5">
        <f t="shared" si="163"/>
        <v>0.5</v>
      </c>
      <c r="CO79" s="5" t="str">
        <f t="shared" si="164"/>
        <v/>
      </c>
      <c r="CP79" s="5">
        <f t="shared" si="165"/>
        <v>3</v>
      </c>
      <c r="CQ79" s="6">
        <f t="shared" si="166"/>
        <v>0.3</v>
      </c>
      <c r="CR79" s="40">
        <f t="shared" si="167"/>
        <v>7.4000000000000003E-3</v>
      </c>
      <c r="CS79" s="5" t="str">
        <f t="shared" si="168"/>
        <v/>
      </c>
      <c r="CT79" s="5" t="str">
        <f t="shared" si="169"/>
        <v/>
      </c>
      <c r="CU79" s="5" t="str">
        <f t="shared" si="170"/>
        <v/>
      </c>
      <c r="CV79" s="5" t="str">
        <f t="shared" si="171"/>
        <v/>
      </c>
      <c r="CW79" s="5">
        <f t="shared" si="172"/>
        <v>10</v>
      </c>
      <c r="CX79" s="5" t="str">
        <f t="shared" si="173"/>
        <v/>
      </c>
      <c r="CY79" s="4">
        <f t="shared" si="174"/>
        <v>242</v>
      </c>
      <c r="CZ79" s="4">
        <f t="shared" si="175"/>
        <v>80.599999999999994</v>
      </c>
      <c r="DA79" s="4" t="str">
        <f t="shared" si="176"/>
        <v/>
      </c>
      <c r="DB79" s="5" t="str">
        <f t="shared" si="177"/>
        <v/>
      </c>
      <c r="DC79" s="5" t="str">
        <f t="shared" si="178"/>
        <v/>
      </c>
      <c r="DD79" s="5" t="str">
        <f t="shared" si="179"/>
        <v/>
      </c>
      <c r="DE79" s="5" t="str">
        <f t="shared" si="180"/>
        <v/>
      </c>
      <c r="DF79" s="5" t="str">
        <f t="shared" si="181"/>
        <v/>
      </c>
      <c r="DG79" s="5" t="str">
        <f t="shared" si="182"/>
        <v/>
      </c>
      <c r="DH79" s="5" t="str">
        <f t="shared" si="183"/>
        <v/>
      </c>
      <c r="DI79" s="5" t="str">
        <f t="shared" si="184"/>
        <v/>
      </c>
      <c r="DJ79" s="5" t="str">
        <f t="shared" si="185"/>
        <v/>
      </c>
      <c r="DK79" s="5" t="str">
        <f t="shared" si="186"/>
        <v/>
      </c>
      <c r="DL79" s="5" t="str">
        <f t="shared" si="187"/>
        <v/>
      </c>
      <c r="DM79" s="5" t="str">
        <f t="shared" si="188"/>
        <v/>
      </c>
      <c r="DN79" s="5" t="str">
        <f t="shared" si="189"/>
        <v/>
      </c>
      <c r="DO79" s="5" t="str">
        <f t="shared" si="190"/>
        <v/>
      </c>
      <c r="DP79" s="5" t="str">
        <f t="shared" si="191"/>
        <v/>
      </c>
      <c r="DQ79" s="5" t="str">
        <f t="shared" si="192"/>
        <v/>
      </c>
      <c r="DR79" s="5" t="str">
        <f t="shared" si="193"/>
        <v/>
      </c>
      <c r="DS79" s="5" t="str">
        <f t="shared" si="194"/>
        <v/>
      </c>
      <c r="DT79" s="5" t="str">
        <f t="shared" si="195"/>
        <v/>
      </c>
      <c r="DU79" s="5" t="str">
        <f t="shared" si="196"/>
        <v/>
      </c>
      <c r="DV79" s="5" t="str">
        <f t="shared" si="197"/>
        <v/>
      </c>
      <c r="DW79" s="5" t="str">
        <f t="shared" si="198"/>
        <v/>
      </c>
      <c r="DX79" s="5" t="str">
        <f t="shared" si="199"/>
        <v/>
      </c>
      <c r="DY79" s="5">
        <f t="shared" si="200"/>
        <v>1.6</v>
      </c>
      <c r="DZ79" s="36">
        <f t="shared" si="201"/>
        <v>39</v>
      </c>
      <c r="EA79" s="36" t="str">
        <f t="shared" si="202"/>
        <v/>
      </c>
      <c r="EB79" s="4" t="str">
        <f t="shared" si="203"/>
        <v/>
      </c>
      <c r="EC79" s="4" t="str">
        <f t="shared" si="204"/>
        <v/>
      </c>
      <c r="ED79" s="4" t="str">
        <f t="shared" si="205"/>
        <v/>
      </c>
      <c r="EE79" s="4">
        <f t="shared" si="206"/>
        <v>280.95785584708187</v>
      </c>
      <c r="EF79" s="4" t="str">
        <f t="shared" si="207"/>
        <v/>
      </c>
      <c r="EG79" s="5" t="str">
        <f t="shared" si="208"/>
        <v/>
      </c>
      <c r="EH79" s="5" t="str">
        <f t="shared" si="209"/>
        <v/>
      </c>
      <c r="EI79" s="5" t="str">
        <f t="shared" si="210"/>
        <v/>
      </c>
      <c r="EJ79" s="5" t="str">
        <f t="shared" si="211"/>
        <v/>
      </c>
      <c r="EK79" s="5" t="str">
        <f t="shared" si="212"/>
        <v/>
      </c>
      <c r="EL79" s="5" t="str">
        <f t="shared" si="213"/>
        <v/>
      </c>
      <c r="EM79" s="5">
        <f t="shared" si="214"/>
        <v>0.34</v>
      </c>
      <c r="EN79" s="5">
        <f t="shared" si="215"/>
        <v>17.010000000000002</v>
      </c>
      <c r="EO79" s="36">
        <f t="shared" si="216"/>
        <v>1.21</v>
      </c>
      <c r="EP79" s="36">
        <f t="shared" si="217"/>
        <v>1.2</v>
      </c>
      <c r="EQ79" s="36">
        <f t="shared" si="218"/>
        <v>2.6</v>
      </c>
      <c r="ER79" s="36">
        <f t="shared" si="219"/>
        <v>72.539500000000004</v>
      </c>
      <c r="ES79" s="36">
        <f t="shared" si="220"/>
        <v>90</v>
      </c>
      <c r="ET79" s="36">
        <f t="shared" si="221"/>
        <v>90</v>
      </c>
      <c r="EU79" s="36">
        <f t="shared" si="222"/>
        <v>9.2970000000000006</v>
      </c>
      <c r="EV79" s="36">
        <f t="shared" si="223"/>
        <v>5.5</v>
      </c>
      <c r="EW79" s="36">
        <f t="shared" si="224"/>
        <v>17.13</v>
      </c>
      <c r="EX79" s="36" t="str">
        <f t="shared" si="225"/>
        <v/>
      </c>
      <c r="EY79" s="36" t="str">
        <f t="shared" si="226"/>
        <v/>
      </c>
      <c r="EZ79" s="36" t="str">
        <f t="shared" si="227"/>
        <v/>
      </c>
      <c r="FA79" s="5" t="str">
        <f t="shared" si="228"/>
        <v/>
      </c>
      <c r="FB79" s="5" t="str">
        <f t="shared" si="229"/>
        <v/>
      </c>
      <c r="FC79" s="5" t="str">
        <f t="shared" si="230"/>
        <v/>
      </c>
      <c r="FD79" s="36">
        <f t="shared" si="231"/>
        <v>72.539500000000004</v>
      </c>
      <c r="FE79" s="36">
        <f t="shared" si="232"/>
        <v>90</v>
      </c>
      <c r="FF79" s="36">
        <f t="shared" si="233"/>
        <v>168</v>
      </c>
      <c r="FG79" s="5">
        <f t="shared" si="234"/>
        <v>18</v>
      </c>
      <c r="FH79" s="36">
        <f t="shared" si="235"/>
        <v>22.5</v>
      </c>
      <c r="FI79" s="36">
        <f t="shared" si="236"/>
        <v>30</v>
      </c>
      <c r="FJ79" s="5" t="str">
        <f t="shared" si="237"/>
        <v/>
      </c>
      <c r="FK79" s="5" t="str">
        <f t="shared" si="238"/>
        <v/>
      </c>
      <c r="FL79" s="5" t="str">
        <f t="shared" si="239"/>
        <v/>
      </c>
      <c r="FM79" s="5">
        <f t="shared" si="240"/>
        <v>0.5</v>
      </c>
      <c r="FN79" s="5" t="str">
        <f t="shared" si="241"/>
        <v/>
      </c>
      <c r="FO79" s="5" t="str">
        <f t="shared" si="242"/>
        <v/>
      </c>
      <c r="FP79" s="4">
        <f t="shared" si="243"/>
        <v>145.08000000000001</v>
      </c>
      <c r="FQ79" s="4" t="str">
        <f t="shared" si="244"/>
        <v/>
      </c>
      <c r="FR79" s="4" t="str">
        <f t="shared" si="245"/>
        <v/>
      </c>
      <c r="FS79" s="65" t="str">
        <f t="shared" si="246"/>
        <v/>
      </c>
      <c r="FT79" s="65" t="str">
        <f t="shared" si="247"/>
        <v/>
      </c>
      <c r="FU79" s="65" t="str">
        <f t="shared" si="248"/>
        <v/>
      </c>
      <c r="FV79" s="65" t="str">
        <f t="shared" si="249"/>
        <v/>
      </c>
      <c r="FW79" s="65">
        <f t="shared" si="250"/>
        <v>0.81383400439424525</v>
      </c>
      <c r="FX79" s="65">
        <f t="shared" si="251"/>
        <v>0.2678217174733909</v>
      </c>
      <c r="FY79" s="65">
        <f t="shared" si="252"/>
        <v>5.0865580438968179</v>
      </c>
      <c r="FZ79" s="65">
        <f t="shared" si="253"/>
        <v>-4.752807415724253</v>
      </c>
      <c r="GA79" s="65">
        <f t="shared" si="254"/>
        <v>0.30104844565791056</v>
      </c>
      <c r="GB79" s="65" t="str">
        <f t="shared" si="255"/>
        <v/>
      </c>
      <c r="GC79" s="65" t="str">
        <f t="shared" si="256"/>
        <v/>
      </c>
      <c r="GD79" s="65" t="str">
        <f t="shared" si="257"/>
        <v/>
      </c>
    </row>
    <row r="80" spans="1:186">
      <c r="A80" s="38" t="s">
        <v>185</v>
      </c>
      <c r="B80" s="37">
        <v>659670.03182200005</v>
      </c>
      <c r="C80" s="4">
        <v>4877191.2132299999</v>
      </c>
      <c r="D80" s="38" t="s">
        <v>279</v>
      </c>
      <c r="F80" s="58">
        <v>5757</v>
      </c>
      <c r="G80" s="39" t="s">
        <v>290</v>
      </c>
      <c r="H80" s="34">
        <v>48.04</v>
      </c>
      <c r="I80" s="34">
        <v>1.93</v>
      </c>
      <c r="J80" s="34">
        <v>18.440000000000001</v>
      </c>
      <c r="K80" s="34">
        <v>13.27</v>
      </c>
      <c r="L80" s="34">
        <v>0.15</v>
      </c>
      <c r="M80" s="34">
        <v>7.86</v>
      </c>
      <c r="N80" s="34">
        <v>6.12</v>
      </c>
      <c r="O80" s="34">
        <v>1.53</v>
      </c>
      <c r="P80" s="34">
        <v>2.11</v>
      </c>
      <c r="Q80" s="34">
        <v>0.42</v>
      </c>
      <c r="R80" s="34"/>
      <c r="S80" s="19">
        <f t="shared" si="133"/>
        <v>99.87</v>
      </c>
      <c r="W80" s="4">
        <v>33</v>
      </c>
      <c r="Y80" s="4">
        <v>61</v>
      </c>
      <c r="AB80" s="4">
        <v>71</v>
      </c>
      <c r="AC80" s="4">
        <v>128</v>
      </c>
      <c r="AD80" s="4">
        <v>104</v>
      </c>
      <c r="AE80" s="4">
        <v>87</v>
      </c>
      <c r="AF80" s="26">
        <v>29</v>
      </c>
      <c r="BK80" s="4">
        <f t="shared" si="134"/>
        <v>11570</v>
      </c>
      <c r="BL80" s="6">
        <f t="shared" si="135"/>
        <v>0.79946746546846392</v>
      </c>
      <c r="BM80" s="6">
        <f t="shared" si="136"/>
        <v>2.416124186279419E-2</v>
      </c>
      <c r="BN80" s="6">
        <f t="shared" si="137"/>
        <v>0.36163953716414987</v>
      </c>
      <c r="BO80" s="6">
        <f t="shared" si="138"/>
        <v>0.1661865998747652</v>
      </c>
      <c r="BP80" s="6">
        <f t="shared" si="139"/>
        <v>2.11446292641669E-3</v>
      </c>
      <c r="BQ80" s="6">
        <f t="shared" si="140"/>
        <v>0.19498883651699331</v>
      </c>
      <c r="BR80" s="6">
        <f t="shared" si="141"/>
        <v>0.10912981455064194</v>
      </c>
      <c r="BS80" s="6">
        <f t="shared" si="142"/>
        <v>4.9370764762826723E-2</v>
      </c>
      <c r="BT80" s="6">
        <f t="shared" si="143"/>
        <v>4.4798301486199572E-2</v>
      </c>
      <c r="BU80" s="6">
        <f t="shared" si="144"/>
        <v>5.9179935183880511E-3</v>
      </c>
      <c r="BV80" s="5">
        <f t="shared" si="145"/>
        <v>1.58</v>
      </c>
      <c r="BW80" s="5">
        <f t="shared" si="146"/>
        <v>10.52</v>
      </c>
      <c r="BX80" s="36">
        <f t="shared" si="147"/>
        <v>56.62</v>
      </c>
      <c r="BY80" s="5">
        <f t="shared" si="148"/>
        <v>1.52</v>
      </c>
      <c r="BZ80" s="5">
        <f t="shared" si="149"/>
        <v>9.5500000000000007</v>
      </c>
      <c r="CA80" s="5">
        <f t="shared" si="150"/>
        <v>3.17</v>
      </c>
      <c r="CB80" s="5">
        <f t="shared" si="151"/>
        <v>4.5999999999999996</v>
      </c>
      <c r="CC80" s="5">
        <f t="shared" si="152"/>
        <v>3.64</v>
      </c>
      <c r="CD80" s="5">
        <f t="shared" si="153"/>
        <v>-2.4800000000000004</v>
      </c>
      <c r="CE80" s="34">
        <f t="shared" si="154"/>
        <v>9.9700000000000006</v>
      </c>
      <c r="CF80" s="34">
        <f t="shared" si="155"/>
        <v>17.62</v>
      </c>
      <c r="CG80" s="34">
        <f t="shared" si="156"/>
        <v>56.583427922814991</v>
      </c>
      <c r="CH80" s="5">
        <f t="shared" si="157"/>
        <v>9.5500000000000007</v>
      </c>
      <c r="CI80" s="5">
        <f t="shared" si="158"/>
        <v>1.51</v>
      </c>
      <c r="CJ80" s="6">
        <f t="shared" si="159"/>
        <v>2.1000000000000001E-2</v>
      </c>
      <c r="CK80" s="5">
        <f t="shared" si="160"/>
        <v>0.55500000000000005</v>
      </c>
      <c r="CL80" s="5" t="str">
        <f t="shared" si="161"/>
        <v/>
      </c>
      <c r="CM80" s="5" t="str">
        <f t="shared" si="162"/>
        <v/>
      </c>
      <c r="CN80" s="5">
        <f t="shared" si="163"/>
        <v>1.85</v>
      </c>
      <c r="CO80" s="5" t="str">
        <f t="shared" si="164"/>
        <v/>
      </c>
      <c r="CP80" s="5">
        <f t="shared" si="165"/>
        <v>0.84</v>
      </c>
      <c r="CQ80" s="6">
        <f t="shared" si="166"/>
        <v>0.27900000000000003</v>
      </c>
      <c r="CR80" s="40">
        <f t="shared" si="167"/>
        <v>4.4999999999999997E-3</v>
      </c>
      <c r="CS80" s="5" t="str">
        <f t="shared" si="168"/>
        <v/>
      </c>
      <c r="CT80" s="5" t="str">
        <f t="shared" si="169"/>
        <v/>
      </c>
      <c r="CU80" s="5" t="str">
        <f t="shared" si="170"/>
        <v/>
      </c>
      <c r="CV80" s="5" t="str">
        <f t="shared" si="171"/>
        <v/>
      </c>
      <c r="CW80" s="5">
        <f t="shared" si="172"/>
        <v>3</v>
      </c>
      <c r="CX80" s="5" t="str">
        <f t="shared" si="173"/>
        <v/>
      </c>
      <c r="CY80" s="4">
        <f t="shared" si="174"/>
        <v>111</v>
      </c>
      <c r="CZ80" s="4">
        <f t="shared" si="175"/>
        <v>133</v>
      </c>
      <c r="DA80" s="4" t="str">
        <f t="shared" si="176"/>
        <v/>
      </c>
      <c r="DB80" s="5" t="str">
        <f t="shared" si="177"/>
        <v/>
      </c>
      <c r="DC80" s="5" t="str">
        <f t="shared" si="178"/>
        <v/>
      </c>
      <c r="DD80" s="5" t="str">
        <f t="shared" si="179"/>
        <v/>
      </c>
      <c r="DE80" s="5" t="str">
        <f t="shared" si="180"/>
        <v/>
      </c>
      <c r="DF80" s="5" t="str">
        <f t="shared" si="181"/>
        <v/>
      </c>
      <c r="DG80" s="5" t="str">
        <f t="shared" si="182"/>
        <v/>
      </c>
      <c r="DH80" s="5" t="str">
        <f t="shared" si="183"/>
        <v/>
      </c>
      <c r="DI80" s="5" t="str">
        <f t="shared" si="184"/>
        <v/>
      </c>
      <c r="DJ80" s="5" t="str">
        <f t="shared" si="185"/>
        <v/>
      </c>
      <c r="DK80" s="5" t="str">
        <f t="shared" si="186"/>
        <v/>
      </c>
      <c r="DL80" s="5" t="str">
        <f t="shared" si="187"/>
        <v/>
      </c>
      <c r="DM80" s="5" t="str">
        <f t="shared" si="188"/>
        <v/>
      </c>
      <c r="DN80" s="5" t="str">
        <f t="shared" si="189"/>
        <v/>
      </c>
      <c r="DO80" s="5" t="str">
        <f t="shared" si="190"/>
        <v/>
      </c>
      <c r="DP80" s="5" t="str">
        <f t="shared" si="191"/>
        <v/>
      </c>
      <c r="DQ80" s="5" t="str">
        <f t="shared" si="192"/>
        <v/>
      </c>
      <c r="DR80" s="5" t="str">
        <f t="shared" si="193"/>
        <v/>
      </c>
      <c r="DS80" s="5" t="str">
        <f t="shared" si="194"/>
        <v/>
      </c>
      <c r="DT80" s="5" t="str">
        <f t="shared" si="195"/>
        <v/>
      </c>
      <c r="DU80" s="5" t="str">
        <f t="shared" si="196"/>
        <v/>
      </c>
      <c r="DV80" s="5" t="str">
        <f t="shared" si="197"/>
        <v/>
      </c>
      <c r="DW80" s="5" t="str">
        <f t="shared" si="198"/>
        <v/>
      </c>
      <c r="DX80" s="5" t="str">
        <f t="shared" si="199"/>
        <v/>
      </c>
      <c r="DY80" s="5">
        <f t="shared" si="200"/>
        <v>5.32</v>
      </c>
      <c r="DZ80" s="36">
        <f t="shared" si="201"/>
        <v>133</v>
      </c>
      <c r="EA80" s="36" t="str">
        <f t="shared" si="202"/>
        <v/>
      </c>
      <c r="EB80" s="4">
        <f t="shared" si="203"/>
        <v>-113.7022778272691</v>
      </c>
      <c r="EC80" s="4">
        <f t="shared" si="204"/>
        <v>99.566879206700378</v>
      </c>
      <c r="ED80" s="4">
        <f t="shared" si="205"/>
        <v>49.210841813839721</v>
      </c>
      <c r="EE80" s="4">
        <f t="shared" si="206"/>
        <v>385.33667825455268</v>
      </c>
      <c r="EF80" s="4">
        <f t="shared" si="207"/>
        <v>70.096442538746942</v>
      </c>
      <c r="EG80" s="5">
        <f t="shared" si="208"/>
        <v>1.1576203000252376</v>
      </c>
      <c r="EH80" s="5">
        <f t="shared" si="209"/>
        <v>3.8397834942505189</v>
      </c>
      <c r="EI80" s="5">
        <f t="shared" si="210"/>
        <v>1.7789282209845643</v>
      </c>
      <c r="EJ80" s="5">
        <f t="shared" si="211"/>
        <v>0.86319900483132694</v>
      </c>
      <c r="EK80" s="5">
        <f t="shared" si="212"/>
        <v>0.1557600438540537</v>
      </c>
      <c r="EL80" s="5">
        <f t="shared" si="213"/>
        <v>0.68881046497513054</v>
      </c>
      <c r="EM80" s="5">
        <f t="shared" si="214"/>
        <v>0.38</v>
      </c>
      <c r="EN80" s="5">
        <f t="shared" si="215"/>
        <v>19.09</v>
      </c>
      <c r="EO80" s="36">
        <f t="shared" si="216"/>
        <v>1.93</v>
      </c>
      <c r="EP80" s="36">
        <f t="shared" si="217"/>
        <v>1.5</v>
      </c>
      <c r="EQ80" s="36">
        <f t="shared" si="218"/>
        <v>4.2</v>
      </c>
      <c r="ER80" s="36">
        <f t="shared" si="219"/>
        <v>115.70350000000001</v>
      </c>
      <c r="ES80" s="36">
        <f t="shared" si="220"/>
        <v>87</v>
      </c>
      <c r="ET80" s="36">
        <f t="shared" si="221"/>
        <v>312</v>
      </c>
      <c r="EU80" s="36">
        <f t="shared" si="222"/>
        <v>11.943</v>
      </c>
      <c r="EV80" s="36">
        <f t="shared" si="223"/>
        <v>7.86</v>
      </c>
      <c r="EW80" s="36">
        <f t="shared" si="224"/>
        <v>18.440000000000001</v>
      </c>
      <c r="EX80" s="36">
        <f t="shared" si="225"/>
        <v>11.943</v>
      </c>
      <c r="EY80" s="36">
        <f t="shared" si="226"/>
        <v>3.6399999999999997</v>
      </c>
      <c r="EZ80" s="36">
        <f t="shared" si="227"/>
        <v>7.86</v>
      </c>
      <c r="FA80" s="5" t="str">
        <f t="shared" si="228"/>
        <v/>
      </c>
      <c r="FB80" s="5" t="str">
        <f t="shared" si="229"/>
        <v/>
      </c>
      <c r="FC80" s="5" t="str">
        <f t="shared" si="230"/>
        <v/>
      </c>
      <c r="FD80" s="36">
        <f t="shared" si="231"/>
        <v>115.70350000000001</v>
      </c>
      <c r="FE80" s="36">
        <f t="shared" si="232"/>
        <v>87</v>
      </c>
      <c r="FF80" s="36">
        <f t="shared" si="233"/>
        <v>64</v>
      </c>
      <c r="FG80" s="5">
        <f t="shared" si="234"/>
        <v>58</v>
      </c>
      <c r="FH80" s="36">
        <f t="shared" si="235"/>
        <v>21.75</v>
      </c>
      <c r="FI80" s="36">
        <f t="shared" si="236"/>
        <v>104</v>
      </c>
      <c r="FJ80" s="5" t="str">
        <f t="shared" si="237"/>
        <v/>
      </c>
      <c r="FK80" s="5" t="str">
        <f t="shared" si="238"/>
        <v/>
      </c>
      <c r="FL80" s="5" t="str">
        <f t="shared" si="239"/>
        <v/>
      </c>
      <c r="FM80" s="5">
        <f t="shared" si="240"/>
        <v>2.3666666666666667</v>
      </c>
      <c r="FN80" s="5" t="str">
        <f t="shared" si="241"/>
        <v/>
      </c>
      <c r="FO80" s="5" t="str">
        <f t="shared" si="242"/>
        <v/>
      </c>
      <c r="FP80" s="4">
        <f t="shared" si="243"/>
        <v>231.4</v>
      </c>
      <c r="FQ80" s="4" t="str">
        <f t="shared" si="244"/>
        <v/>
      </c>
      <c r="FR80" s="4" t="str">
        <f t="shared" si="245"/>
        <v/>
      </c>
      <c r="FS80" s="65" t="str">
        <f t="shared" si="246"/>
        <v/>
      </c>
      <c r="FT80" s="65" t="str">
        <f t="shared" si="247"/>
        <v/>
      </c>
      <c r="FU80" s="65" t="str">
        <f t="shared" si="248"/>
        <v/>
      </c>
      <c r="FV80" s="65" t="str">
        <f t="shared" si="249"/>
        <v/>
      </c>
      <c r="FW80" s="65">
        <f t="shared" si="250"/>
        <v>0.58861651600921217</v>
      </c>
      <c r="FX80" s="65">
        <f t="shared" si="251"/>
        <v>-0.35406339797591879</v>
      </c>
      <c r="FY80" s="65">
        <f t="shared" si="252"/>
        <v>3.1588902999379491</v>
      </c>
      <c r="FZ80" s="65">
        <f t="shared" si="253"/>
        <v>-4.8539859857004188</v>
      </c>
      <c r="GA80" s="65">
        <f t="shared" si="254"/>
        <v>1.3309879740347847</v>
      </c>
      <c r="GB80" s="65">
        <f t="shared" si="255"/>
        <v>0.40482000000000012</v>
      </c>
      <c r="GC80" s="65">
        <f t="shared" si="256"/>
        <v>-1.6241750000000001</v>
      </c>
      <c r="GD80" s="65">
        <f t="shared" si="257"/>
        <v>-2.3946320000000001</v>
      </c>
    </row>
    <row r="81" spans="1:186">
      <c r="A81" s="38" t="s">
        <v>185</v>
      </c>
      <c r="B81" s="37">
        <v>659670.03182200005</v>
      </c>
      <c r="C81" s="4">
        <v>4877191.2132299999</v>
      </c>
      <c r="D81" s="38" t="s">
        <v>279</v>
      </c>
      <c r="F81" s="58">
        <v>5758</v>
      </c>
      <c r="G81" s="39" t="s">
        <v>291</v>
      </c>
      <c r="H81" s="34">
        <v>52.3</v>
      </c>
      <c r="I81" s="34">
        <v>1.23</v>
      </c>
      <c r="J81" s="34">
        <v>15.89</v>
      </c>
      <c r="K81" s="34">
        <v>13.06</v>
      </c>
      <c r="L81" s="34">
        <v>0.13</v>
      </c>
      <c r="M81" s="34">
        <v>6.81</v>
      </c>
      <c r="N81" s="34">
        <v>6</v>
      </c>
      <c r="O81" s="34">
        <v>1.63</v>
      </c>
      <c r="P81" s="34">
        <v>1.55</v>
      </c>
      <c r="Q81" s="34">
        <v>0.41</v>
      </c>
      <c r="R81" s="34"/>
      <c r="S81" s="19">
        <f t="shared" si="133"/>
        <v>99.009999999999977</v>
      </c>
      <c r="W81" s="4">
        <v>23</v>
      </c>
      <c r="Y81" s="4">
        <v>34</v>
      </c>
      <c r="AB81" s="4">
        <v>55</v>
      </c>
      <c r="AC81" s="4">
        <v>145</v>
      </c>
      <c r="AD81" s="4">
        <v>91</v>
      </c>
      <c r="AE81" s="4">
        <v>81</v>
      </c>
      <c r="AF81" s="26">
        <v>18</v>
      </c>
      <c r="BK81" s="4">
        <f t="shared" si="134"/>
        <v>7374</v>
      </c>
      <c r="BL81" s="6">
        <f t="shared" si="135"/>
        <v>0.87036112497919782</v>
      </c>
      <c r="BM81" s="6">
        <f t="shared" si="136"/>
        <v>1.5398097145718579E-2</v>
      </c>
      <c r="BN81" s="6">
        <f t="shared" si="137"/>
        <v>0.31162973131986665</v>
      </c>
      <c r="BO81" s="6">
        <f t="shared" si="138"/>
        <v>0.16355666875391361</v>
      </c>
      <c r="BP81" s="6">
        <f t="shared" si="139"/>
        <v>1.8325345362277983E-3</v>
      </c>
      <c r="BQ81" s="6">
        <f t="shared" si="140"/>
        <v>0.16894070950136442</v>
      </c>
      <c r="BR81" s="6">
        <f t="shared" si="141"/>
        <v>0.10699001426533523</v>
      </c>
      <c r="BS81" s="6">
        <f t="shared" si="142"/>
        <v>5.2597612132946107E-2</v>
      </c>
      <c r="BT81" s="6">
        <f t="shared" si="143"/>
        <v>3.2908704883227176E-2</v>
      </c>
      <c r="BU81" s="6">
        <f t="shared" si="144"/>
        <v>5.7770889108073832E-3</v>
      </c>
      <c r="BV81" s="5">
        <f t="shared" si="145"/>
        <v>1.55</v>
      </c>
      <c r="BW81" s="5">
        <f t="shared" si="146"/>
        <v>10.36</v>
      </c>
      <c r="BX81" s="36">
        <f t="shared" si="147"/>
        <v>53.47</v>
      </c>
      <c r="BY81" s="5">
        <f t="shared" si="148"/>
        <v>1.73</v>
      </c>
      <c r="BZ81" s="5">
        <f t="shared" si="149"/>
        <v>12.92</v>
      </c>
      <c r="CA81" s="5">
        <f t="shared" si="150"/>
        <v>4.88</v>
      </c>
      <c r="CB81" s="5">
        <f t="shared" si="151"/>
        <v>3</v>
      </c>
      <c r="CC81" s="5">
        <f t="shared" si="152"/>
        <v>3.18</v>
      </c>
      <c r="CD81" s="5">
        <f t="shared" si="153"/>
        <v>-2.8200000000000003</v>
      </c>
      <c r="CE81" s="34">
        <f t="shared" si="154"/>
        <v>8.36</v>
      </c>
      <c r="CF81" s="34">
        <f t="shared" si="155"/>
        <v>15.989999999999998</v>
      </c>
      <c r="CG81" s="34">
        <f t="shared" si="156"/>
        <v>52.28267667292058</v>
      </c>
      <c r="CH81" s="5">
        <f t="shared" si="157"/>
        <v>7.19</v>
      </c>
      <c r="CI81" s="5">
        <f t="shared" si="158"/>
        <v>1.74</v>
      </c>
      <c r="CJ81" s="6">
        <f t="shared" si="159"/>
        <v>0.02</v>
      </c>
      <c r="CK81" s="5">
        <f t="shared" si="160"/>
        <v>0.379</v>
      </c>
      <c r="CL81" s="5" t="str">
        <f t="shared" si="161"/>
        <v/>
      </c>
      <c r="CM81" s="5" t="str">
        <f t="shared" si="162"/>
        <v/>
      </c>
      <c r="CN81" s="5">
        <f t="shared" si="163"/>
        <v>1.48</v>
      </c>
      <c r="CO81" s="5" t="str">
        <f t="shared" si="164"/>
        <v/>
      </c>
      <c r="CP81" s="5">
        <f t="shared" si="165"/>
        <v>0.89</v>
      </c>
      <c r="CQ81" s="6">
        <f t="shared" si="166"/>
        <v>0.19800000000000001</v>
      </c>
      <c r="CR81" s="40">
        <f t="shared" si="167"/>
        <v>6.6E-3</v>
      </c>
      <c r="CS81" s="5" t="str">
        <f t="shared" si="168"/>
        <v/>
      </c>
      <c r="CT81" s="5" t="str">
        <f t="shared" si="169"/>
        <v/>
      </c>
      <c r="CU81" s="5" t="str">
        <f t="shared" si="170"/>
        <v/>
      </c>
      <c r="CV81" s="5" t="str">
        <f t="shared" si="171"/>
        <v/>
      </c>
      <c r="CW81" s="5">
        <f t="shared" si="172"/>
        <v>4.5</v>
      </c>
      <c r="CX81" s="5" t="str">
        <f t="shared" si="173"/>
        <v/>
      </c>
      <c r="CY81" s="4">
        <f t="shared" si="174"/>
        <v>81</v>
      </c>
      <c r="CZ81" s="4">
        <f t="shared" si="175"/>
        <v>91</v>
      </c>
      <c r="DA81" s="4" t="str">
        <f t="shared" si="176"/>
        <v/>
      </c>
      <c r="DB81" s="5" t="str">
        <f t="shared" si="177"/>
        <v/>
      </c>
      <c r="DC81" s="5" t="str">
        <f t="shared" si="178"/>
        <v/>
      </c>
      <c r="DD81" s="5" t="str">
        <f t="shared" si="179"/>
        <v/>
      </c>
      <c r="DE81" s="5" t="str">
        <f t="shared" si="180"/>
        <v/>
      </c>
      <c r="DF81" s="5" t="str">
        <f t="shared" si="181"/>
        <v/>
      </c>
      <c r="DG81" s="5" t="str">
        <f t="shared" si="182"/>
        <v/>
      </c>
      <c r="DH81" s="5" t="str">
        <f t="shared" si="183"/>
        <v/>
      </c>
      <c r="DI81" s="5" t="str">
        <f t="shared" si="184"/>
        <v/>
      </c>
      <c r="DJ81" s="5" t="str">
        <f t="shared" si="185"/>
        <v/>
      </c>
      <c r="DK81" s="5" t="str">
        <f t="shared" si="186"/>
        <v/>
      </c>
      <c r="DL81" s="5" t="str">
        <f t="shared" si="187"/>
        <v/>
      </c>
      <c r="DM81" s="5" t="str">
        <f t="shared" si="188"/>
        <v/>
      </c>
      <c r="DN81" s="5" t="str">
        <f t="shared" si="189"/>
        <v/>
      </c>
      <c r="DO81" s="5" t="str">
        <f t="shared" si="190"/>
        <v/>
      </c>
      <c r="DP81" s="5" t="str">
        <f t="shared" si="191"/>
        <v/>
      </c>
      <c r="DQ81" s="5" t="str">
        <f t="shared" si="192"/>
        <v/>
      </c>
      <c r="DR81" s="5" t="str">
        <f t="shared" si="193"/>
        <v/>
      </c>
      <c r="DS81" s="5" t="str">
        <f t="shared" si="194"/>
        <v/>
      </c>
      <c r="DT81" s="5" t="str">
        <f t="shared" si="195"/>
        <v/>
      </c>
      <c r="DU81" s="5" t="str">
        <f t="shared" si="196"/>
        <v/>
      </c>
      <c r="DV81" s="5" t="str">
        <f t="shared" si="197"/>
        <v/>
      </c>
      <c r="DW81" s="5" t="str">
        <f t="shared" si="198"/>
        <v/>
      </c>
      <c r="DX81" s="5" t="str">
        <f t="shared" si="199"/>
        <v/>
      </c>
      <c r="DY81" s="5">
        <f t="shared" si="200"/>
        <v>3.55</v>
      </c>
      <c r="DZ81" s="36">
        <f t="shared" si="201"/>
        <v>109</v>
      </c>
      <c r="EA81" s="36" t="str">
        <f t="shared" si="202"/>
        <v/>
      </c>
      <c r="EB81" s="4">
        <f t="shared" si="203"/>
        <v>-126.67892151505417</v>
      </c>
      <c r="EC81" s="4">
        <f t="shared" si="204"/>
        <v>133.28738180000249</v>
      </c>
      <c r="ED81" s="4">
        <f t="shared" si="205"/>
        <v>12.14338577302293</v>
      </c>
      <c r="EE81" s="4">
        <f t="shared" si="206"/>
        <v>347.89547540099665</v>
      </c>
      <c r="EF81" s="4">
        <f t="shared" si="207"/>
        <v>73.817142799000862</v>
      </c>
      <c r="EG81" s="5">
        <f t="shared" si="208"/>
        <v>1.0406889198884015</v>
      </c>
      <c r="EH81" s="5">
        <f t="shared" si="209"/>
        <v>3.6444703857856595</v>
      </c>
      <c r="EI81" s="5">
        <f t="shared" si="210"/>
        <v>1.6190527159899311</v>
      </c>
      <c r="EJ81" s="5">
        <f t="shared" si="211"/>
        <v>0.79936733056802989</v>
      </c>
      <c r="EK81" s="5">
        <f t="shared" si="212"/>
        <v>0.18863202398077397</v>
      </c>
      <c r="EL81" s="5">
        <f t="shared" si="213"/>
        <v>0.76764911783394363</v>
      </c>
      <c r="EM81" s="5">
        <f t="shared" si="214"/>
        <v>0.3</v>
      </c>
      <c r="EN81" s="5">
        <f t="shared" si="215"/>
        <v>18.32</v>
      </c>
      <c r="EO81" s="36">
        <f t="shared" si="216"/>
        <v>1.23</v>
      </c>
      <c r="EP81" s="36">
        <f t="shared" si="217"/>
        <v>1.3</v>
      </c>
      <c r="EQ81" s="36">
        <f t="shared" si="218"/>
        <v>4.0999999999999996</v>
      </c>
      <c r="ER81" s="36">
        <f t="shared" si="219"/>
        <v>73.738500000000002</v>
      </c>
      <c r="ES81" s="36">
        <f t="shared" si="220"/>
        <v>81</v>
      </c>
      <c r="ET81" s="36">
        <f t="shared" si="221"/>
        <v>273</v>
      </c>
      <c r="EU81" s="36">
        <f t="shared" si="222"/>
        <v>11.754000000000001</v>
      </c>
      <c r="EV81" s="36">
        <f t="shared" si="223"/>
        <v>6.81</v>
      </c>
      <c r="EW81" s="36">
        <f t="shared" si="224"/>
        <v>15.89</v>
      </c>
      <c r="EX81" s="36">
        <f t="shared" si="225"/>
        <v>11.754000000000001</v>
      </c>
      <c r="EY81" s="36">
        <f t="shared" si="226"/>
        <v>3.1799999999999997</v>
      </c>
      <c r="EZ81" s="36">
        <f t="shared" si="227"/>
        <v>6.81</v>
      </c>
      <c r="FA81" s="5" t="str">
        <f t="shared" si="228"/>
        <v/>
      </c>
      <c r="FB81" s="5" t="str">
        <f t="shared" si="229"/>
        <v/>
      </c>
      <c r="FC81" s="5" t="str">
        <f t="shared" si="230"/>
        <v/>
      </c>
      <c r="FD81" s="36">
        <f t="shared" si="231"/>
        <v>73.738500000000002</v>
      </c>
      <c r="FE81" s="36">
        <f t="shared" si="232"/>
        <v>81</v>
      </c>
      <c r="FF81" s="36">
        <f t="shared" si="233"/>
        <v>72.5</v>
      </c>
      <c r="FG81" s="5">
        <f t="shared" si="234"/>
        <v>36</v>
      </c>
      <c r="FH81" s="36">
        <f t="shared" si="235"/>
        <v>20.25</v>
      </c>
      <c r="FI81" s="36">
        <f t="shared" si="236"/>
        <v>91</v>
      </c>
      <c r="FJ81" s="5" t="str">
        <f t="shared" si="237"/>
        <v/>
      </c>
      <c r="FK81" s="5" t="str">
        <f t="shared" si="238"/>
        <v/>
      </c>
      <c r="FL81" s="5" t="str">
        <f t="shared" si="239"/>
        <v/>
      </c>
      <c r="FM81" s="5">
        <f t="shared" si="240"/>
        <v>1.8333333333333333</v>
      </c>
      <c r="FN81" s="5" t="str">
        <f t="shared" si="241"/>
        <v/>
      </c>
      <c r="FO81" s="5" t="str">
        <f t="shared" si="242"/>
        <v/>
      </c>
      <c r="FP81" s="4">
        <f t="shared" si="243"/>
        <v>147.47999999999999</v>
      </c>
      <c r="FQ81" s="4" t="str">
        <f t="shared" si="244"/>
        <v/>
      </c>
      <c r="FR81" s="4" t="str">
        <f t="shared" si="245"/>
        <v/>
      </c>
      <c r="FS81" s="65" t="str">
        <f t="shared" si="246"/>
        <v/>
      </c>
      <c r="FT81" s="65" t="str">
        <f t="shared" si="247"/>
        <v/>
      </c>
      <c r="FU81" s="65" t="str">
        <f t="shared" si="248"/>
        <v/>
      </c>
      <c r="FV81" s="65" t="str">
        <f t="shared" si="249"/>
        <v/>
      </c>
      <c r="FW81" s="65">
        <f t="shared" si="250"/>
        <v>0.82114543182726996</v>
      </c>
      <c r="FX81" s="65">
        <f t="shared" si="251"/>
        <v>-0.10427513970716042</v>
      </c>
      <c r="FY81" s="65">
        <f t="shared" si="252"/>
        <v>3.1233922082275791</v>
      </c>
      <c r="FZ81" s="65">
        <f t="shared" si="253"/>
        <v>-4.3420312513453476</v>
      </c>
      <c r="GA81" s="65">
        <f t="shared" si="254"/>
        <v>1.1338363775032985</v>
      </c>
      <c r="GB81" s="65">
        <f t="shared" si="255"/>
        <v>0.4717650000000001</v>
      </c>
      <c r="GC81" s="65">
        <f t="shared" si="256"/>
        <v>-1.5623879999999999</v>
      </c>
      <c r="GD81" s="65">
        <f t="shared" si="257"/>
        <v>-2.3140589999999999</v>
      </c>
    </row>
    <row r="82" spans="1:186">
      <c r="A82" s="38" t="s">
        <v>185</v>
      </c>
      <c r="B82" s="37">
        <v>659691.12185600004</v>
      </c>
      <c r="C82" s="4">
        <v>4877580.8159100004</v>
      </c>
      <c r="D82" s="38" t="s">
        <v>279</v>
      </c>
      <c r="F82" s="58">
        <v>5767</v>
      </c>
      <c r="G82" s="39" t="s">
        <v>292</v>
      </c>
      <c r="H82" s="34">
        <v>46.94</v>
      </c>
      <c r="I82" s="34">
        <v>2.14</v>
      </c>
      <c r="J82" s="34">
        <v>17.63</v>
      </c>
      <c r="K82" s="34">
        <v>13.36</v>
      </c>
      <c r="L82" s="34">
        <v>0.15</v>
      </c>
      <c r="M82" s="34">
        <v>7.66</v>
      </c>
      <c r="N82" s="34">
        <v>6.14</v>
      </c>
      <c r="O82" s="34">
        <v>3.26</v>
      </c>
      <c r="P82" s="34">
        <v>1.44</v>
      </c>
      <c r="Q82" s="34">
        <v>0.51</v>
      </c>
      <c r="R82" s="34"/>
      <c r="S82" s="19">
        <f t="shared" si="133"/>
        <v>99.23</v>
      </c>
      <c r="W82" s="4">
        <v>69</v>
      </c>
      <c r="Y82" s="4">
        <v>54</v>
      </c>
      <c r="AB82" s="4">
        <v>44</v>
      </c>
      <c r="AC82" s="4">
        <v>459</v>
      </c>
      <c r="AD82" s="4">
        <v>36</v>
      </c>
      <c r="AE82" s="4">
        <v>138</v>
      </c>
      <c r="AF82" s="26">
        <v>9</v>
      </c>
      <c r="BK82" s="4">
        <f t="shared" si="134"/>
        <v>12829</v>
      </c>
      <c r="BL82" s="6">
        <f t="shared" si="135"/>
        <v>0.78116159094691284</v>
      </c>
      <c r="BM82" s="6">
        <f t="shared" si="136"/>
        <v>2.6790185277916878E-2</v>
      </c>
      <c r="BN82" s="6">
        <f t="shared" si="137"/>
        <v>0.34575406942537751</v>
      </c>
      <c r="BO82" s="6">
        <f t="shared" si="138"/>
        <v>0.16731371321227301</v>
      </c>
      <c r="BP82" s="6">
        <f t="shared" si="139"/>
        <v>2.11446292641669E-3</v>
      </c>
      <c r="BQ82" s="6">
        <f t="shared" si="140"/>
        <v>0.19002728851401637</v>
      </c>
      <c r="BR82" s="6">
        <f t="shared" si="141"/>
        <v>0.10948644793152638</v>
      </c>
      <c r="BS82" s="6">
        <f t="shared" si="142"/>
        <v>0.10519522426589221</v>
      </c>
      <c r="BT82" s="6">
        <f t="shared" si="143"/>
        <v>3.0573248407643309E-2</v>
      </c>
      <c r="BU82" s="6">
        <f t="shared" si="144"/>
        <v>7.1861349866140624E-3</v>
      </c>
      <c r="BV82" s="5">
        <f t="shared" si="145"/>
        <v>1.59</v>
      </c>
      <c r="BW82" s="5">
        <f t="shared" si="146"/>
        <v>10.59</v>
      </c>
      <c r="BX82" s="36">
        <f t="shared" si="147"/>
        <v>55.82</v>
      </c>
      <c r="BY82" s="5">
        <f t="shared" si="148"/>
        <v>1.57</v>
      </c>
      <c r="BZ82" s="5">
        <f t="shared" si="149"/>
        <v>8.24</v>
      </c>
      <c r="CA82" s="5">
        <f t="shared" si="150"/>
        <v>2.87</v>
      </c>
      <c r="CB82" s="5">
        <f t="shared" si="151"/>
        <v>4.2</v>
      </c>
      <c r="CC82" s="5">
        <f t="shared" si="152"/>
        <v>4.7</v>
      </c>
      <c r="CD82" s="5">
        <f t="shared" si="153"/>
        <v>-1.4400000000000004</v>
      </c>
      <c r="CE82" s="34">
        <f t="shared" si="154"/>
        <v>9.1</v>
      </c>
      <c r="CF82" s="34">
        <f t="shared" si="155"/>
        <v>18.500000000000004</v>
      </c>
      <c r="CG82" s="34">
        <f t="shared" si="156"/>
        <v>49.189189189189179</v>
      </c>
      <c r="CH82" s="5">
        <f t="shared" si="157"/>
        <v>5.37</v>
      </c>
      <c r="CI82" s="5">
        <f t="shared" si="158"/>
        <v>0.93</v>
      </c>
      <c r="CJ82" s="6">
        <f t="shared" si="159"/>
        <v>2.7E-2</v>
      </c>
      <c r="CK82" s="5">
        <f t="shared" si="160"/>
        <v>9.6000000000000002E-2</v>
      </c>
      <c r="CL82" s="5" t="str">
        <f t="shared" si="161"/>
        <v/>
      </c>
      <c r="CM82" s="5" t="str">
        <f t="shared" si="162"/>
        <v/>
      </c>
      <c r="CN82" s="5">
        <f t="shared" si="163"/>
        <v>0.78</v>
      </c>
      <c r="CO82" s="5" t="str">
        <f t="shared" si="164"/>
        <v/>
      </c>
      <c r="CP82" s="5">
        <f t="shared" si="165"/>
        <v>3.83</v>
      </c>
      <c r="CQ82" s="6">
        <f t="shared" si="166"/>
        <v>0.25</v>
      </c>
      <c r="CR82" s="40">
        <f t="shared" si="167"/>
        <v>6.4000000000000003E-3</v>
      </c>
      <c r="CS82" s="5" t="str">
        <f t="shared" si="168"/>
        <v/>
      </c>
      <c r="CT82" s="5" t="str">
        <f t="shared" si="169"/>
        <v/>
      </c>
      <c r="CU82" s="5" t="str">
        <f t="shared" si="170"/>
        <v/>
      </c>
      <c r="CV82" s="5" t="str">
        <f t="shared" si="171"/>
        <v/>
      </c>
      <c r="CW82" s="5">
        <f t="shared" si="172"/>
        <v>15.33</v>
      </c>
      <c r="CX82" s="5" t="str">
        <f t="shared" si="173"/>
        <v/>
      </c>
      <c r="CY82" s="4">
        <f t="shared" si="174"/>
        <v>356</v>
      </c>
      <c r="CZ82" s="4">
        <f t="shared" si="175"/>
        <v>93</v>
      </c>
      <c r="DA82" s="4" t="str">
        <f t="shared" si="176"/>
        <v/>
      </c>
      <c r="DB82" s="5" t="str">
        <f t="shared" si="177"/>
        <v/>
      </c>
      <c r="DC82" s="5" t="str">
        <f t="shared" si="178"/>
        <v/>
      </c>
      <c r="DD82" s="5" t="str">
        <f t="shared" si="179"/>
        <v/>
      </c>
      <c r="DE82" s="5" t="str">
        <f t="shared" si="180"/>
        <v/>
      </c>
      <c r="DF82" s="5" t="str">
        <f t="shared" si="181"/>
        <v/>
      </c>
      <c r="DG82" s="5" t="str">
        <f t="shared" si="182"/>
        <v/>
      </c>
      <c r="DH82" s="5" t="str">
        <f t="shared" si="183"/>
        <v/>
      </c>
      <c r="DI82" s="5" t="str">
        <f t="shared" si="184"/>
        <v/>
      </c>
      <c r="DJ82" s="5" t="str">
        <f t="shared" si="185"/>
        <v/>
      </c>
      <c r="DK82" s="5" t="str">
        <f t="shared" si="186"/>
        <v/>
      </c>
      <c r="DL82" s="5" t="str">
        <f t="shared" si="187"/>
        <v/>
      </c>
      <c r="DM82" s="5" t="str">
        <f t="shared" si="188"/>
        <v/>
      </c>
      <c r="DN82" s="5" t="str">
        <f t="shared" si="189"/>
        <v/>
      </c>
      <c r="DO82" s="5" t="str">
        <f t="shared" si="190"/>
        <v/>
      </c>
      <c r="DP82" s="5" t="str">
        <f t="shared" si="191"/>
        <v/>
      </c>
      <c r="DQ82" s="5" t="str">
        <f t="shared" si="192"/>
        <v/>
      </c>
      <c r="DR82" s="5" t="str">
        <f t="shared" si="193"/>
        <v/>
      </c>
      <c r="DS82" s="5" t="str">
        <f t="shared" si="194"/>
        <v/>
      </c>
      <c r="DT82" s="5" t="str">
        <f t="shared" si="195"/>
        <v/>
      </c>
      <c r="DU82" s="5" t="str">
        <f t="shared" si="196"/>
        <v/>
      </c>
      <c r="DV82" s="5" t="str">
        <f t="shared" si="197"/>
        <v/>
      </c>
      <c r="DW82" s="5" t="str">
        <f t="shared" si="198"/>
        <v/>
      </c>
      <c r="DX82" s="5" t="str">
        <f t="shared" si="199"/>
        <v/>
      </c>
      <c r="DY82" s="5">
        <f t="shared" si="200"/>
        <v>1.04</v>
      </c>
      <c r="DZ82" s="36">
        <f t="shared" si="201"/>
        <v>45</v>
      </c>
      <c r="EA82" s="36" t="str">
        <f t="shared" si="202"/>
        <v/>
      </c>
      <c r="EB82" s="4">
        <f t="shared" si="203"/>
        <v>-184.10842378977529</v>
      </c>
      <c r="EC82" s="4">
        <f t="shared" si="204"/>
        <v>51.627759021084493</v>
      </c>
      <c r="ED82" s="4">
        <f t="shared" si="205"/>
        <v>-8.987299111210822</v>
      </c>
      <c r="EE82" s="4">
        <f t="shared" si="206"/>
        <v>384.13118700420625</v>
      </c>
      <c r="EF82" s="4">
        <f t="shared" si="207"/>
        <v>119.24105397470925</v>
      </c>
      <c r="EG82" s="5">
        <f t="shared" si="208"/>
        <v>0.97486036050217162</v>
      </c>
      <c r="EH82" s="5">
        <f t="shared" si="209"/>
        <v>2.5471713842688453</v>
      </c>
      <c r="EI82" s="5">
        <f t="shared" si="210"/>
        <v>1.4100590760521847</v>
      </c>
      <c r="EJ82" s="5">
        <f t="shared" si="211"/>
        <v>1.2400350131321578</v>
      </c>
      <c r="EK82" s="5">
        <f t="shared" si="212"/>
        <v>0.33361643917895334</v>
      </c>
      <c r="EL82" s="5">
        <f t="shared" si="213"/>
        <v>0.6946753655308584</v>
      </c>
      <c r="EM82" s="5">
        <f t="shared" si="214"/>
        <v>0.38</v>
      </c>
      <c r="EN82" s="5">
        <f t="shared" si="215"/>
        <v>19.079999999999998</v>
      </c>
      <c r="EO82" s="36">
        <f t="shared" si="216"/>
        <v>2.14</v>
      </c>
      <c r="EP82" s="36">
        <f t="shared" si="217"/>
        <v>1.5</v>
      </c>
      <c r="EQ82" s="36">
        <f t="shared" si="218"/>
        <v>5.0999999999999996</v>
      </c>
      <c r="ER82" s="36">
        <f t="shared" si="219"/>
        <v>128.29300000000001</v>
      </c>
      <c r="ES82" s="36">
        <f t="shared" si="220"/>
        <v>138</v>
      </c>
      <c r="ET82" s="36">
        <f t="shared" si="221"/>
        <v>108</v>
      </c>
      <c r="EU82" s="36">
        <f t="shared" si="222"/>
        <v>12.023999999999999</v>
      </c>
      <c r="EV82" s="36">
        <f t="shared" si="223"/>
        <v>7.66</v>
      </c>
      <c r="EW82" s="36">
        <f t="shared" si="224"/>
        <v>17.63</v>
      </c>
      <c r="EX82" s="36">
        <f t="shared" si="225"/>
        <v>12.023999999999999</v>
      </c>
      <c r="EY82" s="36">
        <f t="shared" si="226"/>
        <v>4.6999999999999993</v>
      </c>
      <c r="EZ82" s="36">
        <f t="shared" si="227"/>
        <v>7.66</v>
      </c>
      <c r="FA82" s="5" t="str">
        <f t="shared" si="228"/>
        <v/>
      </c>
      <c r="FB82" s="5" t="str">
        <f t="shared" si="229"/>
        <v/>
      </c>
      <c r="FC82" s="5" t="str">
        <f t="shared" si="230"/>
        <v/>
      </c>
      <c r="FD82" s="36">
        <f t="shared" si="231"/>
        <v>128.29300000000001</v>
      </c>
      <c r="FE82" s="36">
        <f t="shared" si="232"/>
        <v>138</v>
      </c>
      <c r="FF82" s="36">
        <f t="shared" si="233"/>
        <v>229.5</v>
      </c>
      <c r="FG82" s="5">
        <f t="shared" si="234"/>
        <v>18</v>
      </c>
      <c r="FH82" s="36">
        <f t="shared" si="235"/>
        <v>34.5</v>
      </c>
      <c r="FI82" s="36">
        <f t="shared" si="236"/>
        <v>36</v>
      </c>
      <c r="FJ82" s="5" t="str">
        <f t="shared" si="237"/>
        <v/>
      </c>
      <c r="FK82" s="5" t="str">
        <f t="shared" si="238"/>
        <v/>
      </c>
      <c r="FL82" s="5" t="str">
        <f t="shared" si="239"/>
        <v/>
      </c>
      <c r="FM82" s="5">
        <f t="shared" si="240"/>
        <v>1.4666666666666666</v>
      </c>
      <c r="FN82" s="5" t="str">
        <f t="shared" si="241"/>
        <v/>
      </c>
      <c r="FO82" s="5" t="str">
        <f t="shared" si="242"/>
        <v/>
      </c>
      <c r="FP82" s="4">
        <f t="shared" si="243"/>
        <v>256.58</v>
      </c>
      <c r="FQ82" s="4" t="str">
        <f t="shared" si="244"/>
        <v/>
      </c>
      <c r="FR82" s="4" t="str">
        <f t="shared" si="245"/>
        <v/>
      </c>
      <c r="FS82" s="65" t="str">
        <f t="shared" si="246"/>
        <v/>
      </c>
      <c r="FT82" s="65" t="str">
        <f t="shared" si="247"/>
        <v/>
      </c>
      <c r="FU82" s="65" t="str">
        <f t="shared" si="248"/>
        <v/>
      </c>
      <c r="FV82" s="65" t="str">
        <f t="shared" si="249"/>
        <v/>
      </c>
      <c r="FW82" s="65">
        <f t="shared" si="250"/>
        <v>0.53369715635762505</v>
      </c>
      <c r="FX82" s="65">
        <f t="shared" si="251"/>
        <v>0.15567987173018161</v>
      </c>
      <c r="FY82" s="65">
        <f t="shared" si="252"/>
        <v>5.4180700313359909</v>
      </c>
      <c r="FZ82" s="65">
        <f t="shared" si="253"/>
        <v>-5.2287459209063858</v>
      </c>
      <c r="GA82" s="65">
        <f t="shared" si="254"/>
        <v>1.8198362652282141E-2</v>
      </c>
      <c r="GB82" s="65">
        <f t="shared" si="255"/>
        <v>0.34479400000000004</v>
      </c>
      <c r="GC82" s="65">
        <f t="shared" si="256"/>
        <v>-1.6339650000000001</v>
      </c>
      <c r="GD82" s="65">
        <f t="shared" si="257"/>
        <v>-2.4381690000000003</v>
      </c>
    </row>
    <row r="83" spans="1:186">
      <c r="A83" s="38" t="s">
        <v>185</v>
      </c>
      <c r="B83" s="37">
        <v>659691.12185600004</v>
      </c>
      <c r="C83" s="4">
        <v>4877580.8159100004</v>
      </c>
      <c r="D83" s="38" t="s">
        <v>279</v>
      </c>
      <c r="F83" s="58">
        <v>5768</v>
      </c>
      <c r="G83" s="39" t="s">
        <v>293</v>
      </c>
      <c r="H83" s="34">
        <v>44.42</v>
      </c>
      <c r="I83" s="34">
        <v>4.2300000000000004</v>
      </c>
      <c r="J83" s="34">
        <v>15.96</v>
      </c>
      <c r="K83" s="34">
        <v>12.18</v>
      </c>
      <c r="L83" s="34">
        <v>0.24</v>
      </c>
      <c r="M83" s="34">
        <v>4.28</v>
      </c>
      <c r="N83" s="34">
        <v>10.65</v>
      </c>
      <c r="O83" s="34">
        <v>4.25</v>
      </c>
      <c r="P83" s="34">
        <v>1.5</v>
      </c>
      <c r="Q83" s="34">
        <v>0.86</v>
      </c>
      <c r="R83" s="34"/>
      <c r="S83" s="19">
        <f t="shared" si="133"/>
        <v>98.570000000000022</v>
      </c>
      <c r="W83" s="4">
        <v>49</v>
      </c>
      <c r="Y83" s="4">
        <v>31</v>
      </c>
      <c r="AB83" s="4">
        <v>47</v>
      </c>
      <c r="AC83" s="4">
        <v>458</v>
      </c>
      <c r="AD83" s="4">
        <v>58</v>
      </c>
      <c r="AE83" s="4">
        <v>228</v>
      </c>
      <c r="AF83" s="26">
        <v>12</v>
      </c>
      <c r="BK83" s="4">
        <f t="shared" si="134"/>
        <v>25359</v>
      </c>
      <c r="BL83" s="6">
        <f t="shared" si="135"/>
        <v>0.73922449658845069</v>
      </c>
      <c r="BM83" s="6">
        <f t="shared" si="136"/>
        <v>5.2954431647471212E-2</v>
      </c>
      <c r="BN83" s="6">
        <f t="shared" si="137"/>
        <v>0.31300254951951362</v>
      </c>
      <c r="BO83" s="6">
        <f t="shared" si="138"/>
        <v>0.15253600500939263</v>
      </c>
      <c r="BP83" s="6">
        <f t="shared" si="139"/>
        <v>3.3831406822667043E-3</v>
      </c>
      <c r="BQ83" s="6">
        <f t="shared" si="140"/>
        <v>0.10617712726370628</v>
      </c>
      <c r="BR83" s="6">
        <f t="shared" si="141"/>
        <v>0.18990727532097004</v>
      </c>
      <c r="BS83" s="6">
        <f t="shared" si="142"/>
        <v>0.13714101323007422</v>
      </c>
      <c r="BT83" s="6">
        <f t="shared" si="143"/>
        <v>3.1847133757961783E-2</v>
      </c>
      <c r="BU83" s="6">
        <f t="shared" si="144"/>
        <v>1.2117796251937438E-2</v>
      </c>
      <c r="BV83" s="5">
        <f t="shared" si="145"/>
        <v>1.45</v>
      </c>
      <c r="BW83" s="5">
        <f t="shared" si="146"/>
        <v>9.66</v>
      </c>
      <c r="BX83" s="36">
        <f t="shared" si="147"/>
        <v>43.64</v>
      </c>
      <c r="BY83" s="5">
        <f t="shared" si="148"/>
        <v>2.56</v>
      </c>
      <c r="BZ83" s="5">
        <f t="shared" si="149"/>
        <v>3.77</v>
      </c>
      <c r="CA83" s="5">
        <f t="shared" si="150"/>
        <v>2.52</v>
      </c>
      <c r="CB83" s="5">
        <f t="shared" si="151"/>
        <v>4.92</v>
      </c>
      <c r="CC83" s="5">
        <f t="shared" si="152"/>
        <v>5.75</v>
      </c>
      <c r="CD83" s="5">
        <f t="shared" si="153"/>
        <v>-4.9000000000000004</v>
      </c>
      <c r="CE83" s="34">
        <f t="shared" si="154"/>
        <v>5.78</v>
      </c>
      <c r="CF83" s="34">
        <f t="shared" si="155"/>
        <v>20.68</v>
      </c>
      <c r="CG83" s="34">
        <f t="shared" si="156"/>
        <v>27.949709864603484</v>
      </c>
      <c r="CH83" s="5">
        <f t="shared" si="157"/>
        <v>3.32</v>
      </c>
      <c r="CI83" s="5">
        <f t="shared" si="158"/>
        <v>0.49</v>
      </c>
      <c r="CJ83" s="6">
        <f t="shared" si="159"/>
        <v>2.7E-2</v>
      </c>
      <c r="CK83" s="5">
        <f t="shared" si="160"/>
        <v>0.10299999999999999</v>
      </c>
      <c r="CL83" s="5" t="str">
        <f t="shared" si="161"/>
        <v/>
      </c>
      <c r="CM83" s="5" t="str">
        <f t="shared" si="162"/>
        <v/>
      </c>
      <c r="CN83" s="5">
        <f t="shared" si="163"/>
        <v>0.63</v>
      </c>
      <c r="CO83" s="5" t="str">
        <f t="shared" si="164"/>
        <v/>
      </c>
      <c r="CP83" s="5">
        <f t="shared" si="165"/>
        <v>3.93</v>
      </c>
      <c r="CQ83" s="6">
        <f t="shared" si="166"/>
        <v>0.20699999999999999</v>
      </c>
      <c r="CR83" s="40">
        <f t="shared" si="167"/>
        <v>5.4000000000000003E-3</v>
      </c>
      <c r="CS83" s="5" t="str">
        <f t="shared" si="168"/>
        <v/>
      </c>
      <c r="CT83" s="5" t="str">
        <f t="shared" si="169"/>
        <v/>
      </c>
      <c r="CU83" s="5" t="str">
        <f t="shared" si="170"/>
        <v/>
      </c>
      <c r="CV83" s="5" t="str">
        <f t="shared" si="171"/>
        <v/>
      </c>
      <c r="CW83" s="5">
        <f t="shared" si="172"/>
        <v>19</v>
      </c>
      <c r="CX83" s="5" t="str">
        <f t="shared" si="173"/>
        <v/>
      </c>
      <c r="CY83" s="4">
        <f t="shared" si="174"/>
        <v>437</v>
      </c>
      <c r="CZ83" s="4">
        <f t="shared" si="175"/>
        <v>111.2</v>
      </c>
      <c r="DA83" s="4" t="str">
        <f t="shared" si="176"/>
        <v/>
      </c>
      <c r="DB83" s="5" t="str">
        <f t="shared" si="177"/>
        <v/>
      </c>
      <c r="DC83" s="5" t="str">
        <f t="shared" si="178"/>
        <v/>
      </c>
      <c r="DD83" s="5" t="str">
        <f t="shared" si="179"/>
        <v/>
      </c>
      <c r="DE83" s="5" t="str">
        <f t="shared" si="180"/>
        <v/>
      </c>
      <c r="DF83" s="5" t="str">
        <f t="shared" si="181"/>
        <v/>
      </c>
      <c r="DG83" s="5" t="str">
        <f t="shared" si="182"/>
        <v/>
      </c>
      <c r="DH83" s="5" t="str">
        <f t="shared" si="183"/>
        <v/>
      </c>
      <c r="DI83" s="5" t="str">
        <f t="shared" si="184"/>
        <v/>
      </c>
      <c r="DJ83" s="5" t="str">
        <f t="shared" si="185"/>
        <v/>
      </c>
      <c r="DK83" s="5" t="str">
        <f t="shared" si="186"/>
        <v/>
      </c>
      <c r="DL83" s="5" t="str">
        <f t="shared" si="187"/>
        <v/>
      </c>
      <c r="DM83" s="5" t="str">
        <f t="shared" si="188"/>
        <v/>
      </c>
      <c r="DN83" s="5" t="str">
        <f t="shared" si="189"/>
        <v/>
      </c>
      <c r="DO83" s="5" t="str">
        <f t="shared" si="190"/>
        <v/>
      </c>
      <c r="DP83" s="5" t="str">
        <f t="shared" si="191"/>
        <v/>
      </c>
      <c r="DQ83" s="5" t="str">
        <f t="shared" si="192"/>
        <v/>
      </c>
      <c r="DR83" s="5" t="str">
        <f t="shared" si="193"/>
        <v/>
      </c>
      <c r="DS83" s="5" t="str">
        <f t="shared" si="194"/>
        <v/>
      </c>
      <c r="DT83" s="5" t="str">
        <f t="shared" si="195"/>
        <v/>
      </c>
      <c r="DU83" s="5" t="str">
        <f t="shared" si="196"/>
        <v/>
      </c>
      <c r="DV83" s="5" t="str">
        <f t="shared" si="197"/>
        <v/>
      </c>
      <c r="DW83" s="5" t="str">
        <f t="shared" si="198"/>
        <v/>
      </c>
      <c r="DX83" s="5" t="str">
        <f t="shared" si="199"/>
        <v/>
      </c>
      <c r="DY83" s="5">
        <f t="shared" si="200"/>
        <v>0.84</v>
      </c>
      <c r="DZ83" s="36">
        <f t="shared" si="201"/>
        <v>70</v>
      </c>
      <c r="EA83" s="36" t="str">
        <f t="shared" si="202"/>
        <v/>
      </c>
      <c r="EB83" s="4">
        <f t="shared" si="203"/>
        <v>-295.20115479308254</v>
      </c>
      <c r="EC83" s="4">
        <f t="shared" si="204"/>
        <v>-49.184831672532489</v>
      </c>
      <c r="ED83" s="4">
        <f t="shared" si="205"/>
        <v>-235.8001481104624</v>
      </c>
      <c r="EE83" s="4">
        <f t="shared" si="206"/>
        <v>311.6675639205701</v>
      </c>
      <c r="EF83" s="4">
        <f t="shared" si="207"/>
        <v>292.51726775196238</v>
      </c>
      <c r="EG83" s="5">
        <f t="shared" si="208"/>
        <v>0.57045979910590394</v>
      </c>
      <c r="EH83" s="5">
        <f t="shared" si="209"/>
        <v>1.8526932875392772</v>
      </c>
      <c r="EI83" s="5">
        <f t="shared" si="210"/>
        <v>0.87232378873573935</v>
      </c>
      <c r="EJ83" s="5">
        <f t="shared" si="211"/>
        <v>0.88979082866239756</v>
      </c>
      <c r="EK83" s="5">
        <f t="shared" si="212"/>
        <v>0.48757140128165971</v>
      </c>
      <c r="EL83" s="5">
        <f t="shared" si="213"/>
        <v>1.3507736689866574</v>
      </c>
      <c r="EM83" s="5">
        <f t="shared" si="214"/>
        <v>0.36</v>
      </c>
      <c r="EN83" s="5">
        <f t="shared" si="215"/>
        <v>18.579999999999998</v>
      </c>
      <c r="EO83" s="36">
        <f t="shared" si="216"/>
        <v>4.2300000000000004</v>
      </c>
      <c r="EP83" s="36">
        <f t="shared" si="217"/>
        <v>2.4</v>
      </c>
      <c r="EQ83" s="36">
        <f t="shared" si="218"/>
        <v>8.6</v>
      </c>
      <c r="ER83" s="36">
        <f t="shared" si="219"/>
        <v>253.58850000000004</v>
      </c>
      <c r="ES83" s="36">
        <f t="shared" si="220"/>
        <v>228</v>
      </c>
      <c r="ET83" s="36">
        <f t="shared" si="221"/>
        <v>174</v>
      </c>
      <c r="EU83" s="36">
        <f t="shared" si="222"/>
        <v>10.962</v>
      </c>
      <c r="EV83" s="36">
        <f t="shared" si="223"/>
        <v>4.28</v>
      </c>
      <c r="EW83" s="36">
        <f t="shared" si="224"/>
        <v>15.96</v>
      </c>
      <c r="EX83" s="36">
        <f t="shared" si="225"/>
        <v>10.962</v>
      </c>
      <c r="EY83" s="36">
        <f t="shared" si="226"/>
        <v>5.75</v>
      </c>
      <c r="EZ83" s="36">
        <f t="shared" si="227"/>
        <v>4.28</v>
      </c>
      <c r="FA83" s="5" t="str">
        <f t="shared" si="228"/>
        <v/>
      </c>
      <c r="FB83" s="5" t="str">
        <f t="shared" si="229"/>
        <v/>
      </c>
      <c r="FC83" s="5" t="str">
        <f t="shared" si="230"/>
        <v/>
      </c>
      <c r="FD83" s="36">
        <f t="shared" si="231"/>
        <v>253.58850000000004</v>
      </c>
      <c r="FE83" s="36">
        <f t="shared" si="232"/>
        <v>228</v>
      </c>
      <c r="FF83" s="36">
        <f t="shared" si="233"/>
        <v>229</v>
      </c>
      <c r="FG83" s="5">
        <f t="shared" si="234"/>
        <v>24</v>
      </c>
      <c r="FH83" s="36">
        <f t="shared" si="235"/>
        <v>57</v>
      </c>
      <c r="FI83" s="36">
        <f t="shared" si="236"/>
        <v>58</v>
      </c>
      <c r="FJ83" s="5" t="str">
        <f t="shared" si="237"/>
        <v/>
      </c>
      <c r="FK83" s="5" t="str">
        <f t="shared" si="238"/>
        <v/>
      </c>
      <c r="FL83" s="5" t="str">
        <f t="shared" si="239"/>
        <v/>
      </c>
      <c r="FM83" s="5">
        <f t="shared" si="240"/>
        <v>1.5666666666666667</v>
      </c>
      <c r="FN83" s="5" t="str">
        <f t="shared" si="241"/>
        <v/>
      </c>
      <c r="FO83" s="5" t="str">
        <f t="shared" si="242"/>
        <v/>
      </c>
      <c r="FP83" s="4">
        <f t="shared" si="243"/>
        <v>507.18</v>
      </c>
      <c r="FQ83" s="4" t="str">
        <f t="shared" si="244"/>
        <v/>
      </c>
      <c r="FR83" s="4" t="str">
        <f t="shared" si="245"/>
        <v/>
      </c>
      <c r="FS83" s="65" t="str">
        <f t="shared" si="246"/>
        <v/>
      </c>
      <c r="FT83" s="65" t="str">
        <f t="shared" si="247"/>
        <v/>
      </c>
      <c r="FU83" s="65" t="str">
        <f t="shared" si="248"/>
        <v/>
      </c>
      <c r="FV83" s="65" t="str">
        <f t="shared" si="249"/>
        <v/>
      </c>
      <c r="FW83" s="65">
        <f t="shared" si="250"/>
        <v>0.21379330674723507</v>
      </c>
      <c r="FX83" s="65">
        <f t="shared" si="251"/>
        <v>-0.14120665436348195</v>
      </c>
      <c r="FY83" s="65">
        <f t="shared" si="252"/>
        <v>5.2369641172119179</v>
      </c>
      <c r="FZ83" s="65">
        <f t="shared" si="253"/>
        <v>-5.8505447930977166</v>
      </c>
      <c r="GA83" s="65">
        <f t="shared" si="254"/>
        <v>-8.526335126390161E-2</v>
      </c>
      <c r="GB83" s="65">
        <f t="shared" si="255"/>
        <v>6.3546000000000005E-2</v>
      </c>
      <c r="GC83" s="65">
        <f t="shared" si="256"/>
        <v>-1.6483780000000001</v>
      </c>
      <c r="GD83" s="65">
        <f t="shared" si="257"/>
        <v>-2.4991900000000005</v>
      </c>
    </row>
    <row r="84" spans="1:186">
      <c r="A84" s="38" t="s">
        <v>185</v>
      </c>
      <c r="B84" s="37">
        <v>659691.12185600004</v>
      </c>
      <c r="C84" s="4">
        <v>4877580.8159100004</v>
      </c>
      <c r="D84" s="38" t="s">
        <v>279</v>
      </c>
      <c r="F84" s="58">
        <v>5769</v>
      </c>
      <c r="G84" s="39" t="s">
        <v>294</v>
      </c>
      <c r="H84" s="34">
        <v>49.02</v>
      </c>
      <c r="I84" s="34">
        <v>2.63</v>
      </c>
      <c r="J84" s="34">
        <v>17.39</v>
      </c>
      <c r="K84" s="34">
        <v>14.11</v>
      </c>
      <c r="L84" s="34">
        <v>0.14000000000000001</v>
      </c>
      <c r="M84" s="34">
        <v>4.8600000000000003</v>
      </c>
      <c r="N84" s="34">
        <v>6.57</v>
      </c>
      <c r="O84" s="34">
        <v>4.03</v>
      </c>
      <c r="P84" s="34">
        <v>0.83</v>
      </c>
      <c r="Q84" s="34">
        <v>0.76</v>
      </c>
      <c r="R84" s="34"/>
      <c r="S84" s="19">
        <f t="shared" si="133"/>
        <v>100.34</v>
      </c>
      <c r="W84" s="4">
        <v>55</v>
      </c>
      <c r="Y84" s="4">
        <v>51</v>
      </c>
      <c r="AB84" s="4">
        <v>29</v>
      </c>
      <c r="AC84" s="4">
        <v>648</v>
      </c>
      <c r="AD84" s="4">
        <v>56</v>
      </c>
      <c r="AE84" s="4">
        <v>267</v>
      </c>
      <c r="AF84" s="26">
        <v>12</v>
      </c>
      <c r="BK84" s="4">
        <f t="shared" si="134"/>
        <v>15767</v>
      </c>
      <c r="BL84" s="6">
        <f t="shared" si="135"/>
        <v>0.81577633549675488</v>
      </c>
      <c r="BM84" s="6">
        <f t="shared" si="136"/>
        <v>3.2924386579869805E-2</v>
      </c>
      <c r="BN84" s="6">
        <f t="shared" si="137"/>
        <v>0.34104726416944497</v>
      </c>
      <c r="BO84" s="6">
        <f t="shared" si="138"/>
        <v>0.17670632435817157</v>
      </c>
      <c r="BP84" s="6">
        <f t="shared" si="139"/>
        <v>1.9734987313222443E-3</v>
      </c>
      <c r="BQ84" s="6">
        <f t="shared" si="140"/>
        <v>0.12056561647233938</v>
      </c>
      <c r="BR84" s="6">
        <f t="shared" si="141"/>
        <v>0.11715406562054209</v>
      </c>
      <c r="BS84" s="6">
        <f t="shared" si="142"/>
        <v>0.13004194901581156</v>
      </c>
      <c r="BT84" s="6">
        <f t="shared" si="143"/>
        <v>1.762208067940552E-2</v>
      </c>
      <c r="BU84" s="6">
        <f t="shared" si="144"/>
        <v>1.0708750176130761E-2</v>
      </c>
      <c r="BV84" s="5">
        <f t="shared" si="145"/>
        <v>1.68</v>
      </c>
      <c r="BW84" s="5">
        <f t="shared" si="146"/>
        <v>11.19</v>
      </c>
      <c r="BX84" s="36">
        <f t="shared" si="147"/>
        <v>43.15</v>
      </c>
      <c r="BY84" s="5">
        <f t="shared" si="148"/>
        <v>2.61</v>
      </c>
      <c r="BZ84" s="5">
        <f t="shared" si="149"/>
        <v>6.61</v>
      </c>
      <c r="CA84" s="5">
        <f t="shared" si="150"/>
        <v>2.5</v>
      </c>
      <c r="CB84" s="5">
        <f t="shared" si="151"/>
        <v>3.46</v>
      </c>
      <c r="CC84" s="5">
        <f t="shared" si="152"/>
        <v>4.8600000000000003</v>
      </c>
      <c r="CD84" s="5">
        <f t="shared" si="153"/>
        <v>-1.71</v>
      </c>
      <c r="CE84" s="34">
        <f t="shared" si="154"/>
        <v>5.69</v>
      </c>
      <c r="CF84" s="34">
        <f t="shared" si="155"/>
        <v>16.29</v>
      </c>
      <c r="CG84" s="34">
        <f t="shared" si="156"/>
        <v>34.929404542664216</v>
      </c>
      <c r="CH84" s="5">
        <f t="shared" si="157"/>
        <v>2.08</v>
      </c>
      <c r="CI84" s="5">
        <f t="shared" si="158"/>
        <v>0.44</v>
      </c>
      <c r="CJ84" s="6">
        <f t="shared" si="159"/>
        <v>3.5000000000000003E-2</v>
      </c>
      <c r="CK84" s="5">
        <f t="shared" si="160"/>
        <v>4.4999999999999998E-2</v>
      </c>
      <c r="CL84" s="5" t="str">
        <f t="shared" si="161"/>
        <v/>
      </c>
      <c r="CM84" s="5" t="str">
        <f t="shared" si="162"/>
        <v/>
      </c>
      <c r="CN84" s="5">
        <f t="shared" si="163"/>
        <v>0.93</v>
      </c>
      <c r="CO84" s="5" t="str">
        <f t="shared" si="164"/>
        <v/>
      </c>
      <c r="CP84" s="5">
        <f t="shared" si="165"/>
        <v>4.7699999999999996</v>
      </c>
      <c r="CQ84" s="6">
        <f t="shared" si="166"/>
        <v>0.214</v>
      </c>
      <c r="CR84" s="40">
        <f t="shared" si="167"/>
        <v>1.0200000000000001E-2</v>
      </c>
      <c r="CS84" s="5" t="str">
        <f t="shared" si="168"/>
        <v/>
      </c>
      <c r="CT84" s="5" t="str">
        <f t="shared" si="169"/>
        <v/>
      </c>
      <c r="CU84" s="5" t="str">
        <f t="shared" si="170"/>
        <v/>
      </c>
      <c r="CV84" s="5" t="str">
        <f t="shared" si="171"/>
        <v/>
      </c>
      <c r="CW84" s="5">
        <f t="shared" si="172"/>
        <v>22.25</v>
      </c>
      <c r="CX84" s="5" t="str">
        <f t="shared" si="173"/>
        <v/>
      </c>
      <c r="CY84" s="4">
        <f t="shared" si="174"/>
        <v>282</v>
      </c>
      <c r="CZ84" s="4">
        <f t="shared" si="175"/>
        <v>59.1</v>
      </c>
      <c r="DA84" s="4" t="str">
        <f t="shared" si="176"/>
        <v/>
      </c>
      <c r="DB84" s="5" t="str">
        <f t="shared" si="177"/>
        <v/>
      </c>
      <c r="DC84" s="5" t="str">
        <f t="shared" si="178"/>
        <v/>
      </c>
      <c r="DD84" s="5" t="str">
        <f t="shared" si="179"/>
        <v/>
      </c>
      <c r="DE84" s="5" t="str">
        <f t="shared" si="180"/>
        <v/>
      </c>
      <c r="DF84" s="5" t="str">
        <f t="shared" si="181"/>
        <v/>
      </c>
      <c r="DG84" s="5" t="str">
        <f t="shared" si="182"/>
        <v/>
      </c>
      <c r="DH84" s="5" t="str">
        <f t="shared" si="183"/>
        <v/>
      </c>
      <c r="DI84" s="5" t="str">
        <f t="shared" si="184"/>
        <v/>
      </c>
      <c r="DJ84" s="5" t="str">
        <f t="shared" si="185"/>
        <v/>
      </c>
      <c r="DK84" s="5" t="str">
        <f t="shared" si="186"/>
        <v/>
      </c>
      <c r="DL84" s="5" t="str">
        <f t="shared" si="187"/>
        <v/>
      </c>
      <c r="DM84" s="5" t="str">
        <f t="shared" si="188"/>
        <v/>
      </c>
      <c r="DN84" s="5" t="str">
        <f t="shared" si="189"/>
        <v/>
      </c>
      <c r="DO84" s="5" t="str">
        <f t="shared" si="190"/>
        <v/>
      </c>
      <c r="DP84" s="5" t="str">
        <f t="shared" si="191"/>
        <v/>
      </c>
      <c r="DQ84" s="5" t="str">
        <f t="shared" si="192"/>
        <v/>
      </c>
      <c r="DR84" s="5" t="str">
        <f t="shared" si="193"/>
        <v/>
      </c>
      <c r="DS84" s="5" t="str">
        <f t="shared" si="194"/>
        <v/>
      </c>
      <c r="DT84" s="5" t="str">
        <f t="shared" si="195"/>
        <v/>
      </c>
      <c r="DU84" s="5" t="str">
        <f t="shared" si="196"/>
        <v/>
      </c>
      <c r="DV84" s="5" t="str">
        <f t="shared" si="197"/>
        <v/>
      </c>
      <c r="DW84" s="5" t="str">
        <f t="shared" si="198"/>
        <v/>
      </c>
      <c r="DX84" s="5" t="str">
        <f t="shared" si="199"/>
        <v/>
      </c>
      <c r="DY84" s="5">
        <f t="shared" si="200"/>
        <v>0.72</v>
      </c>
      <c r="DZ84" s="36">
        <f t="shared" si="201"/>
        <v>68</v>
      </c>
      <c r="EA84" s="36" t="str">
        <f t="shared" si="202"/>
        <v/>
      </c>
      <c r="EB84" s="4">
        <f t="shared" si="203"/>
        <v>-229.57393395694814</v>
      </c>
      <c r="EC84" s="4">
        <f t="shared" si="204"/>
        <v>46.158705056673185</v>
      </c>
      <c r="ED84" s="4">
        <f t="shared" si="205"/>
        <v>-40.924896766856293</v>
      </c>
      <c r="EE84" s="4">
        <f t="shared" si="206"/>
        <v>330.19632741038072</v>
      </c>
      <c r="EF84" s="4">
        <f t="shared" si="207"/>
        <v>178.64496753294611</v>
      </c>
      <c r="EG84" s="5">
        <f t="shared" si="208"/>
        <v>0.89308838874042329</v>
      </c>
      <c r="EH84" s="5">
        <f t="shared" si="209"/>
        <v>2.3104327851007889</v>
      </c>
      <c r="EI84" s="5">
        <f t="shared" si="210"/>
        <v>1.2882204183245951</v>
      </c>
      <c r="EJ84" s="5">
        <f t="shared" si="211"/>
        <v>1.260227776726401</v>
      </c>
      <c r="EK84" s="5">
        <f t="shared" si="212"/>
        <v>0.40188781575027571</v>
      </c>
      <c r="EL84" s="5">
        <f t="shared" si="213"/>
        <v>0.72435063905390973</v>
      </c>
      <c r="EM84" s="5">
        <f t="shared" si="214"/>
        <v>0.35</v>
      </c>
      <c r="EN84" s="5">
        <f t="shared" si="215"/>
        <v>18.59</v>
      </c>
      <c r="EO84" s="36">
        <f t="shared" si="216"/>
        <v>2.63</v>
      </c>
      <c r="EP84" s="36">
        <f t="shared" si="217"/>
        <v>1.4000000000000001</v>
      </c>
      <c r="EQ84" s="36">
        <f t="shared" si="218"/>
        <v>7.6</v>
      </c>
      <c r="ER84" s="36">
        <f t="shared" si="219"/>
        <v>157.66849999999999</v>
      </c>
      <c r="ES84" s="36">
        <f t="shared" si="220"/>
        <v>267</v>
      </c>
      <c r="ET84" s="36">
        <f t="shared" si="221"/>
        <v>168</v>
      </c>
      <c r="EU84" s="36">
        <f t="shared" si="222"/>
        <v>12.699</v>
      </c>
      <c r="EV84" s="36">
        <f t="shared" si="223"/>
        <v>4.8600000000000003</v>
      </c>
      <c r="EW84" s="36">
        <f t="shared" si="224"/>
        <v>17.39</v>
      </c>
      <c r="EX84" s="36">
        <f t="shared" si="225"/>
        <v>12.699</v>
      </c>
      <c r="EY84" s="36">
        <f t="shared" si="226"/>
        <v>4.8600000000000003</v>
      </c>
      <c r="EZ84" s="36">
        <f t="shared" si="227"/>
        <v>4.8600000000000003</v>
      </c>
      <c r="FA84" s="5" t="str">
        <f t="shared" si="228"/>
        <v/>
      </c>
      <c r="FB84" s="5" t="str">
        <f t="shared" si="229"/>
        <v/>
      </c>
      <c r="FC84" s="5" t="str">
        <f t="shared" si="230"/>
        <v/>
      </c>
      <c r="FD84" s="36">
        <f t="shared" si="231"/>
        <v>157.66849999999999</v>
      </c>
      <c r="FE84" s="36">
        <f t="shared" si="232"/>
        <v>267</v>
      </c>
      <c r="FF84" s="36">
        <f t="shared" si="233"/>
        <v>324</v>
      </c>
      <c r="FG84" s="5">
        <f t="shared" si="234"/>
        <v>24</v>
      </c>
      <c r="FH84" s="36">
        <f t="shared" si="235"/>
        <v>66.75</v>
      </c>
      <c r="FI84" s="36">
        <f t="shared" si="236"/>
        <v>56</v>
      </c>
      <c r="FJ84" s="5" t="str">
        <f t="shared" si="237"/>
        <v/>
      </c>
      <c r="FK84" s="5" t="str">
        <f t="shared" si="238"/>
        <v/>
      </c>
      <c r="FL84" s="5" t="str">
        <f t="shared" si="239"/>
        <v/>
      </c>
      <c r="FM84" s="5">
        <f t="shared" si="240"/>
        <v>0.96666666666666667</v>
      </c>
      <c r="FN84" s="5" t="str">
        <f t="shared" si="241"/>
        <v/>
      </c>
      <c r="FO84" s="5" t="str">
        <f t="shared" si="242"/>
        <v/>
      </c>
      <c r="FP84" s="4">
        <f t="shared" si="243"/>
        <v>315.33999999999997</v>
      </c>
      <c r="FQ84" s="4" t="str">
        <f t="shared" si="244"/>
        <v/>
      </c>
      <c r="FR84" s="4" t="str">
        <f t="shared" si="245"/>
        <v/>
      </c>
      <c r="FS84" s="65" t="str">
        <f t="shared" si="246"/>
        <v/>
      </c>
      <c r="FT84" s="65" t="str">
        <f t="shared" si="247"/>
        <v/>
      </c>
      <c r="FU84" s="65" t="str">
        <f t="shared" si="248"/>
        <v/>
      </c>
      <c r="FV84" s="65" t="str">
        <f t="shared" si="249"/>
        <v/>
      </c>
      <c r="FW84" s="65">
        <f t="shared" si="250"/>
        <v>0.46297111552354009</v>
      </c>
      <c r="FX84" s="65">
        <f t="shared" si="251"/>
        <v>0.21588592957594324</v>
      </c>
      <c r="FY84" s="65">
        <f t="shared" si="252"/>
        <v>5.2022289535372961</v>
      </c>
      <c r="FZ84" s="65">
        <f t="shared" si="253"/>
        <v>-5.1891650572403396</v>
      </c>
      <c r="GA84" s="65">
        <f t="shared" si="254"/>
        <v>-0.23234151440782802</v>
      </c>
      <c r="GB84" s="65">
        <f t="shared" si="255"/>
        <v>0.31378700000000009</v>
      </c>
      <c r="GC84" s="65">
        <f t="shared" si="256"/>
        <v>-1.593208</v>
      </c>
      <c r="GD84" s="65">
        <f t="shared" si="257"/>
        <v>-2.4576199999999999</v>
      </c>
    </row>
    <row r="85" spans="1:186">
      <c r="A85" s="38" t="s">
        <v>185</v>
      </c>
      <c r="B85" s="37">
        <v>659691.12185600004</v>
      </c>
      <c r="C85" s="4">
        <v>4877580.8159100004</v>
      </c>
      <c r="D85" s="38" t="s">
        <v>279</v>
      </c>
      <c r="F85" s="58">
        <v>5770</v>
      </c>
      <c r="G85" s="39" t="s">
        <v>295</v>
      </c>
      <c r="H85" s="34">
        <v>47.89</v>
      </c>
      <c r="I85" s="34">
        <v>3.38</v>
      </c>
      <c r="J85" s="34">
        <v>16.72</v>
      </c>
      <c r="K85" s="34">
        <v>13.76</v>
      </c>
      <c r="L85" s="34">
        <v>0.17</v>
      </c>
      <c r="M85" s="34">
        <v>2.91</v>
      </c>
      <c r="N85" s="34">
        <v>7.76</v>
      </c>
      <c r="O85" s="34">
        <v>4.34</v>
      </c>
      <c r="P85" s="34">
        <v>1.1399999999999999</v>
      </c>
      <c r="Q85" s="34">
        <v>1.1599999999999999</v>
      </c>
      <c r="R85" s="34"/>
      <c r="S85" s="19">
        <f t="shared" si="133"/>
        <v>99.230000000000018</v>
      </c>
      <c r="W85" s="4">
        <v>31</v>
      </c>
      <c r="Y85" s="4">
        <v>12</v>
      </c>
      <c r="AB85" s="4">
        <v>34</v>
      </c>
      <c r="AC85" s="4">
        <v>576</v>
      </c>
      <c r="AD85" s="4">
        <v>80</v>
      </c>
      <c r="AE85" s="4">
        <v>448</v>
      </c>
      <c r="AF85" s="26">
        <v>16</v>
      </c>
      <c r="BK85" s="4">
        <f t="shared" si="134"/>
        <v>20263</v>
      </c>
      <c r="BL85" s="6">
        <f t="shared" si="135"/>
        <v>0.79697120985188885</v>
      </c>
      <c r="BM85" s="6">
        <f t="shared" si="136"/>
        <v>4.2313470205307964E-2</v>
      </c>
      <c r="BN85" s="6">
        <f t="shared" si="137"/>
        <v>0.32790743282996665</v>
      </c>
      <c r="BO85" s="6">
        <f t="shared" si="138"/>
        <v>0.17232310582341892</v>
      </c>
      <c r="BP85" s="6">
        <f t="shared" si="139"/>
        <v>2.3963913166055823E-3</v>
      </c>
      <c r="BQ85" s="6">
        <f t="shared" si="140"/>
        <v>7.2190523443314308E-2</v>
      </c>
      <c r="BR85" s="6">
        <f t="shared" si="141"/>
        <v>0.13837375178316691</v>
      </c>
      <c r="BS85" s="6">
        <f t="shared" si="142"/>
        <v>0.14004517586318169</v>
      </c>
      <c r="BT85" s="6">
        <f t="shared" si="143"/>
        <v>2.4203821656050954E-2</v>
      </c>
      <c r="BU85" s="6">
        <f t="shared" si="144"/>
        <v>1.6344934479357476E-2</v>
      </c>
      <c r="BV85" s="5">
        <f t="shared" si="145"/>
        <v>1.64</v>
      </c>
      <c r="BW85" s="5">
        <f t="shared" si="146"/>
        <v>10.91</v>
      </c>
      <c r="BX85" s="36">
        <f t="shared" si="147"/>
        <v>31.79</v>
      </c>
      <c r="BY85" s="5">
        <f t="shared" si="148"/>
        <v>4.26</v>
      </c>
      <c r="BZ85" s="5">
        <f t="shared" si="149"/>
        <v>4.95</v>
      </c>
      <c r="CA85" s="5">
        <f t="shared" si="150"/>
        <v>2.2999999999999998</v>
      </c>
      <c r="CB85" s="5">
        <f t="shared" si="151"/>
        <v>2.91</v>
      </c>
      <c r="CC85" s="5">
        <f t="shared" si="152"/>
        <v>5.48</v>
      </c>
      <c r="CD85" s="5">
        <f t="shared" si="153"/>
        <v>-2.2800000000000002</v>
      </c>
      <c r="CE85" s="34">
        <f t="shared" si="154"/>
        <v>4.05</v>
      </c>
      <c r="CF85" s="34">
        <f t="shared" si="155"/>
        <v>16.149999999999999</v>
      </c>
      <c r="CG85" s="34">
        <f t="shared" si="156"/>
        <v>25.077399380804955</v>
      </c>
      <c r="CH85" s="5">
        <f t="shared" si="157"/>
        <v>1.87</v>
      </c>
      <c r="CI85" s="5">
        <f t="shared" si="158"/>
        <v>0.47</v>
      </c>
      <c r="CJ85" s="6">
        <f t="shared" si="159"/>
        <v>3.9E-2</v>
      </c>
      <c r="CK85" s="5">
        <f t="shared" si="160"/>
        <v>5.8999999999999997E-2</v>
      </c>
      <c r="CL85" s="5" t="str">
        <f t="shared" si="161"/>
        <v/>
      </c>
      <c r="CM85" s="5" t="str">
        <f t="shared" si="162"/>
        <v/>
      </c>
      <c r="CN85" s="5">
        <f t="shared" si="163"/>
        <v>0.39</v>
      </c>
      <c r="CO85" s="5" t="str">
        <f t="shared" si="164"/>
        <v/>
      </c>
      <c r="CP85" s="5">
        <f t="shared" si="165"/>
        <v>5.6</v>
      </c>
      <c r="CQ85" s="6">
        <f t="shared" si="166"/>
        <v>0.2</v>
      </c>
      <c r="CR85" s="40">
        <f t="shared" si="167"/>
        <v>1.3299999999999999E-2</v>
      </c>
      <c r="CS85" s="5" t="str">
        <f t="shared" si="168"/>
        <v/>
      </c>
      <c r="CT85" s="5" t="str">
        <f t="shared" si="169"/>
        <v/>
      </c>
      <c r="CU85" s="5" t="str">
        <f t="shared" si="170"/>
        <v/>
      </c>
      <c r="CV85" s="5" t="str">
        <f t="shared" si="171"/>
        <v/>
      </c>
      <c r="CW85" s="5">
        <f t="shared" si="172"/>
        <v>28</v>
      </c>
      <c r="CX85" s="5" t="str">
        <f t="shared" si="173"/>
        <v/>
      </c>
      <c r="CY85" s="4">
        <f t="shared" si="174"/>
        <v>253</v>
      </c>
      <c r="CZ85" s="4">
        <f t="shared" si="175"/>
        <v>45.2</v>
      </c>
      <c r="DA85" s="4" t="str">
        <f t="shared" si="176"/>
        <v/>
      </c>
      <c r="DB85" s="5" t="str">
        <f t="shared" si="177"/>
        <v/>
      </c>
      <c r="DC85" s="5" t="str">
        <f t="shared" si="178"/>
        <v/>
      </c>
      <c r="DD85" s="5" t="str">
        <f t="shared" si="179"/>
        <v/>
      </c>
      <c r="DE85" s="5" t="str">
        <f t="shared" si="180"/>
        <v/>
      </c>
      <c r="DF85" s="5" t="str">
        <f t="shared" si="181"/>
        <v/>
      </c>
      <c r="DG85" s="5" t="str">
        <f t="shared" si="182"/>
        <v/>
      </c>
      <c r="DH85" s="5" t="str">
        <f t="shared" si="183"/>
        <v/>
      </c>
      <c r="DI85" s="5" t="str">
        <f t="shared" si="184"/>
        <v/>
      </c>
      <c r="DJ85" s="5" t="str">
        <f t="shared" si="185"/>
        <v/>
      </c>
      <c r="DK85" s="5" t="str">
        <f t="shared" si="186"/>
        <v/>
      </c>
      <c r="DL85" s="5" t="str">
        <f t="shared" si="187"/>
        <v/>
      </c>
      <c r="DM85" s="5" t="str">
        <f t="shared" si="188"/>
        <v/>
      </c>
      <c r="DN85" s="5" t="str">
        <f t="shared" si="189"/>
        <v/>
      </c>
      <c r="DO85" s="5" t="str">
        <f t="shared" si="190"/>
        <v/>
      </c>
      <c r="DP85" s="5" t="str">
        <f t="shared" si="191"/>
        <v/>
      </c>
      <c r="DQ85" s="5" t="str">
        <f t="shared" si="192"/>
        <v/>
      </c>
      <c r="DR85" s="5" t="str">
        <f t="shared" si="193"/>
        <v/>
      </c>
      <c r="DS85" s="5" t="str">
        <f t="shared" si="194"/>
        <v/>
      </c>
      <c r="DT85" s="5" t="str">
        <f t="shared" si="195"/>
        <v/>
      </c>
      <c r="DU85" s="5" t="str">
        <f t="shared" si="196"/>
        <v/>
      </c>
      <c r="DV85" s="5" t="str">
        <f t="shared" si="197"/>
        <v/>
      </c>
      <c r="DW85" s="5" t="str">
        <f t="shared" si="198"/>
        <v/>
      </c>
      <c r="DX85" s="5" t="str">
        <f t="shared" si="199"/>
        <v/>
      </c>
      <c r="DY85" s="5">
        <f t="shared" si="200"/>
        <v>0.56999999999999995</v>
      </c>
      <c r="DZ85" s="36">
        <f t="shared" si="201"/>
        <v>96</v>
      </c>
      <c r="EA85" s="36" t="str">
        <f t="shared" si="202"/>
        <v/>
      </c>
      <c r="EB85" s="4">
        <f t="shared" si="203"/>
        <v>-254.21510599029762</v>
      </c>
      <c r="EC85" s="4">
        <f t="shared" si="204"/>
        <v>9.1589045759523646</v>
      </c>
      <c r="ED85" s="4">
        <f t="shared" si="205"/>
        <v>-113.08906825559978</v>
      </c>
      <c r="EE85" s="4">
        <f t="shared" si="206"/>
        <v>286.8270994720412</v>
      </c>
      <c r="EF85" s="4">
        <f t="shared" si="207"/>
        <v>259.01399595200644</v>
      </c>
      <c r="EG85" s="5">
        <f t="shared" si="208"/>
        <v>0.74373883210788683</v>
      </c>
      <c r="EH85" s="5">
        <f t="shared" si="209"/>
        <v>1.9970326139819496</v>
      </c>
      <c r="EI85" s="5">
        <f t="shared" si="210"/>
        <v>1.0838340468872585</v>
      </c>
      <c r="EJ85" s="5">
        <f t="shared" si="211"/>
        <v>1.1868547388717858</v>
      </c>
      <c r="EK85" s="5">
        <f t="shared" si="212"/>
        <v>0.46091716962309692</v>
      </c>
      <c r="EL85" s="5">
        <f t="shared" si="213"/>
        <v>0.91112625745751807</v>
      </c>
      <c r="EM85" s="5">
        <f t="shared" si="214"/>
        <v>0.35</v>
      </c>
      <c r="EN85" s="5">
        <f t="shared" si="215"/>
        <v>17.89</v>
      </c>
      <c r="EO85" s="36">
        <f t="shared" si="216"/>
        <v>3.38</v>
      </c>
      <c r="EP85" s="36">
        <f t="shared" si="217"/>
        <v>1.7000000000000002</v>
      </c>
      <c r="EQ85" s="36">
        <f t="shared" si="218"/>
        <v>11.6</v>
      </c>
      <c r="ER85" s="36">
        <f t="shared" si="219"/>
        <v>202.631</v>
      </c>
      <c r="ES85" s="36">
        <f t="shared" si="220"/>
        <v>448</v>
      </c>
      <c r="ET85" s="36">
        <f t="shared" si="221"/>
        <v>240</v>
      </c>
      <c r="EU85" s="36">
        <f t="shared" si="222"/>
        <v>12.384</v>
      </c>
      <c r="EV85" s="36">
        <f t="shared" si="223"/>
        <v>2.91</v>
      </c>
      <c r="EW85" s="36">
        <f t="shared" si="224"/>
        <v>16.72</v>
      </c>
      <c r="EX85" s="36">
        <f t="shared" si="225"/>
        <v>12.384</v>
      </c>
      <c r="EY85" s="36">
        <f t="shared" si="226"/>
        <v>5.4799999999999995</v>
      </c>
      <c r="EZ85" s="36">
        <f t="shared" si="227"/>
        <v>2.91</v>
      </c>
      <c r="FA85" s="5" t="str">
        <f t="shared" si="228"/>
        <v/>
      </c>
      <c r="FB85" s="5" t="str">
        <f t="shared" si="229"/>
        <v/>
      </c>
      <c r="FC85" s="5" t="str">
        <f t="shared" si="230"/>
        <v/>
      </c>
      <c r="FD85" s="36">
        <f t="shared" si="231"/>
        <v>202.631</v>
      </c>
      <c r="FE85" s="36">
        <f t="shared" si="232"/>
        <v>448</v>
      </c>
      <c r="FF85" s="36">
        <f t="shared" si="233"/>
        <v>288</v>
      </c>
      <c r="FG85" s="5">
        <f t="shared" si="234"/>
        <v>32</v>
      </c>
      <c r="FH85" s="36">
        <f t="shared" si="235"/>
        <v>112</v>
      </c>
      <c r="FI85" s="36">
        <f t="shared" si="236"/>
        <v>80</v>
      </c>
      <c r="FJ85" s="5" t="str">
        <f t="shared" si="237"/>
        <v/>
      </c>
      <c r="FK85" s="5" t="str">
        <f t="shared" si="238"/>
        <v/>
      </c>
      <c r="FL85" s="5" t="str">
        <f t="shared" si="239"/>
        <v/>
      </c>
      <c r="FM85" s="5">
        <f t="shared" si="240"/>
        <v>1.1333333333333333</v>
      </c>
      <c r="FN85" s="5" t="str">
        <f t="shared" si="241"/>
        <v/>
      </c>
      <c r="FO85" s="5" t="str">
        <f t="shared" si="242"/>
        <v/>
      </c>
      <c r="FP85" s="4">
        <f t="shared" si="243"/>
        <v>405.26</v>
      </c>
      <c r="FQ85" s="4" t="str">
        <f t="shared" si="244"/>
        <v/>
      </c>
      <c r="FR85" s="4" t="str">
        <f t="shared" si="245"/>
        <v/>
      </c>
      <c r="FS85" s="65" t="str">
        <f t="shared" si="246"/>
        <v/>
      </c>
      <c r="FT85" s="65" t="str">
        <f t="shared" si="247"/>
        <v/>
      </c>
      <c r="FU85" s="65" t="str">
        <f t="shared" si="248"/>
        <v/>
      </c>
      <c r="FV85" s="65" t="str">
        <f t="shared" si="249"/>
        <v/>
      </c>
      <c r="FW85" s="65">
        <f t="shared" si="250"/>
        <v>0.34388796884306033</v>
      </c>
      <c r="FX85" s="65">
        <f t="shared" si="251"/>
        <v>5.5778730321533632E-2</v>
      </c>
      <c r="FY85" s="65">
        <f t="shared" si="252"/>
        <v>4.8241652559502812</v>
      </c>
      <c r="FZ85" s="65">
        <f t="shared" si="253"/>
        <v>-5.5560042757847867</v>
      </c>
      <c r="GA85" s="65">
        <f t="shared" si="254"/>
        <v>-0.39549101618792348</v>
      </c>
      <c r="GB85" s="65">
        <f t="shared" si="255"/>
        <v>0.21838700000000014</v>
      </c>
      <c r="GC85" s="65">
        <f t="shared" si="256"/>
        <v>-1.5828499999999996</v>
      </c>
      <c r="GD85" s="65">
        <f t="shared" si="257"/>
        <v>-2.4444949999999999</v>
      </c>
    </row>
    <row r="86" spans="1:186">
      <c r="A86" s="38" t="s">
        <v>185</v>
      </c>
      <c r="B86" s="37">
        <v>659691.12185600004</v>
      </c>
      <c r="C86" s="4">
        <v>4877580.8159100004</v>
      </c>
      <c r="D86" s="38" t="s">
        <v>279</v>
      </c>
      <c r="F86" s="58">
        <v>5771</v>
      </c>
      <c r="G86" s="39" t="s">
        <v>296</v>
      </c>
      <c r="H86" s="34">
        <v>44.91</v>
      </c>
      <c r="I86" s="34">
        <v>2.84</v>
      </c>
      <c r="J86" s="34">
        <v>16.72</v>
      </c>
      <c r="K86" s="34">
        <v>18.079999999999998</v>
      </c>
      <c r="L86" s="34">
        <v>0.18</v>
      </c>
      <c r="M86" s="34">
        <v>5.09</v>
      </c>
      <c r="N86" s="34">
        <v>7.25</v>
      </c>
      <c r="O86" s="34">
        <v>3.45</v>
      </c>
      <c r="P86" s="34">
        <v>1.31</v>
      </c>
      <c r="Q86" s="34">
        <v>1.1299999999999999</v>
      </c>
      <c r="R86" s="34"/>
      <c r="S86" s="19">
        <f t="shared" si="133"/>
        <v>100.96000000000001</v>
      </c>
      <c r="W86" s="4">
        <v>71</v>
      </c>
      <c r="Y86" s="4">
        <v>42</v>
      </c>
      <c r="AB86" s="4">
        <v>42</v>
      </c>
      <c r="AC86" s="4">
        <v>619</v>
      </c>
      <c r="AD86" s="4">
        <v>64</v>
      </c>
      <c r="AE86" s="4">
        <v>297</v>
      </c>
      <c r="AF86" s="26">
        <v>14</v>
      </c>
      <c r="BK86" s="4">
        <f t="shared" si="134"/>
        <v>17026</v>
      </c>
      <c r="BL86" s="6">
        <f t="shared" si="135"/>
        <v>0.74737893160259605</v>
      </c>
      <c r="BM86" s="6">
        <f t="shared" si="136"/>
        <v>3.5553329994992486E-2</v>
      </c>
      <c r="BN86" s="6">
        <f t="shared" si="137"/>
        <v>0.32790743282996665</v>
      </c>
      <c r="BO86" s="6">
        <f t="shared" si="138"/>
        <v>0.22642454602379461</v>
      </c>
      <c r="BP86" s="6">
        <f t="shared" si="139"/>
        <v>2.5373555117000281E-3</v>
      </c>
      <c r="BQ86" s="6">
        <f t="shared" si="140"/>
        <v>0.12627139667576281</v>
      </c>
      <c r="BR86" s="6">
        <f t="shared" si="141"/>
        <v>0.12927960057061341</v>
      </c>
      <c r="BS86" s="6">
        <f t="shared" si="142"/>
        <v>0.11132623426911908</v>
      </c>
      <c r="BT86" s="6">
        <f t="shared" si="143"/>
        <v>2.7813163481953292E-2</v>
      </c>
      <c r="BU86" s="6">
        <f t="shared" si="144"/>
        <v>1.5922220656615471E-2</v>
      </c>
      <c r="BV86" s="5">
        <f t="shared" si="145"/>
        <v>2.15</v>
      </c>
      <c r="BW86" s="5">
        <f t="shared" si="146"/>
        <v>14.34</v>
      </c>
      <c r="BX86" s="36">
        <f t="shared" si="147"/>
        <v>38.28</v>
      </c>
      <c r="BY86" s="5">
        <f t="shared" si="148"/>
        <v>3.2</v>
      </c>
      <c r="BZ86" s="5">
        <f t="shared" si="149"/>
        <v>5.89</v>
      </c>
      <c r="CA86" s="5">
        <f t="shared" si="150"/>
        <v>2.5499999999999998</v>
      </c>
      <c r="CB86" s="5">
        <f t="shared" si="151"/>
        <v>2.5099999999999998</v>
      </c>
      <c r="CC86" s="5">
        <f t="shared" si="152"/>
        <v>4.76</v>
      </c>
      <c r="CD86" s="5">
        <f t="shared" si="153"/>
        <v>-2.4900000000000002</v>
      </c>
      <c r="CE86" s="34">
        <f t="shared" si="154"/>
        <v>6.4</v>
      </c>
      <c r="CF86" s="34">
        <f t="shared" si="155"/>
        <v>17.099999999999998</v>
      </c>
      <c r="CG86" s="34">
        <f t="shared" si="156"/>
        <v>37.426900584795334</v>
      </c>
      <c r="CH86" s="5">
        <f t="shared" si="157"/>
        <v>2.2000000000000002</v>
      </c>
      <c r="CI86" s="5">
        <f t="shared" si="158"/>
        <v>0.64</v>
      </c>
      <c r="CJ86" s="6">
        <f t="shared" si="159"/>
        <v>2.5999999999999999E-2</v>
      </c>
      <c r="CK86" s="5">
        <f t="shared" si="160"/>
        <v>6.8000000000000005E-2</v>
      </c>
      <c r="CL86" s="5" t="str">
        <f t="shared" si="161"/>
        <v/>
      </c>
      <c r="CM86" s="5" t="str">
        <f t="shared" si="162"/>
        <v/>
      </c>
      <c r="CN86" s="5">
        <f t="shared" si="163"/>
        <v>0.59</v>
      </c>
      <c r="CO86" s="5" t="str">
        <f t="shared" si="164"/>
        <v/>
      </c>
      <c r="CP86" s="5">
        <f t="shared" si="165"/>
        <v>4.6399999999999997</v>
      </c>
      <c r="CQ86" s="6">
        <f t="shared" si="166"/>
        <v>0.219</v>
      </c>
      <c r="CR86" s="40">
        <f t="shared" si="167"/>
        <v>1.0500000000000001E-2</v>
      </c>
      <c r="CS86" s="5" t="str">
        <f t="shared" si="168"/>
        <v/>
      </c>
      <c r="CT86" s="5" t="str">
        <f t="shared" si="169"/>
        <v/>
      </c>
      <c r="CU86" s="5" t="str">
        <f t="shared" si="170"/>
        <v/>
      </c>
      <c r="CV86" s="5" t="str">
        <f t="shared" si="171"/>
        <v/>
      </c>
      <c r="CW86" s="5">
        <f t="shared" si="172"/>
        <v>21.21</v>
      </c>
      <c r="CX86" s="5" t="str">
        <f t="shared" si="173"/>
        <v/>
      </c>
      <c r="CY86" s="4">
        <f t="shared" si="174"/>
        <v>266</v>
      </c>
      <c r="CZ86" s="4">
        <f t="shared" si="175"/>
        <v>57.3</v>
      </c>
      <c r="DA86" s="4" t="str">
        <f t="shared" si="176"/>
        <v/>
      </c>
      <c r="DB86" s="5" t="str">
        <f t="shared" si="177"/>
        <v/>
      </c>
      <c r="DC86" s="5" t="str">
        <f t="shared" si="178"/>
        <v/>
      </c>
      <c r="DD86" s="5" t="str">
        <f t="shared" si="179"/>
        <v/>
      </c>
      <c r="DE86" s="5" t="str">
        <f t="shared" si="180"/>
        <v/>
      </c>
      <c r="DF86" s="5" t="str">
        <f t="shared" si="181"/>
        <v/>
      </c>
      <c r="DG86" s="5" t="str">
        <f t="shared" si="182"/>
        <v/>
      </c>
      <c r="DH86" s="5" t="str">
        <f t="shared" si="183"/>
        <v/>
      </c>
      <c r="DI86" s="5" t="str">
        <f t="shared" si="184"/>
        <v/>
      </c>
      <c r="DJ86" s="5" t="str">
        <f t="shared" si="185"/>
        <v/>
      </c>
      <c r="DK86" s="5" t="str">
        <f t="shared" si="186"/>
        <v/>
      </c>
      <c r="DL86" s="5" t="str">
        <f t="shared" si="187"/>
        <v/>
      </c>
      <c r="DM86" s="5" t="str">
        <f t="shared" si="188"/>
        <v/>
      </c>
      <c r="DN86" s="5" t="str">
        <f t="shared" si="189"/>
        <v/>
      </c>
      <c r="DO86" s="5" t="str">
        <f t="shared" si="190"/>
        <v/>
      </c>
      <c r="DP86" s="5" t="str">
        <f t="shared" si="191"/>
        <v/>
      </c>
      <c r="DQ86" s="5" t="str">
        <f t="shared" si="192"/>
        <v/>
      </c>
      <c r="DR86" s="5" t="str">
        <f t="shared" si="193"/>
        <v/>
      </c>
      <c r="DS86" s="5" t="str">
        <f t="shared" si="194"/>
        <v/>
      </c>
      <c r="DT86" s="5" t="str">
        <f t="shared" si="195"/>
        <v/>
      </c>
      <c r="DU86" s="5" t="str">
        <f t="shared" si="196"/>
        <v/>
      </c>
      <c r="DV86" s="5" t="str">
        <f t="shared" si="197"/>
        <v/>
      </c>
      <c r="DW86" s="5" t="str">
        <f t="shared" si="198"/>
        <v/>
      </c>
      <c r="DX86" s="5" t="str">
        <f t="shared" si="199"/>
        <v/>
      </c>
      <c r="DY86" s="5">
        <f t="shared" si="200"/>
        <v>0.75</v>
      </c>
      <c r="DZ86" s="36">
        <f t="shared" si="201"/>
        <v>78</v>
      </c>
      <c r="EA86" s="36" t="str">
        <f t="shared" si="202"/>
        <v/>
      </c>
      <c r="EB86" s="4">
        <f t="shared" si="203"/>
        <v>-212.7926713577792</v>
      </c>
      <c r="EC86" s="4">
        <f t="shared" si="204"/>
        <v>23.800512402717384</v>
      </c>
      <c r="ED86" s="4">
        <f t="shared" si="205"/>
        <v>-69.79116606233255</v>
      </c>
      <c r="EE86" s="4">
        <f t="shared" si="206"/>
        <v>388.24927269454992</v>
      </c>
      <c r="EF86" s="4">
        <f t="shared" si="207"/>
        <v>142.95021490273268</v>
      </c>
      <c r="EG86" s="5">
        <f t="shared" si="208"/>
        <v>0.82468732640803843</v>
      </c>
      <c r="EH86" s="5">
        <f t="shared" si="209"/>
        <v>2.3572527872834277</v>
      </c>
      <c r="EI86" s="5">
        <f t="shared" si="210"/>
        <v>1.2218938316581809</v>
      </c>
      <c r="EJ86" s="5">
        <f t="shared" si="211"/>
        <v>1.0762180767625855</v>
      </c>
      <c r="EK86" s="5">
        <f t="shared" si="212"/>
        <v>0.37080825345077878</v>
      </c>
      <c r="EL86" s="5">
        <f t="shared" si="213"/>
        <v>0.8614934665081202</v>
      </c>
      <c r="EM86" s="5">
        <f t="shared" si="214"/>
        <v>0.37</v>
      </c>
      <c r="EN86" s="5">
        <f t="shared" si="215"/>
        <v>22.66</v>
      </c>
      <c r="EO86" s="36">
        <f t="shared" si="216"/>
        <v>2.84</v>
      </c>
      <c r="EP86" s="36">
        <f t="shared" si="217"/>
        <v>1.7999999999999998</v>
      </c>
      <c r="EQ86" s="36">
        <f t="shared" si="218"/>
        <v>11.299999999999999</v>
      </c>
      <c r="ER86" s="36">
        <f t="shared" si="219"/>
        <v>170.25800000000001</v>
      </c>
      <c r="ES86" s="36">
        <f t="shared" si="220"/>
        <v>297</v>
      </c>
      <c r="ET86" s="36">
        <f t="shared" si="221"/>
        <v>192</v>
      </c>
      <c r="EU86" s="36">
        <f t="shared" si="222"/>
        <v>16.271999999999998</v>
      </c>
      <c r="EV86" s="36">
        <f t="shared" si="223"/>
        <v>5.09</v>
      </c>
      <c r="EW86" s="36">
        <f t="shared" si="224"/>
        <v>16.72</v>
      </c>
      <c r="EX86" s="36">
        <f t="shared" si="225"/>
        <v>16.271999999999998</v>
      </c>
      <c r="EY86" s="36">
        <f t="shared" si="226"/>
        <v>4.76</v>
      </c>
      <c r="EZ86" s="36">
        <f t="shared" si="227"/>
        <v>5.09</v>
      </c>
      <c r="FA86" s="5" t="str">
        <f t="shared" si="228"/>
        <v/>
      </c>
      <c r="FB86" s="5" t="str">
        <f t="shared" si="229"/>
        <v/>
      </c>
      <c r="FC86" s="5" t="str">
        <f t="shared" si="230"/>
        <v/>
      </c>
      <c r="FD86" s="36">
        <f t="shared" si="231"/>
        <v>170.25800000000001</v>
      </c>
      <c r="FE86" s="36">
        <f t="shared" si="232"/>
        <v>297</v>
      </c>
      <c r="FF86" s="36">
        <f t="shared" si="233"/>
        <v>309.5</v>
      </c>
      <c r="FG86" s="5">
        <f t="shared" si="234"/>
        <v>28</v>
      </c>
      <c r="FH86" s="36">
        <f t="shared" si="235"/>
        <v>74.25</v>
      </c>
      <c r="FI86" s="36">
        <f t="shared" si="236"/>
        <v>64</v>
      </c>
      <c r="FJ86" s="5" t="str">
        <f t="shared" si="237"/>
        <v/>
      </c>
      <c r="FK86" s="5" t="str">
        <f t="shared" si="238"/>
        <v/>
      </c>
      <c r="FL86" s="5" t="str">
        <f t="shared" si="239"/>
        <v/>
      </c>
      <c r="FM86" s="5">
        <f t="shared" si="240"/>
        <v>1.4</v>
      </c>
      <c r="FN86" s="5" t="str">
        <f t="shared" si="241"/>
        <v/>
      </c>
      <c r="FO86" s="5" t="str">
        <f t="shared" si="242"/>
        <v/>
      </c>
      <c r="FP86" s="4">
        <f t="shared" si="243"/>
        <v>340.52</v>
      </c>
      <c r="FQ86" s="4" t="str">
        <f t="shared" si="244"/>
        <v/>
      </c>
      <c r="FR86" s="4" t="str">
        <f t="shared" si="245"/>
        <v/>
      </c>
      <c r="FS86" s="65" t="str">
        <f t="shared" si="246"/>
        <v/>
      </c>
      <c r="FT86" s="65" t="str">
        <f t="shared" si="247"/>
        <v/>
      </c>
      <c r="FU86" s="65" t="str">
        <f t="shared" si="248"/>
        <v/>
      </c>
      <c r="FV86" s="65" t="str">
        <f t="shared" si="249"/>
        <v/>
      </c>
      <c r="FW86" s="65">
        <f t="shared" si="250"/>
        <v>0.39157730223645576</v>
      </c>
      <c r="FX86" s="65">
        <f t="shared" si="251"/>
        <v>0.16263801129172795</v>
      </c>
      <c r="FY86" s="65">
        <f t="shared" si="252"/>
        <v>5.0492263204910444</v>
      </c>
      <c r="FZ86" s="65">
        <f t="shared" si="253"/>
        <v>-5.2533501141514716</v>
      </c>
      <c r="GA86" s="65">
        <f t="shared" si="254"/>
        <v>-0.19927040782525296</v>
      </c>
      <c r="GB86" s="65">
        <f t="shared" si="255"/>
        <v>0.27385999999999999</v>
      </c>
      <c r="GC86" s="65">
        <f t="shared" si="256"/>
        <v>-1.6044239999999999</v>
      </c>
      <c r="GD86" s="65">
        <f t="shared" si="257"/>
        <v>-2.3587540000000002</v>
      </c>
    </row>
    <row r="87" spans="1:186">
      <c r="A87" s="38" t="s">
        <v>185</v>
      </c>
      <c r="B87" s="37">
        <v>659691.12185600004</v>
      </c>
      <c r="C87" s="4">
        <v>4877580.8159100004</v>
      </c>
      <c r="D87" s="38" t="s">
        <v>279</v>
      </c>
      <c r="F87" s="58">
        <v>5772</v>
      </c>
      <c r="G87" s="39" t="s">
        <v>297</v>
      </c>
      <c r="H87" s="34">
        <v>43.43</v>
      </c>
      <c r="I87" s="34">
        <v>3.48</v>
      </c>
      <c r="J87" s="34">
        <v>16.82</v>
      </c>
      <c r="K87" s="34">
        <v>13.71</v>
      </c>
      <c r="L87" s="34">
        <v>0.23</v>
      </c>
      <c r="M87" s="34">
        <v>4.5999999999999996</v>
      </c>
      <c r="N87" s="34">
        <v>11.43</v>
      </c>
      <c r="O87" s="34">
        <v>4.46</v>
      </c>
      <c r="P87" s="34">
        <v>1.1100000000000001</v>
      </c>
      <c r="Q87" s="34">
        <v>0.8</v>
      </c>
      <c r="R87" s="34"/>
      <c r="S87" s="19">
        <f t="shared" si="133"/>
        <v>100.06999999999998</v>
      </c>
      <c r="W87" s="4">
        <v>50</v>
      </c>
      <c r="Y87" s="4">
        <v>37</v>
      </c>
      <c r="AB87" s="4">
        <v>40</v>
      </c>
      <c r="AC87" s="4">
        <v>463</v>
      </c>
      <c r="AD87" s="4">
        <v>53</v>
      </c>
      <c r="AE87" s="4">
        <v>216</v>
      </c>
      <c r="AF87" s="26">
        <v>11</v>
      </c>
      <c r="BK87" s="4">
        <f t="shared" si="134"/>
        <v>20863</v>
      </c>
      <c r="BL87" s="6">
        <f t="shared" si="135"/>
        <v>0.72274920951905475</v>
      </c>
      <c r="BM87" s="6">
        <f t="shared" si="136"/>
        <v>4.3565348022033053E-2</v>
      </c>
      <c r="BN87" s="6">
        <f t="shared" si="137"/>
        <v>0.3298686016866052</v>
      </c>
      <c r="BO87" s="6">
        <f t="shared" si="138"/>
        <v>0.17169693174702569</v>
      </c>
      <c r="BP87" s="6">
        <f t="shared" si="139"/>
        <v>3.2421764871722585E-3</v>
      </c>
      <c r="BQ87" s="6">
        <f t="shared" si="140"/>
        <v>0.11411560406846935</v>
      </c>
      <c r="BR87" s="6">
        <f t="shared" si="141"/>
        <v>0.20381597717546363</v>
      </c>
      <c r="BS87" s="6">
        <f t="shared" si="142"/>
        <v>0.14391739270732495</v>
      </c>
      <c r="BT87" s="6">
        <f t="shared" si="143"/>
        <v>2.3566878980891721E-2</v>
      </c>
      <c r="BU87" s="6">
        <f t="shared" si="144"/>
        <v>1.1272368606453432E-2</v>
      </c>
      <c r="BV87" s="5">
        <f t="shared" si="145"/>
        <v>1.63</v>
      </c>
      <c r="BW87" s="5">
        <f t="shared" si="146"/>
        <v>10.87</v>
      </c>
      <c r="BX87" s="36">
        <f t="shared" si="147"/>
        <v>42.51</v>
      </c>
      <c r="BY87" s="5">
        <f t="shared" si="148"/>
        <v>2.68</v>
      </c>
      <c r="BZ87" s="5">
        <f t="shared" si="149"/>
        <v>4.83</v>
      </c>
      <c r="CA87" s="5">
        <f t="shared" si="150"/>
        <v>3.28</v>
      </c>
      <c r="CB87" s="5">
        <f t="shared" si="151"/>
        <v>4.3499999999999996</v>
      </c>
      <c r="CC87" s="5">
        <f t="shared" si="152"/>
        <v>5.57</v>
      </c>
      <c r="CD87" s="5">
        <f t="shared" si="153"/>
        <v>-5.8599999999999994</v>
      </c>
      <c r="CE87" s="34">
        <f t="shared" si="154"/>
        <v>5.71</v>
      </c>
      <c r="CF87" s="34">
        <f t="shared" si="155"/>
        <v>21.6</v>
      </c>
      <c r="CG87" s="34">
        <f t="shared" si="156"/>
        <v>26.435185185185183</v>
      </c>
      <c r="CH87" s="5">
        <f t="shared" si="157"/>
        <v>2.64</v>
      </c>
      <c r="CI87" s="5">
        <f t="shared" si="158"/>
        <v>0.44</v>
      </c>
      <c r="CJ87" s="6">
        <f t="shared" si="159"/>
        <v>2.7E-2</v>
      </c>
      <c r="CK87" s="5">
        <f t="shared" si="160"/>
        <v>8.5999999999999993E-2</v>
      </c>
      <c r="CL87" s="5" t="str">
        <f t="shared" si="161"/>
        <v/>
      </c>
      <c r="CM87" s="5" t="str">
        <f t="shared" si="162"/>
        <v/>
      </c>
      <c r="CN87" s="5">
        <f t="shared" si="163"/>
        <v>0.74</v>
      </c>
      <c r="CO87" s="5" t="str">
        <f t="shared" si="164"/>
        <v/>
      </c>
      <c r="CP87" s="5">
        <f t="shared" si="165"/>
        <v>4.08</v>
      </c>
      <c r="CQ87" s="6">
        <f t="shared" si="166"/>
        <v>0.20799999999999999</v>
      </c>
      <c r="CR87" s="40">
        <f t="shared" si="167"/>
        <v>6.1999999999999998E-3</v>
      </c>
      <c r="CS87" s="5" t="str">
        <f t="shared" si="168"/>
        <v/>
      </c>
      <c r="CT87" s="5" t="str">
        <f t="shared" si="169"/>
        <v/>
      </c>
      <c r="CU87" s="5" t="str">
        <f t="shared" si="170"/>
        <v/>
      </c>
      <c r="CV87" s="5" t="str">
        <f t="shared" si="171"/>
        <v/>
      </c>
      <c r="CW87" s="5">
        <f t="shared" si="172"/>
        <v>19.64</v>
      </c>
      <c r="CX87" s="5" t="str">
        <f t="shared" si="173"/>
        <v/>
      </c>
      <c r="CY87" s="4">
        <f t="shared" si="174"/>
        <v>394</v>
      </c>
      <c r="CZ87" s="4">
        <f t="shared" si="175"/>
        <v>96.6</v>
      </c>
      <c r="DA87" s="4" t="str">
        <f t="shared" si="176"/>
        <v/>
      </c>
      <c r="DB87" s="5" t="str">
        <f t="shared" si="177"/>
        <v/>
      </c>
      <c r="DC87" s="5" t="str">
        <f t="shared" si="178"/>
        <v/>
      </c>
      <c r="DD87" s="5" t="str">
        <f t="shared" si="179"/>
        <v/>
      </c>
      <c r="DE87" s="5" t="str">
        <f t="shared" si="180"/>
        <v/>
      </c>
      <c r="DF87" s="5" t="str">
        <f t="shared" si="181"/>
        <v/>
      </c>
      <c r="DG87" s="5" t="str">
        <f t="shared" si="182"/>
        <v/>
      </c>
      <c r="DH87" s="5" t="str">
        <f t="shared" si="183"/>
        <v/>
      </c>
      <c r="DI87" s="5" t="str">
        <f t="shared" si="184"/>
        <v/>
      </c>
      <c r="DJ87" s="5" t="str">
        <f t="shared" si="185"/>
        <v/>
      </c>
      <c r="DK87" s="5" t="str">
        <f t="shared" si="186"/>
        <v/>
      </c>
      <c r="DL87" s="5" t="str">
        <f t="shared" si="187"/>
        <v/>
      </c>
      <c r="DM87" s="5" t="str">
        <f t="shared" si="188"/>
        <v/>
      </c>
      <c r="DN87" s="5" t="str">
        <f t="shared" si="189"/>
        <v/>
      </c>
      <c r="DO87" s="5" t="str">
        <f t="shared" si="190"/>
        <v/>
      </c>
      <c r="DP87" s="5" t="str">
        <f t="shared" si="191"/>
        <v/>
      </c>
      <c r="DQ87" s="5" t="str">
        <f t="shared" si="192"/>
        <v/>
      </c>
      <c r="DR87" s="5" t="str">
        <f t="shared" si="193"/>
        <v/>
      </c>
      <c r="DS87" s="5" t="str">
        <f t="shared" si="194"/>
        <v/>
      </c>
      <c r="DT87" s="5" t="str">
        <f t="shared" si="195"/>
        <v/>
      </c>
      <c r="DU87" s="5" t="str">
        <f t="shared" si="196"/>
        <v/>
      </c>
      <c r="DV87" s="5" t="str">
        <f t="shared" si="197"/>
        <v/>
      </c>
      <c r="DW87" s="5" t="str">
        <f t="shared" si="198"/>
        <v/>
      </c>
      <c r="DX87" s="5" t="str">
        <f t="shared" si="199"/>
        <v/>
      </c>
      <c r="DY87" s="5">
        <f t="shared" si="200"/>
        <v>0.81</v>
      </c>
      <c r="DZ87" s="36">
        <f t="shared" si="201"/>
        <v>64</v>
      </c>
      <c r="EA87" s="36" t="str">
        <f t="shared" si="202"/>
        <v/>
      </c>
      <c r="EB87" s="4">
        <f t="shared" si="203"/>
        <v>-324.16649090189685</v>
      </c>
      <c r="EC87" s="4">
        <f t="shared" si="204"/>
        <v>-62.445186632174213</v>
      </c>
      <c r="ED87" s="4">
        <f t="shared" si="205"/>
        <v>-245.24762435253871</v>
      </c>
      <c r="EE87" s="4">
        <f t="shared" si="206"/>
        <v>329.37788383752809</v>
      </c>
      <c r="EF87" s="4">
        <f t="shared" si="207"/>
        <v>288.06730279464614</v>
      </c>
      <c r="EG87" s="5">
        <f t="shared" si="208"/>
        <v>0.57370242441903618</v>
      </c>
      <c r="EH87" s="5">
        <f t="shared" si="209"/>
        <v>1.9701875726658329</v>
      </c>
      <c r="EI87" s="5">
        <f t="shared" si="210"/>
        <v>0.88864014426244486</v>
      </c>
      <c r="EJ87" s="5">
        <f t="shared" si="211"/>
        <v>0.8216377025409618</v>
      </c>
      <c r="EK87" s="5">
        <f t="shared" si="212"/>
        <v>0.46964261245819378</v>
      </c>
      <c r="EL87" s="5">
        <f t="shared" si="213"/>
        <v>1.3306460571405985</v>
      </c>
      <c r="EM87" s="5">
        <f t="shared" si="214"/>
        <v>0.39</v>
      </c>
      <c r="EN87" s="5">
        <f t="shared" si="215"/>
        <v>20.52</v>
      </c>
      <c r="EO87" s="36">
        <f t="shared" si="216"/>
        <v>3.48</v>
      </c>
      <c r="EP87" s="36">
        <f t="shared" si="217"/>
        <v>2.3000000000000003</v>
      </c>
      <c r="EQ87" s="36">
        <f t="shared" si="218"/>
        <v>8</v>
      </c>
      <c r="ER87" s="36">
        <f t="shared" si="219"/>
        <v>208.626</v>
      </c>
      <c r="ES87" s="36">
        <f t="shared" si="220"/>
        <v>216</v>
      </c>
      <c r="ET87" s="36">
        <f t="shared" si="221"/>
        <v>159</v>
      </c>
      <c r="EU87" s="36">
        <f t="shared" si="222"/>
        <v>12.339</v>
      </c>
      <c r="EV87" s="36">
        <f t="shared" si="223"/>
        <v>4.5999999999999996</v>
      </c>
      <c r="EW87" s="36">
        <f t="shared" si="224"/>
        <v>16.82</v>
      </c>
      <c r="EX87" s="36">
        <f t="shared" si="225"/>
        <v>12.339</v>
      </c>
      <c r="EY87" s="36">
        <f t="shared" si="226"/>
        <v>5.57</v>
      </c>
      <c r="EZ87" s="36">
        <f t="shared" si="227"/>
        <v>4.5999999999999996</v>
      </c>
      <c r="FA87" s="5" t="str">
        <f t="shared" si="228"/>
        <v/>
      </c>
      <c r="FB87" s="5" t="str">
        <f t="shared" si="229"/>
        <v/>
      </c>
      <c r="FC87" s="5" t="str">
        <f t="shared" si="230"/>
        <v/>
      </c>
      <c r="FD87" s="36">
        <f t="shared" si="231"/>
        <v>208.626</v>
      </c>
      <c r="FE87" s="36">
        <f t="shared" si="232"/>
        <v>216</v>
      </c>
      <c r="FF87" s="36">
        <f t="shared" si="233"/>
        <v>231.5</v>
      </c>
      <c r="FG87" s="5">
        <f t="shared" si="234"/>
        <v>22</v>
      </c>
      <c r="FH87" s="36">
        <f t="shared" si="235"/>
        <v>54</v>
      </c>
      <c r="FI87" s="36">
        <f t="shared" si="236"/>
        <v>53</v>
      </c>
      <c r="FJ87" s="5" t="str">
        <f t="shared" si="237"/>
        <v/>
      </c>
      <c r="FK87" s="5" t="str">
        <f t="shared" si="238"/>
        <v/>
      </c>
      <c r="FL87" s="5" t="str">
        <f t="shared" si="239"/>
        <v/>
      </c>
      <c r="FM87" s="5">
        <f t="shared" si="240"/>
        <v>1.3333333333333333</v>
      </c>
      <c r="FN87" s="5" t="str">
        <f t="shared" si="241"/>
        <v/>
      </c>
      <c r="FO87" s="5" t="str">
        <f t="shared" si="242"/>
        <v/>
      </c>
      <c r="FP87" s="4">
        <f t="shared" si="243"/>
        <v>417.26</v>
      </c>
      <c r="FQ87" s="4" t="str">
        <f t="shared" si="244"/>
        <v/>
      </c>
      <c r="FR87" s="4" t="str">
        <f t="shared" si="245"/>
        <v/>
      </c>
      <c r="FS87" s="65" t="str">
        <f t="shared" si="246"/>
        <v/>
      </c>
      <c r="FT87" s="65" t="str">
        <f t="shared" si="247"/>
        <v/>
      </c>
      <c r="FU87" s="65" t="str">
        <f t="shared" si="248"/>
        <v/>
      </c>
      <c r="FV87" s="65" t="str">
        <f t="shared" si="249"/>
        <v/>
      </c>
      <c r="FW87" s="65">
        <f t="shared" si="250"/>
        <v>0.28875994753407291</v>
      </c>
      <c r="FX87" s="65">
        <f t="shared" si="251"/>
        <v>-5.1735775712333995E-2</v>
      </c>
      <c r="FY87" s="65">
        <f t="shared" si="252"/>
        <v>5.2351588482726132</v>
      </c>
      <c r="FZ87" s="65">
        <f t="shared" si="253"/>
        <v>-5.6785089031370948</v>
      </c>
      <c r="GA87" s="65">
        <f t="shared" si="254"/>
        <v>-0.11440417816980797</v>
      </c>
      <c r="GB87" s="65">
        <f t="shared" si="255"/>
        <v>0.11496200000000006</v>
      </c>
      <c r="GC87" s="65">
        <f t="shared" si="256"/>
        <v>-1.6566689999999997</v>
      </c>
      <c r="GD87" s="65">
        <f t="shared" si="257"/>
        <v>-2.5009890000000006</v>
      </c>
    </row>
    <row r="88" spans="1:186">
      <c r="A88" s="38" t="s">
        <v>185</v>
      </c>
      <c r="B88" s="37">
        <v>659691.12185600004</v>
      </c>
      <c r="C88" s="4">
        <v>4877580.8159100004</v>
      </c>
      <c r="D88" s="38" t="s">
        <v>279</v>
      </c>
      <c r="F88" s="58">
        <v>5773</v>
      </c>
      <c r="G88" s="39" t="s">
        <v>298</v>
      </c>
      <c r="H88" s="34">
        <v>49.9</v>
      </c>
      <c r="I88" s="34">
        <v>1.78</v>
      </c>
      <c r="J88" s="34">
        <v>17.329999999999998</v>
      </c>
      <c r="K88" s="34">
        <v>11.5</v>
      </c>
      <c r="L88" s="34">
        <v>0.16</v>
      </c>
      <c r="M88" s="34">
        <v>5.7</v>
      </c>
      <c r="N88" s="34">
        <v>8.1199999999999992</v>
      </c>
      <c r="O88" s="34">
        <v>3.67</v>
      </c>
      <c r="P88" s="34">
        <v>0.94</v>
      </c>
      <c r="Q88" s="34">
        <v>0.44</v>
      </c>
      <c r="R88" s="34"/>
      <c r="S88" s="19">
        <f t="shared" si="133"/>
        <v>99.539999999999992</v>
      </c>
      <c r="W88" s="4">
        <v>109</v>
      </c>
      <c r="Y88" s="4">
        <v>65</v>
      </c>
      <c r="AB88" s="4">
        <v>33</v>
      </c>
      <c r="AC88" s="4">
        <v>545</v>
      </c>
      <c r="AD88" s="4">
        <v>41</v>
      </c>
      <c r="AE88" s="4">
        <v>153</v>
      </c>
      <c r="AF88" s="26">
        <v>10</v>
      </c>
      <c r="BK88" s="4">
        <f t="shared" si="134"/>
        <v>10671</v>
      </c>
      <c r="BL88" s="6">
        <f t="shared" si="135"/>
        <v>0.83042103511399556</v>
      </c>
      <c r="BM88" s="6">
        <f t="shared" si="136"/>
        <v>2.228342513770656E-2</v>
      </c>
      <c r="BN88" s="6">
        <f t="shared" si="137"/>
        <v>0.3398705628554618</v>
      </c>
      <c r="BO88" s="6">
        <f t="shared" si="138"/>
        <v>0.1440200375704446</v>
      </c>
      <c r="BP88" s="6">
        <f t="shared" si="139"/>
        <v>2.2554271215111362E-3</v>
      </c>
      <c r="BQ88" s="6">
        <f t="shared" si="140"/>
        <v>0.14140411808484246</v>
      </c>
      <c r="BR88" s="6">
        <f t="shared" si="141"/>
        <v>0.14479315263908701</v>
      </c>
      <c r="BS88" s="6">
        <f t="shared" si="142"/>
        <v>0.11842529848338174</v>
      </c>
      <c r="BT88" s="6">
        <f t="shared" si="143"/>
        <v>1.9957537154989383E-2</v>
      </c>
      <c r="BU88" s="6">
        <f t="shared" si="144"/>
        <v>6.1998027335493869E-3</v>
      </c>
      <c r="BV88" s="5">
        <f t="shared" si="145"/>
        <v>1.37</v>
      </c>
      <c r="BW88" s="5">
        <f t="shared" si="146"/>
        <v>9.1199999999999992</v>
      </c>
      <c r="BX88" s="36">
        <f t="shared" si="147"/>
        <v>52.2</v>
      </c>
      <c r="BY88" s="5">
        <f t="shared" si="148"/>
        <v>1.82</v>
      </c>
      <c r="BZ88" s="5">
        <f t="shared" si="149"/>
        <v>9.74</v>
      </c>
      <c r="CA88" s="5">
        <f t="shared" si="150"/>
        <v>4.5599999999999996</v>
      </c>
      <c r="CB88" s="5">
        <f t="shared" si="151"/>
        <v>4.05</v>
      </c>
      <c r="CC88" s="5">
        <f t="shared" si="152"/>
        <v>4.6100000000000003</v>
      </c>
      <c r="CD88" s="5">
        <f t="shared" si="153"/>
        <v>-3.51</v>
      </c>
      <c r="CE88" s="34">
        <f t="shared" si="154"/>
        <v>6.6400000000000006</v>
      </c>
      <c r="CF88" s="34">
        <f t="shared" si="155"/>
        <v>18.430000000000003</v>
      </c>
      <c r="CG88" s="34">
        <f t="shared" si="156"/>
        <v>36.02821486706457</v>
      </c>
      <c r="CH88" s="5">
        <f t="shared" si="157"/>
        <v>4.0599999999999996</v>
      </c>
      <c r="CI88" s="5">
        <f t="shared" si="158"/>
        <v>0.73</v>
      </c>
      <c r="CJ88" s="6">
        <f t="shared" si="159"/>
        <v>3.5000000000000003E-2</v>
      </c>
      <c r="CK88" s="5">
        <f t="shared" si="160"/>
        <v>6.0999999999999999E-2</v>
      </c>
      <c r="CL88" s="5" t="str">
        <f t="shared" si="161"/>
        <v/>
      </c>
      <c r="CM88" s="5" t="str">
        <f t="shared" si="162"/>
        <v/>
      </c>
      <c r="CN88" s="5">
        <f t="shared" si="163"/>
        <v>0.6</v>
      </c>
      <c r="CO88" s="5" t="str">
        <f t="shared" si="164"/>
        <v/>
      </c>
      <c r="CP88" s="5">
        <f t="shared" si="165"/>
        <v>3.73</v>
      </c>
      <c r="CQ88" s="6">
        <f t="shared" si="166"/>
        <v>0.24399999999999999</v>
      </c>
      <c r="CR88" s="40">
        <f t="shared" si="167"/>
        <v>8.6E-3</v>
      </c>
      <c r="CS88" s="5" t="str">
        <f t="shared" si="168"/>
        <v/>
      </c>
      <c r="CT88" s="5" t="str">
        <f t="shared" si="169"/>
        <v/>
      </c>
      <c r="CU88" s="5" t="str">
        <f t="shared" si="170"/>
        <v/>
      </c>
      <c r="CV88" s="5" t="str">
        <f t="shared" si="171"/>
        <v/>
      </c>
      <c r="CW88" s="5">
        <f t="shared" si="172"/>
        <v>15.3</v>
      </c>
      <c r="CX88" s="5" t="str">
        <f t="shared" si="173"/>
        <v/>
      </c>
      <c r="CY88" s="4">
        <f t="shared" si="174"/>
        <v>260</v>
      </c>
      <c r="CZ88" s="4">
        <f t="shared" si="175"/>
        <v>69.7</v>
      </c>
      <c r="DA88" s="4" t="str">
        <f t="shared" si="176"/>
        <v/>
      </c>
      <c r="DB88" s="5" t="str">
        <f t="shared" si="177"/>
        <v/>
      </c>
      <c r="DC88" s="5" t="str">
        <f t="shared" si="178"/>
        <v/>
      </c>
      <c r="DD88" s="5" t="str">
        <f t="shared" si="179"/>
        <v/>
      </c>
      <c r="DE88" s="5" t="str">
        <f t="shared" si="180"/>
        <v/>
      </c>
      <c r="DF88" s="5" t="str">
        <f t="shared" si="181"/>
        <v/>
      </c>
      <c r="DG88" s="5" t="str">
        <f t="shared" si="182"/>
        <v/>
      </c>
      <c r="DH88" s="5" t="str">
        <f t="shared" si="183"/>
        <v/>
      </c>
      <c r="DI88" s="5" t="str">
        <f t="shared" si="184"/>
        <v/>
      </c>
      <c r="DJ88" s="5" t="str">
        <f t="shared" si="185"/>
        <v/>
      </c>
      <c r="DK88" s="5" t="str">
        <f t="shared" si="186"/>
        <v/>
      </c>
      <c r="DL88" s="5" t="str">
        <f t="shared" si="187"/>
        <v/>
      </c>
      <c r="DM88" s="5" t="str">
        <f t="shared" si="188"/>
        <v/>
      </c>
      <c r="DN88" s="5" t="str">
        <f t="shared" si="189"/>
        <v/>
      </c>
      <c r="DO88" s="5" t="str">
        <f t="shared" si="190"/>
        <v/>
      </c>
      <c r="DP88" s="5" t="str">
        <f t="shared" si="191"/>
        <v/>
      </c>
      <c r="DQ88" s="5" t="str">
        <f t="shared" si="192"/>
        <v/>
      </c>
      <c r="DR88" s="5" t="str">
        <f t="shared" si="193"/>
        <v/>
      </c>
      <c r="DS88" s="5" t="str">
        <f t="shared" si="194"/>
        <v/>
      </c>
      <c r="DT88" s="5" t="str">
        <f t="shared" si="195"/>
        <v/>
      </c>
      <c r="DU88" s="5" t="str">
        <f t="shared" si="196"/>
        <v/>
      </c>
      <c r="DV88" s="5" t="str">
        <f t="shared" si="197"/>
        <v/>
      </c>
      <c r="DW88" s="5" t="str">
        <f t="shared" si="198"/>
        <v/>
      </c>
      <c r="DX88" s="5" t="str">
        <f t="shared" si="199"/>
        <v/>
      </c>
      <c r="DY88" s="5">
        <f t="shared" si="200"/>
        <v>1.04</v>
      </c>
      <c r="DZ88" s="36">
        <f t="shared" si="201"/>
        <v>51</v>
      </c>
      <c r="EA88" s="36" t="str">
        <f t="shared" si="202"/>
        <v/>
      </c>
      <c r="EB88" s="4">
        <f t="shared" si="203"/>
        <v>-243.26091396747941</v>
      </c>
      <c r="EC88" s="4">
        <f t="shared" si="204"/>
        <v>41.89540764023608</v>
      </c>
      <c r="ED88" s="4">
        <f t="shared" si="205"/>
        <v>-88.098578061083344</v>
      </c>
      <c r="EE88" s="4">
        <f t="shared" si="206"/>
        <v>307.70758079299361</v>
      </c>
      <c r="EF88" s="4">
        <f t="shared" si="207"/>
        <v>205.39701156677029</v>
      </c>
      <c r="EG88" s="5">
        <f t="shared" si="208"/>
        <v>0.79433467461640472</v>
      </c>
      <c r="EH88" s="5">
        <f t="shared" si="209"/>
        <v>2.4568002003543343</v>
      </c>
      <c r="EI88" s="5">
        <f t="shared" si="210"/>
        <v>1.2005171503464875</v>
      </c>
      <c r="EJ88" s="5">
        <f t="shared" si="211"/>
        <v>0.95561040192255176</v>
      </c>
      <c r="EK88" s="5">
        <f t="shared" si="212"/>
        <v>0.37000768097692677</v>
      </c>
      <c r="EL88" s="5">
        <f t="shared" si="213"/>
        <v>0.90507462534557503</v>
      </c>
      <c r="EM88" s="5">
        <f t="shared" si="214"/>
        <v>0.35</v>
      </c>
      <c r="EN88" s="5">
        <f t="shared" si="215"/>
        <v>17.399999999999999</v>
      </c>
      <c r="EO88" s="36">
        <f t="shared" si="216"/>
        <v>1.78</v>
      </c>
      <c r="EP88" s="36">
        <f t="shared" si="217"/>
        <v>1.6</v>
      </c>
      <c r="EQ88" s="36">
        <f t="shared" si="218"/>
        <v>4.4000000000000004</v>
      </c>
      <c r="ER88" s="36">
        <f t="shared" si="219"/>
        <v>106.71100000000001</v>
      </c>
      <c r="ES88" s="36">
        <f t="shared" si="220"/>
        <v>153</v>
      </c>
      <c r="ET88" s="36">
        <f t="shared" si="221"/>
        <v>123</v>
      </c>
      <c r="EU88" s="36">
        <f t="shared" si="222"/>
        <v>10.35</v>
      </c>
      <c r="EV88" s="36">
        <f t="shared" si="223"/>
        <v>5.7</v>
      </c>
      <c r="EW88" s="36">
        <f t="shared" si="224"/>
        <v>17.329999999999998</v>
      </c>
      <c r="EX88" s="36">
        <f t="shared" si="225"/>
        <v>10.35</v>
      </c>
      <c r="EY88" s="36">
        <f t="shared" si="226"/>
        <v>4.6099999999999994</v>
      </c>
      <c r="EZ88" s="36">
        <f t="shared" si="227"/>
        <v>5.7</v>
      </c>
      <c r="FA88" s="5" t="str">
        <f t="shared" si="228"/>
        <v/>
      </c>
      <c r="FB88" s="5" t="str">
        <f t="shared" si="229"/>
        <v/>
      </c>
      <c r="FC88" s="5" t="str">
        <f t="shared" si="230"/>
        <v/>
      </c>
      <c r="FD88" s="36">
        <f t="shared" si="231"/>
        <v>106.71100000000001</v>
      </c>
      <c r="FE88" s="36">
        <f t="shared" si="232"/>
        <v>153</v>
      </c>
      <c r="FF88" s="36">
        <f t="shared" si="233"/>
        <v>272.5</v>
      </c>
      <c r="FG88" s="5">
        <f t="shared" si="234"/>
        <v>20</v>
      </c>
      <c r="FH88" s="36">
        <f t="shared" si="235"/>
        <v>38.25</v>
      </c>
      <c r="FI88" s="36">
        <f t="shared" si="236"/>
        <v>41</v>
      </c>
      <c r="FJ88" s="5" t="str">
        <f t="shared" si="237"/>
        <v/>
      </c>
      <c r="FK88" s="5" t="str">
        <f t="shared" si="238"/>
        <v/>
      </c>
      <c r="FL88" s="5" t="str">
        <f t="shared" si="239"/>
        <v/>
      </c>
      <c r="FM88" s="5">
        <f t="shared" si="240"/>
        <v>1.1000000000000001</v>
      </c>
      <c r="FN88" s="5" t="str">
        <f t="shared" si="241"/>
        <v/>
      </c>
      <c r="FO88" s="5" t="str">
        <f t="shared" si="242"/>
        <v/>
      </c>
      <c r="FP88" s="4">
        <f t="shared" si="243"/>
        <v>213.42</v>
      </c>
      <c r="FQ88" s="4" t="str">
        <f t="shared" si="244"/>
        <v/>
      </c>
      <c r="FR88" s="4" t="str">
        <f t="shared" si="245"/>
        <v/>
      </c>
      <c r="FS88" s="65" t="str">
        <f t="shared" si="246"/>
        <v/>
      </c>
      <c r="FT88" s="65" t="str">
        <f t="shared" si="247"/>
        <v/>
      </c>
      <c r="FU88" s="65" t="str">
        <f t="shared" si="248"/>
        <v/>
      </c>
      <c r="FV88" s="65" t="str">
        <f t="shared" si="249"/>
        <v/>
      </c>
      <c r="FW88" s="65">
        <f t="shared" si="250"/>
        <v>0.64024230194804044</v>
      </c>
      <c r="FX88" s="65">
        <f t="shared" si="251"/>
        <v>0.31025137369916211</v>
      </c>
      <c r="FY88" s="65">
        <f t="shared" si="252"/>
        <v>5.2438456528750841</v>
      </c>
      <c r="FZ88" s="65">
        <f t="shared" si="253"/>
        <v>-4.8358364457284804</v>
      </c>
      <c r="GA88" s="65">
        <f t="shared" si="254"/>
        <v>2.9708869266049209E-2</v>
      </c>
      <c r="GB88" s="65">
        <f t="shared" si="255"/>
        <v>0.35495700000000008</v>
      </c>
      <c r="GC88" s="65">
        <f t="shared" si="256"/>
        <v>-1.6077800000000002</v>
      </c>
      <c r="GD88" s="65">
        <f t="shared" si="257"/>
        <v>-2.4692479999999999</v>
      </c>
    </row>
    <row r="89" spans="1:186">
      <c r="A89" s="38" t="s">
        <v>185</v>
      </c>
      <c r="B89" s="37">
        <v>659590.96857999999</v>
      </c>
      <c r="C89" s="4">
        <v>4878105.6430500001</v>
      </c>
      <c r="D89" s="38" t="s">
        <v>279</v>
      </c>
      <c r="F89" s="58">
        <v>5759</v>
      </c>
      <c r="G89" s="39" t="s">
        <v>299</v>
      </c>
      <c r="H89" s="5">
        <v>73.900000000000006</v>
      </c>
      <c r="I89" s="5">
        <v>0.15</v>
      </c>
      <c r="J89" s="5">
        <v>15.86</v>
      </c>
      <c r="K89" s="5">
        <v>1.25</v>
      </c>
      <c r="M89" s="5">
        <v>0.18</v>
      </c>
      <c r="N89" s="5">
        <v>0.01</v>
      </c>
      <c r="O89" s="5">
        <v>7.17</v>
      </c>
      <c r="P89" s="5">
        <v>1.73</v>
      </c>
      <c r="Q89" s="5">
        <v>0.01</v>
      </c>
      <c r="S89" s="5">
        <f t="shared" si="133"/>
        <v>100.26000000000003</v>
      </c>
      <c r="W89" s="4">
        <v>10</v>
      </c>
      <c r="Y89" s="4">
        <v>17</v>
      </c>
      <c r="AB89" s="4">
        <v>40</v>
      </c>
      <c r="AC89" s="4">
        <v>84</v>
      </c>
      <c r="AD89" s="4">
        <v>19</v>
      </c>
      <c r="AE89" s="4">
        <v>208</v>
      </c>
      <c r="AF89" s="26">
        <v>5</v>
      </c>
      <c r="BK89" s="4">
        <f t="shared" si="134"/>
        <v>899</v>
      </c>
      <c r="BL89" s="6">
        <f t="shared" si="135"/>
        <v>1.2298219337660177</v>
      </c>
      <c r="BM89" s="6">
        <f t="shared" si="136"/>
        <v>1.8778167250876315E-3</v>
      </c>
      <c r="BN89" s="6">
        <f t="shared" si="137"/>
        <v>0.31104138066287507</v>
      </c>
      <c r="BO89" s="6">
        <f t="shared" si="138"/>
        <v>1.5654351909830933E-2</v>
      </c>
      <c r="BP89" s="6" t="str">
        <f t="shared" si="139"/>
        <v/>
      </c>
      <c r="BQ89" s="6">
        <f t="shared" si="140"/>
        <v>4.4653932026792352E-3</v>
      </c>
      <c r="BR89" s="6">
        <f t="shared" si="141"/>
        <v>1.783166904422254E-4</v>
      </c>
      <c r="BS89" s="6">
        <f t="shared" si="142"/>
        <v>0.23136495643756053</v>
      </c>
      <c r="BT89" s="6">
        <f t="shared" si="143"/>
        <v>3.6730360934182589E-2</v>
      </c>
      <c r="BU89" s="6">
        <f t="shared" si="144"/>
        <v>1.409046075806679E-4</v>
      </c>
      <c r="BV89" s="5">
        <f t="shared" si="145"/>
        <v>0.15</v>
      </c>
      <c r="BW89" s="5">
        <f t="shared" si="146"/>
        <v>0.99</v>
      </c>
      <c r="BX89" s="36">
        <f t="shared" si="147"/>
        <v>24.09</v>
      </c>
      <c r="BY89" s="5">
        <f t="shared" si="148"/>
        <v>6.25</v>
      </c>
      <c r="BZ89" s="5">
        <f t="shared" si="149"/>
        <v>105.73</v>
      </c>
      <c r="CA89" s="5">
        <f t="shared" si="150"/>
        <v>7.0000000000000007E-2</v>
      </c>
      <c r="CB89" s="5">
        <f t="shared" si="151"/>
        <v>15</v>
      </c>
      <c r="CC89" s="5">
        <f t="shared" si="152"/>
        <v>8.9</v>
      </c>
      <c r="CD89" s="5">
        <f t="shared" si="153"/>
        <v>8.89</v>
      </c>
      <c r="CE89" s="34">
        <f t="shared" si="154"/>
        <v>1.91</v>
      </c>
      <c r="CF89" s="34">
        <f t="shared" si="155"/>
        <v>9.09</v>
      </c>
      <c r="CG89" s="34">
        <f t="shared" si="156"/>
        <v>21.012101210121013</v>
      </c>
      <c r="CH89" s="5">
        <f t="shared" si="157"/>
        <v>328.88</v>
      </c>
      <c r="CI89" s="5">
        <f t="shared" si="158"/>
        <v>15.97</v>
      </c>
      <c r="CJ89" s="6">
        <f t="shared" si="159"/>
        <v>2.08</v>
      </c>
      <c r="CK89" s="5">
        <f t="shared" si="160"/>
        <v>0.47599999999999998</v>
      </c>
      <c r="CL89" s="5" t="str">
        <f t="shared" si="161"/>
        <v/>
      </c>
      <c r="CM89" s="5" t="str">
        <f t="shared" si="162"/>
        <v/>
      </c>
      <c r="CN89" s="5">
        <f t="shared" si="163"/>
        <v>1.7</v>
      </c>
      <c r="CO89" s="5" t="str">
        <f t="shared" si="164"/>
        <v/>
      </c>
      <c r="CP89" s="5">
        <f t="shared" si="165"/>
        <v>10.95</v>
      </c>
      <c r="CQ89" s="6">
        <f t="shared" si="166"/>
        <v>0.26300000000000001</v>
      </c>
      <c r="CR89" s="40">
        <f t="shared" si="167"/>
        <v>0.13869999999999999</v>
      </c>
      <c r="CS89" s="5" t="str">
        <f t="shared" si="168"/>
        <v/>
      </c>
      <c r="CT89" s="5" t="str">
        <f t="shared" si="169"/>
        <v/>
      </c>
      <c r="CU89" s="5" t="str">
        <f t="shared" si="170"/>
        <v/>
      </c>
      <c r="CV89" s="5" t="str">
        <f t="shared" si="171"/>
        <v/>
      </c>
      <c r="CW89" s="5">
        <f t="shared" si="172"/>
        <v>41.6</v>
      </c>
      <c r="CX89" s="5" t="str">
        <f t="shared" si="173"/>
        <v/>
      </c>
      <c r="CY89" s="4">
        <f t="shared" si="174"/>
        <v>47</v>
      </c>
      <c r="CZ89" s="4">
        <f t="shared" si="175"/>
        <v>4.3</v>
      </c>
      <c r="DA89" s="4" t="str">
        <f t="shared" si="176"/>
        <v/>
      </c>
      <c r="DB89" s="5" t="str">
        <f t="shared" si="177"/>
        <v/>
      </c>
      <c r="DC89" s="5" t="str">
        <f t="shared" si="178"/>
        <v/>
      </c>
      <c r="DD89" s="5" t="str">
        <f t="shared" si="179"/>
        <v/>
      </c>
      <c r="DE89" s="5" t="str">
        <f t="shared" si="180"/>
        <v/>
      </c>
      <c r="DF89" s="5" t="str">
        <f t="shared" si="181"/>
        <v/>
      </c>
      <c r="DG89" s="5" t="str">
        <f t="shared" si="182"/>
        <v/>
      </c>
      <c r="DH89" s="5" t="str">
        <f t="shared" si="183"/>
        <v/>
      </c>
      <c r="DI89" s="5" t="str">
        <f t="shared" si="184"/>
        <v/>
      </c>
      <c r="DJ89" s="5" t="str">
        <f t="shared" si="185"/>
        <v/>
      </c>
      <c r="DK89" s="5" t="str">
        <f t="shared" si="186"/>
        <v/>
      </c>
      <c r="DL89" s="5" t="str">
        <f t="shared" si="187"/>
        <v/>
      </c>
      <c r="DM89" s="5" t="str">
        <f t="shared" si="188"/>
        <v/>
      </c>
      <c r="DN89" s="5" t="str">
        <f t="shared" si="189"/>
        <v/>
      </c>
      <c r="DO89" s="5" t="str">
        <f t="shared" si="190"/>
        <v/>
      </c>
      <c r="DP89" s="5" t="str">
        <f t="shared" si="191"/>
        <v/>
      </c>
      <c r="DQ89" s="5" t="str">
        <f t="shared" si="192"/>
        <v/>
      </c>
      <c r="DR89" s="5" t="str">
        <f t="shared" si="193"/>
        <v/>
      </c>
      <c r="DS89" s="5" t="str">
        <f t="shared" si="194"/>
        <v/>
      </c>
      <c r="DT89" s="5" t="str">
        <f t="shared" si="195"/>
        <v/>
      </c>
      <c r="DU89" s="5" t="str">
        <f t="shared" si="196"/>
        <v/>
      </c>
      <c r="DV89" s="5" t="str">
        <f t="shared" si="197"/>
        <v/>
      </c>
      <c r="DW89" s="5" t="str">
        <f t="shared" si="198"/>
        <v/>
      </c>
      <c r="DX89" s="5" t="str">
        <f t="shared" si="199"/>
        <v/>
      </c>
      <c r="DY89" s="5">
        <f t="shared" si="200"/>
        <v>0.38</v>
      </c>
      <c r="DZ89" s="36">
        <f t="shared" si="201"/>
        <v>24</v>
      </c>
      <c r="EA89" s="36" t="str">
        <f t="shared" si="202"/>
        <v/>
      </c>
      <c r="EB89" s="4">
        <f t="shared" si="203"/>
        <v>-194.81291219382015</v>
      </c>
      <c r="EC89" s="4">
        <f t="shared" si="204"/>
        <v>141.72644942330132</v>
      </c>
      <c r="ED89" s="4">
        <f t="shared" si="205"/>
        <v>42.589429910247503</v>
      </c>
      <c r="EE89" s="4">
        <f t="shared" si="206"/>
        <v>21.997561837597804</v>
      </c>
      <c r="EF89" s="4">
        <f t="shared" si="207"/>
        <v>391.27598873910085</v>
      </c>
      <c r="EG89" s="5">
        <f t="shared" si="208"/>
        <v>1.1590292202279098</v>
      </c>
      <c r="EH89" s="5">
        <f t="shared" si="209"/>
        <v>1.1605712218170454</v>
      </c>
      <c r="EI89" s="5">
        <f t="shared" si="210"/>
        <v>1.1597997084840124</v>
      </c>
      <c r="EJ89" s="5">
        <f t="shared" si="211"/>
        <v>1503.278892050324</v>
      </c>
      <c r="EK89" s="5">
        <f t="shared" si="212"/>
        <v>0.84310062429156707</v>
      </c>
      <c r="EL89" s="5">
        <f t="shared" si="213"/>
        <v>1.3000017584482112E-3</v>
      </c>
      <c r="EM89" s="5">
        <f t="shared" si="214"/>
        <v>0.21</v>
      </c>
      <c r="EN89" s="5">
        <f t="shared" si="215"/>
        <v>1.24</v>
      </c>
      <c r="EO89" s="36" t="str">
        <f t="shared" si="216"/>
        <v/>
      </c>
      <c r="EP89" s="36" t="str">
        <f t="shared" si="217"/>
        <v/>
      </c>
      <c r="EQ89" s="36" t="str">
        <f t="shared" si="218"/>
        <v/>
      </c>
      <c r="ER89" s="36">
        <f t="shared" si="219"/>
        <v>8.9924999999999997</v>
      </c>
      <c r="ES89" s="36">
        <f t="shared" si="220"/>
        <v>208</v>
      </c>
      <c r="ET89" s="36">
        <f t="shared" si="221"/>
        <v>57</v>
      </c>
      <c r="EU89" s="36">
        <f t="shared" si="222"/>
        <v>1.125</v>
      </c>
      <c r="EV89" s="36">
        <f t="shared" si="223"/>
        <v>0.18</v>
      </c>
      <c r="EW89" s="36">
        <f t="shared" si="224"/>
        <v>15.86</v>
      </c>
      <c r="EX89" s="36">
        <f t="shared" si="225"/>
        <v>1.125</v>
      </c>
      <c r="EY89" s="36">
        <f t="shared" si="226"/>
        <v>8.9</v>
      </c>
      <c r="EZ89" s="36">
        <f t="shared" si="227"/>
        <v>0.18</v>
      </c>
      <c r="FA89" s="5" t="str">
        <f t="shared" si="228"/>
        <v/>
      </c>
      <c r="FB89" s="5" t="str">
        <f t="shared" si="229"/>
        <v/>
      </c>
      <c r="FC89" s="5" t="str">
        <f t="shared" si="230"/>
        <v/>
      </c>
      <c r="FD89" s="36">
        <f t="shared" si="231"/>
        <v>8.9924999999999997</v>
      </c>
      <c r="FE89" s="36">
        <f t="shared" si="232"/>
        <v>208</v>
      </c>
      <c r="FF89" s="36">
        <f t="shared" si="233"/>
        <v>42</v>
      </c>
      <c r="FG89" s="5">
        <f t="shared" si="234"/>
        <v>10</v>
      </c>
      <c r="FH89" s="36">
        <f t="shared" si="235"/>
        <v>52</v>
      </c>
      <c r="FI89" s="36">
        <f t="shared" si="236"/>
        <v>19</v>
      </c>
      <c r="FJ89" s="5" t="str">
        <f t="shared" si="237"/>
        <v/>
      </c>
      <c r="FK89" s="5" t="str">
        <f t="shared" si="238"/>
        <v/>
      </c>
      <c r="FL89" s="5" t="str">
        <f t="shared" si="239"/>
        <v/>
      </c>
      <c r="FM89" s="5">
        <f t="shared" si="240"/>
        <v>1.3333333333333333</v>
      </c>
      <c r="FN89" s="5" t="str">
        <f t="shared" si="241"/>
        <v/>
      </c>
      <c r="FO89" s="5" t="str">
        <f t="shared" si="242"/>
        <v/>
      </c>
      <c r="FP89" s="4">
        <f t="shared" si="243"/>
        <v>17.98</v>
      </c>
      <c r="FQ89" s="4" t="str">
        <f t="shared" si="244"/>
        <v/>
      </c>
      <c r="FR89" s="4" t="str">
        <f t="shared" si="245"/>
        <v/>
      </c>
      <c r="FS89" s="65" t="str">
        <f t="shared" si="246"/>
        <v/>
      </c>
      <c r="FT89" s="65" t="str">
        <f t="shared" si="247"/>
        <v/>
      </c>
      <c r="FU89" s="65" t="str">
        <f t="shared" si="248"/>
        <v/>
      </c>
      <c r="FV89" s="65" t="str">
        <f t="shared" si="249"/>
        <v/>
      </c>
      <c r="FW89" s="65">
        <f t="shared" si="250"/>
        <v>1.8852316228916903</v>
      </c>
      <c r="FX89" s="65">
        <f t="shared" si="251"/>
        <v>0.57257958565661526</v>
      </c>
      <c r="FY89" s="65">
        <f t="shared" si="252"/>
        <v>3.4256435680020703</v>
      </c>
      <c r="FZ89" s="65">
        <f t="shared" si="253"/>
        <v>-4.5467655690980067</v>
      </c>
      <c r="GA89" s="65">
        <f t="shared" si="254"/>
        <v>-0.8357193603284252</v>
      </c>
      <c r="GB89" s="65">
        <f t="shared" si="255"/>
        <v>0.6942210000000002</v>
      </c>
      <c r="GC89" s="65">
        <f t="shared" si="256"/>
        <v>-1.655511</v>
      </c>
      <c r="GD89" s="65">
        <f t="shared" si="257"/>
        <v>-2.7307109999999999</v>
      </c>
    </row>
    <row r="90" spans="1:186" ht="12.75">
      <c r="D90" s="59" t="s">
        <v>300</v>
      </c>
      <c r="E90" s="59"/>
      <c r="F90" s="58"/>
      <c r="G90" s="68" t="s">
        <v>300</v>
      </c>
      <c r="AF90" s="26"/>
    </row>
    <row r="91" spans="1:186">
      <c r="A91" s="38" t="s">
        <v>185</v>
      </c>
      <c r="B91" s="37">
        <v>668210.22433400003</v>
      </c>
      <c r="C91" s="4">
        <v>4954684.3224999998</v>
      </c>
      <c r="D91" s="38" t="s">
        <v>301</v>
      </c>
      <c r="E91" s="38" t="s">
        <v>646</v>
      </c>
      <c r="F91" s="58">
        <v>4368</v>
      </c>
      <c r="G91" s="38" t="s">
        <v>302</v>
      </c>
      <c r="H91" s="34">
        <v>47.96</v>
      </c>
      <c r="I91" s="34">
        <v>3.29</v>
      </c>
      <c r="J91" s="34">
        <v>16.48</v>
      </c>
      <c r="K91" s="34">
        <v>12.7</v>
      </c>
      <c r="L91" s="34">
        <v>0.23</v>
      </c>
      <c r="M91" s="34">
        <v>10.87</v>
      </c>
      <c r="N91" s="34">
        <v>5.05</v>
      </c>
      <c r="O91" s="34">
        <v>2.84</v>
      </c>
      <c r="P91" s="34">
        <v>0</v>
      </c>
      <c r="Q91" s="34">
        <v>0.52</v>
      </c>
      <c r="R91" s="34"/>
      <c r="S91" s="5">
        <f t="shared" si="133"/>
        <v>99.940000000000012</v>
      </c>
      <c r="U91" s="4">
        <v>29</v>
      </c>
      <c r="W91" s="4">
        <v>133</v>
      </c>
      <c r="Y91" s="4">
        <v>94</v>
      </c>
      <c r="AC91" s="4">
        <v>169</v>
      </c>
      <c r="AD91" s="4">
        <v>34</v>
      </c>
      <c r="AE91" s="4">
        <v>204</v>
      </c>
      <c r="AF91" s="26">
        <v>32</v>
      </c>
      <c r="AG91" s="4">
        <v>53</v>
      </c>
      <c r="AH91" s="5">
        <v>20.8</v>
      </c>
      <c r="AI91" s="5">
        <v>57.8</v>
      </c>
      <c r="AK91" s="5">
        <v>37.299999999999997</v>
      </c>
      <c r="AL91" s="5">
        <v>7.32</v>
      </c>
      <c r="AM91" s="5">
        <v>2.2999999999999998</v>
      </c>
      <c r="AO91" s="5">
        <v>1.18</v>
      </c>
      <c r="AT91" s="5">
        <v>2.89</v>
      </c>
      <c r="AU91" s="5">
        <v>0.48</v>
      </c>
      <c r="AV91" s="5">
        <v>4.03</v>
      </c>
      <c r="AW91" s="5">
        <v>1.88</v>
      </c>
      <c r="AX91" s="5">
        <v>2.52</v>
      </c>
      <c r="BK91" s="4">
        <f>IF(ISNUMBER(I91),ROUND(I91*5995,0),"")</f>
        <v>19724</v>
      </c>
      <c r="BL91" s="6">
        <f>IF(ISNUMBER(H91),H91/60.09,"")</f>
        <v>0.79813612913962384</v>
      </c>
      <c r="BM91" s="6">
        <f>IF(ISNUMBER(I91),I91/79.88,"")</f>
        <v>4.1186780170255385E-2</v>
      </c>
      <c r="BN91" s="6">
        <f>IF(ISNUMBER(J91),(J91/101.98)*2,"")</f>
        <v>0.32320062757403412</v>
      </c>
      <c r="BO91" s="6">
        <f>IF(ISNUMBER(K91),(K91/159.7)*2,"")</f>
        <v>0.15904821540388228</v>
      </c>
      <c r="BP91" s="6">
        <f>IF(ISNUMBER(L91),L91/70.94,"")</f>
        <v>3.2421764871722585E-3</v>
      </c>
      <c r="BQ91" s="6">
        <f>IF(ISNUMBER(M91), M91/40.31,"")</f>
        <v>0.26966013396179606</v>
      </c>
      <c r="BR91" s="6">
        <f>IF(ISNUMBER(N91),N91/56.08,"")</f>
        <v>9.0049928673323829E-2</v>
      </c>
      <c r="BS91" s="6">
        <f>IF(ISNUMBER(O91),(O91/61.98)*2,"")</f>
        <v>9.1642465311390767E-2</v>
      </c>
      <c r="BT91" s="6">
        <f>IF(ISNUMBER(P91),(P91/94.2)*2,"")</f>
        <v>0</v>
      </c>
      <c r="BU91" s="6">
        <f>IF(ISNUMBER(Q91),(Q91/141.94)*2,"")</f>
        <v>7.3270395941947303E-3</v>
      </c>
      <c r="BV91" s="5">
        <f>IF(ISNUMBER(K91),ROUND(0.1189*K91,2),"")</f>
        <v>1.51</v>
      </c>
      <c r="BW91" s="5">
        <f>IF(ISNUMBER(K91),ROUND(0.9*(K91-BV91),2),"")</f>
        <v>10.07</v>
      </c>
      <c r="BX91" s="36">
        <f>IF(AND(OR(ISNUMBER(BV91),ISNUMBER(BW91)),ISNUMBER(M91)),ROUND((BQ91/(BQ91+(BO91*0.899)))*100,2),"")</f>
        <v>65.349999999999994</v>
      </c>
      <c r="BY91" s="5">
        <f>IF(AND(OR(ISNUMBER(K91),ISNUMBER(BV91)),ISNUMBER(M91)),ROUND(((K91*0.9))/M91,2),"")</f>
        <v>1.05</v>
      </c>
      <c r="BZ91" s="5">
        <f>IF(AND(ISNUMBER(J91),ISNUMBER(I91)),ROUND(J91/I91,2),"")</f>
        <v>5.01</v>
      </c>
      <c r="CA91" s="5">
        <f>IF(AND(ISNUMBER(N91),ISNUMBER(I91)),ROUND(N91/I91,2),"")</f>
        <v>1.53</v>
      </c>
      <c r="CB91" s="5">
        <f>IF(AND(ISNUMBER(I91),ISNUMBER(Q91)),ROUND(I91/Q91,2),"")</f>
        <v>6.33</v>
      </c>
      <c r="CC91" s="5">
        <f>IF(AND(ISNUMBER(O91),ISNUMBER(P91)),ROUND(O91+P91,2),"")</f>
        <v>2.84</v>
      </c>
      <c r="CD91" s="5">
        <f>IF(AND(ISNUMBER(O91),ISNUMBER(P91),ISNUMBER(N91)),(O91+P91)-N91,"")</f>
        <v>-2.21</v>
      </c>
      <c r="CE91" s="34">
        <f>IF(AND(ISNUMBER(M91),ISNUMBER(P91)),M91+P91,"")</f>
        <v>10.87</v>
      </c>
      <c r="CF91" s="34">
        <f>IF(AND(ISNUMBER(M91),ISNUMBER(N91),ISNUMBER(O91),ISNUMBER(P91)),M91+N91+O91+P91,"")</f>
        <v>18.759999999999998</v>
      </c>
      <c r="CG91" s="34">
        <f>IF(AND(ISNUMBER(CE91),ISNUMBER(CF91)),100*(CE91/CF91),"")</f>
        <v>57.942430703624737</v>
      </c>
      <c r="CH91" s="5">
        <f>IF(AND(ISNUMBER(P91),ISNUMBER(Q91)),ROUND((P91*8300)/(Q91*4366),2),"")</f>
        <v>0</v>
      </c>
      <c r="CI91" s="5">
        <f>IF(AND(ISNUMBER(P91),ISNUMBER(I91)),ROUND((P91*8300)/(I91*5995),2),"")</f>
        <v>0</v>
      </c>
      <c r="CJ91" s="6">
        <f>IF(AND(ISNUMBER(AE91),ISNUMBER(Q91)),ROUND(AE91/(Q91*10000),3),"")</f>
        <v>3.9E-2</v>
      </c>
      <c r="CK91" s="5" t="str">
        <f>IF(AND(ISNUMBER(AB91),ISNUMBER(AC91)),ROUND(AB91/AC91,3),"")</f>
        <v/>
      </c>
      <c r="CL91" s="5">
        <f>IF(AND(ISNUMBER(AC91),ISNUMBER(AK91)),ROUND(AC91/AK91,3),"")</f>
        <v>4.5309999999999997</v>
      </c>
      <c r="CM91" s="5" t="str">
        <f>IF(AND(ISNUMBER(AG91),ISNUMBER(AB91)),ROUND(AG91/AB91,2),"")</f>
        <v/>
      </c>
      <c r="CN91" s="5">
        <f>IF(AND(ISNUMBER(Y91),ISNUMBER(W91)),ROUND(Y91/W91,2),"")</f>
        <v>0.71</v>
      </c>
      <c r="CO91" s="5" t="str">
        <f>IF(AND(ISNUMBER(W91),ISNUMBER(V91)),ROUND(W91/V91,2),"")</f>
        <v/>
      </c>
      <c r="CP91" s="5">
        <f>IF(AND(ISNUMBER(AE91),ISNUMBER(AD91)),ROUND(AE91/AD91,2),"")</f>
        <v>6</v>
      </c>
      <c r="CQ91" s="6">
        <f>IF(AND(ISNUMBER(AD91),ISNUMBER(AF91)),ROUND(AF91/AD91,3),"")</f>
        <v>0.94099999999999995</v>
      </c>
      <c r="CR91" s="40">
        <f>IF(AND(ISNUMBER(AE91),ISNUMBER(I91)),ROUND(AE91/(I91*10000),4),"")</f>
        <v>6.1999999999999998E-3</v>
      </c>
      <c r="CS91" s="5">
        <f>IF(AND(ISNUMBER(AF91),ISNUMBER(AG91)),ROUND(AG91/AF91,2),"")</f>
        <v>1.66</v>
      </c>
      <c r="CT91" s="5">
        <f>IF(AND(ISNUMBER(AH91),ISNUMBER(AG91)),ROUND(AG91/AH91,2),"")</f>
        <v>2.5499999999999998</v>
      </c>
      <c r="CU91" s="5">
        <f>IF(AND(ISNUMBER(AX91),ISNUMBER(AG91)),ROUND(AG91/AX91,1),"")</f>
        <v>21</v>
      </c>
      <c r="CV91" s="5">
        <f>IF(AND(ISNUMBER(AE91),ISNUMBER(AV91)),ROUND(AE91/AV91,1),"")</f>
        <v>50.6</v>
      </c>
      <c r="CW91" s="5">
        <f>IF(AND(ISNUMBER(AE91),ISNUMBER(AF91)),ROUND(AE91/AF91,2),"")</f>
        <v>6.38</v>
      </c>
      <c r="CX91" s="5">
        <f>IF(AND(ISNUMBER(AI91),ISNUMBER(AT91)),ROUND(AI91/AT91,2),"")</f>
        <v>20</v>
      </c>
      <c r="CY91" s="4">
        <f>IF(AND(ISNUMBER(I91),ISNUMBER(AD91)),ROUND((I91*5995)/AD91,0),"")</f>
        <v>580</v>
      </c>
      <c r="CZ91" s="4">
        <f>IF(AND(ISNUMBER(I91),ISNUMBER(AE91)),ROUND((I91*5995)/AE91,1),"")</f>
        <v>96.7</v>
      </c>
      <c r="DA91" s="4">
        <f>IF(AND(ISNUMBER(I91),ISNUMBER(AT91)),ROUND((I91*5995)/AT91,0),"")</f>
        <v>6825</v>
      </c>
      <c r="DB91" s="5">
        <f>IF(AND(ISNUMBER(AD91),ISNUMBER(AG91)),ROUND(AG91/AD91,2),"")</f>
        <v>1.56</v>
      </c>
      <c r="DC91" s="5">
        <f>IF(AND(ISNUMBER(AG91),ISNUMBER(AT91)),ROUND(AG91/AT91,2),"")</f>
        <v>18.34</v>
      </c>
      <c r="DD91" s="5">
        <f>IF(AND(ISNUMBER(AG91),ISNUMBER(AW91)),ROUND(AG91/AW91,2),"")</f>
        <v>28.19</v>
      </c>
      <c r="DE91" s="5">
        <f>IF(AND(ISNUMBER(AV91),ISNUMBER(AT91)),ROUND(AV91/AT91,2),"")</f>
        <v>1.39</v>
      </c>
      <c r="DF91" s="5">
        <f>IF(AND(ISNUMBER(AF91),ISNUMBER(AT91)),ROUND(AF91/AT91,2),"")</f>
        <v>11.07</v>
      </c>
      <c r="DG91" s="5">
        <f>IF(AND(ISNUMBER(AW91),ISNUMBER(AT91)),ROUND(AW91/AT91,2),"")</f>
        <v>0.65</v>
      </c>
      <c r="DH91" s="5">
        <f>IF(AND(ISNUMBER(AX91),ISNUMBER(AT91)),ROUND(AX91/AT91,2),"")</f>
        <v>0.87</v>
      </c>
      <c r="DI91" s="5">
        <f>IF(AND(ISNUMBER(I91),ISNUMBER(AT91)),ROUND(I91/AT91,2),"")</f>
        <v>1.1399999999999999</v>
      </c>
      <c r="DJ91" s="5">
        <f>IF(AND(ISNUMBER(AH91),ISNUMBER(AL91),ISNUMBER(AT91)),AH91+AL91+AT91,"")</f>
        <v>31.01</v>
      </c>
      <c r="DK91" s="5">
        <f>IF(AND(ISNUMBER(AH91),ISNUMBER(AF91)),ROUND(AH91/AF91,2),"")</f>
        <v>0.65</v>
      </c>
      <c r="DL91" s="5">
        <f>IF(AND(ISNUMBER(AH91),ISNUMBER(AW91)),ROUND(AH91/AW91,2),"")</f>
        <v>11.06</v>
      </c>
      <c r="DM91" s="5" t="str">
        <f>IF(AND(ISNUMBER(AX91),ISNUMBER(AZ91)),ROUND(AX91/AZ91,2),"")</f>
        <v/>
      </c>
      <c r="DN91" s="5">
        <f>IF(AND(ISNUMBER(AX91),ISNUMBER(AW91)),ROUND(AX91/AW91,2),"")</f>
        <v>1.34</v>
      </c>
      <c r="DO91" s="5">
        <f>IF(AND(ISNUMBER(AX91),ISNUMBER(AF91)),ROUND(AF91/AX91,1),"")</f>
        <v>12.7</v>
      </c>
      <c r="DP91" s="5" t="str">
        <f>IF(AND(ISNUMBER(AZ91),ISNUMBER(AF91)),ROUND(AF91/AZ91,2),"")</f>
        <v/>
      </c>
      <c r="DQ91" s="5">
        <f>IF(AND(ISNUMBER(AH91),ISNUMBER(AT91)),ROUND((AH91/0.329)/(AT91/0.22),2),"")</f>
        <v>4.8099999999999996</v>
      </c>
      <c r="DR91" s="5">
        <f>IF(AND(ISNUMBER(AH91),ISNUMBER(AL91)),ROUND((AH91/0.329)/(AL91/0.203),2),"")</f>
        <v>1.75</v>
      </c>
      <c r="DS91" s="5">
        <f>IF(AND(ISNUMBER(AT91),ISNUMBER(AL91)),ROUND((AL91/0.203)/(AT91/0.22),2),"")</f>
        <v>2.74</v>
      </c>
      <c r="DT91" s="5">
        <f>IF(AND(ISNUMBER(AF91),ISNUMBER(AW91)),ROUND((AF91/0.658)/(AW91/0.037),2),"")</f>
        <v>0.96</v>
      </c>
      <c r="DU91" s="5">
        <f>IF(AND(ISNUMBER(AH91),ISNUMBER(AF91)),ROUND((AH91/0.648)/(AF91/0.658),2),"")</f>
        <v>0.66</v>
      </c>
      <c r="DV91" s="5">
        <f>IF(AND(ISNUMBER(AX91),ISNUMBER(AF91)),ROUND((AX91/0.0795)/(AF91/0.658),2),"")</f>
        <v>0.65</v>
      </c>
      <c r="DW91" s="5">
        <f>IF(AND(ISNUMBER(AX91),ISNUMBER(AW91)),ROUND((AX91/0.0795)/(AW91/0.037),2),"")</f>
        <v>0.62</v>
      </c>
      <c r="DX91" s="5">
        <f>IF(AND(ISNUMBER(AV91),ISNUMBER(AX91)),ROUND((AV91/0.283)/(AX91/0.07957),2),"")</f>
        <v>0.45</v>
      </c>
      <c r="DY91" s="5">
        <f>IF(AND(ISNUMBER(AF91),ISNUMBER(AE91)),ROUND((AF91/0.658)/(AE91/10.5),2),"")</f>
        <v>2.5</v>
      </c>
      <c r="DZ91" s="36">
        <f>IF(AND(ISNUMBER(AD91),ISNUMBER(AF91)),ROUND(AD91+AF91,1),"")</f>
        <v>66</v>
      </c>
      <c r="EA91" s="36">
        <f>IF(AND(ISNUMBER(AT91),ISNUMBER(AW91)),ROUND(AT91+AW91,1),"")</f>
        <v>4.8</v>
      </c>
      <c r="EB91" s="4">
        <f>IF(AND(ISNUMBER(N91),ISNUMBER(O91),ISNUMBER(P91)),((BT91-(BS91+BR91))*1000),"")</f>
        <v>-181.69239398471458</v>
      </c>
      <c r="EC91" s="4">
        <f>IF(AND(ISNUMBER(H91),ISNUMBER(N91),ISNUMBER(O91),ISNUMBER(P91)),(((BL91/3)-(BT91+BS91+2*(BR91/3)))*1000),"")</f>
        <v>114.36962528626799</v>
      </c>
      <c r="ED91" s="4">
        <f>IF(AND(ISNUMBER(J91),ISNUMBER(N91),ISNUMBER(O91),ISNUMBER(P91)),((BN91-(BT91+BS91+2*BR91))*1000),"")</f>
        <v>51.458304915995676</v>
      </c>
      <c r="EE91" s="4">
        <f>IF(AND(ISNUMBER(I91),ISNUMBER(K91),ISNUMBER(M91)),((BO91+BQ91+BM91)*1000),"")</f>
        <v>469.89512953593379</v>
      </c>
      <c r="EF91" s="4">
        <f>IF(AND(ISNUMBER(EC91),ISNUMBER(EE91)),(555-(EC91+EE91)),"")</f>
        <v>-29.26475482220178</v>
      </c>
      <c r="EG91" s="5">
        <f>IF(AND(ISNUMBER(J91),ISNUMBER(N91),ISNUMBER(O91),ISNUMBER(P91)),((J91/101.96))/(((O91/62))+((P91/94.1))+(N91/56.08)),"")</f>
        <v>1.1897270648121987</v>
      </c>
      <c r="EH91" s="5">
        <f>IF(AND(ISNUMBER(J91),ISNUMBER(N91),ISNUMBER(O91),ISNUMBER(P91)),((J91/101.96))/(((O91/62))+((P91/94.1))),"")</f>
        <v>3.5285861895579052</v>
      </c>
      <c r="EI91" s="5">
        <f>IF(AND(ISNUMBER(J91),ISNUMBER(N91),ISNUMBER(O91),ISNUMBER(P91)),(2*(J91/101.96))/((2*(O91/62))+(2*(P91/94.1))+(N91/56.08)),"")</f>
        <v>1.7794725631458854</v>
      </c>
      <c r="EJ91" s="5">
        <f>IF(AND(ISNUMBER(N91),ISNUMBER(O91),ISNUMBER(P91)),((2*(O91/62))+(2*(P91/94.1)))/(N91/56.08),"")</f>
        <v>1.0173567550303417</v>
      </c>
      <c r="EK91" s="5">
        <f>IF(AND(ISNUMBER(J91),ISNUMBER(O91),ISNUMBER(P91)),(2*(O91/62))/((2*(J91/101.96))-(2*(P91/94.1))),"")</f>
        <v>0.28339962417788911</v>
      </c>
      <c r="EL91" s="5">
        <f>IF(AND(ISNUMBER(J91),ISNUMBER(N91),ISNUMBER(P91)),(2*(N91/56.08))/((2*(J91/101.96))-(2*(P91/94.1))),"")</f>
        <v>0.55712929171918057</v>
      </c>
      <c r="EM91" s="5">
        <f>IF(AND(ISNUMBER(J91),ISNUMBER(H91)),ROUND(J91/H91,2),"")</f>
        <v>0.34</v>
      </c>
      <c r="EN91" s="5">
        <f>IF(AND(OR(ISNUMBER(BV91),ISNUMBER(BW91)),ISNUMBER(M91),ISNUMBER(N91)),ROUND((BV91+BW91+0.5*(N91+M91)),2),"")</f>
        <v>19.54</v>
      </c>
      <c r="EO91" s="36">
        <f>IF(AND(ISNUMBER(Q91),ISNUMBER(I91),ISNUMBER(L91)),ROUND(I91,2),"")</f>
        <v>3.29</v>
      </c>
      <c r="EP91" s="36">
        <f>IF(AND(ISNUMBER(Q91),ISNUMBER(I91),ISNUMBER(L91)),(L91*10),"")</f>
        <v>2.3000000000000003</v>
      </c>
      <c r="EQ91" s="36">
        <f>IF(AND(ISNUMBER(Q91),ISNUMBER(I91),ISNUMBER(L91)),(Q91*10),"")</f>
        <v>5.2</v>
      </c>
      <c r="ER91" s="36">
        <f>IF(AND(ISNUMBER(AD91),ISNUMBER(I91),ISNUMBER(AE91)),(I91*59.95),"")</f>
        <v>197.2355</v>
      </c>
      <c r="ES91" s="36">
        <f>IF(AND(ISNUMBER(AD91),ISNUMBER(I91),ISNUMBER(AE91)),(AE91),"")</f>
        <v>204</v>
      </c>
      <c r="ET91" s="36">
        <f>IF(AND(ISNUMBER(AD91),ISNUMBER(I91),ISNUMBER(AE91)),(AD91*3),"")</f>
        <v>102</v>
      </c>
      <c r="EU91" s="36">
        <f>IF(AND(ISNUMBER(J91),OR(ISNUMBER(BW91),ISNUMBER(BV91)),ISNUMBER(M91)),(0.9*K91),"")</f>
        <v>11.43</v>
      </c>
      <c r="EV91" s="36">
        <f>IF(AND(ISNUMBER(J91),OR(ISNUMBER(BW91),ISNUMBER(BV91)),ISNUMBER(M91)),(M91),"")</f>
        <v>10.87</v>
      </c>
      <c r="EW91" s="36">
        <f>IF(AND(ISNUMBER(J91),OR(ISNUMBER(BW91),ISNUMBER(BV91)),ISNUMBER(M91)),(J91),"")</f>
        <v>16.48</v>
      </c>
      <c r="EX91" s="36">
        <f>IF(AND(OR(ISNUMBER(BV91),ISNUMBER(BW91)),ISNUMBER(O91),ISNUMBER(P91),ISNUMBER(M91)),(0.9*K91),"")</f>
        <v>11.43</v>
      </c>
      <c r="EY91" s="36">
        <f>IF(AND(OR(ISNUMBER(BV91),ISNUMBER(BW91)),ISNUMBER(O91),ISNUMBER(P91),ISNUMBER(M91)),(O91+P91),"")</f>
        <v>2.84</v>
      </c>
      <c r="EZ91" s="36">
        <f>IF(AND(OR(ISNUMBER(BV91),ISNUMBER(BW91)),ISNUMBER(O91),ISNUMBER(P91),ISNUMBER(M91)),(M91),"")</f>
        <v>10.87</v>
      </c>
      <c r="FA91" s="5">
        <f>IF(AND(ISNUMBER(AV91),ISNUMBER(AX91),ISNUMBER(AW91)),(AV91/3),"")</f>
        <v>1.3433333333333335</v>
      </c>
      <c r="FB91" s="5">
        <f>IF(AND(ISNUMBER(AI91),ISNUMBER(AW91),ISNUMBER(AV91)),AX91,"")</f>
        <v>2.52</v>
      </c>
      <c r="FC91" s="5">
        <f>IF(AND(ISNUMBER(AI91),ISNUMBER(AW91),ISNUMBER(AV91)),AW91,"")</f>
        <v>1.88</v>
      </c>
      <c r="FD91" s="36">
        <f>IF(AND(ISNUMBER(I91),ISNUMBER(AE91),ISNUMBER(AC91)),(I91*59.95),"")</f>
        <v>197.2355</v>
      </c>
      <c r="FE91" s="36">
        <f>IF(AND(ISNUMBER(I91),ISNUMBER(AE91),ISNUMBER(AC91)),(AE91),"")</f>
        <v>204</v>
      </c>
      <c r="FF91" s="36">
        <f>IF(AND(ISNUMBER(I91),ISNUMBER(AE91),ISNUMBER(AC91)),(AC91/2),"")</f>
        <v>84.5</v>
      </c>
      <c r="FG91" s="5">
        <f>IF(AND(ISNUMBER(AE91),ISNUMBER(AF91),ISNUMBER(AD91)),(2*AF91),"")</f>
        <v>64</v>
      </c>
      <c r="FH91" s="36">
        <f>IF(AND(ISNUMBER(AE91),ISNUMBER(AF91),ISNUMBER(AD91)),(AE91/4),"")</f>
        <v>51</v>
      </c>
      <c r="FI91" s="36">
        <f>IF(AND(ISNUMBER(AE91),ISNUMBER(AF91),ISNUMBER(AD91)),(AD91),"")</f>
        <v>34</v>
      </c>
      <c r="FJ91" s="5">
        <f>IF(AND(ISNUMBER(AE91),ISNUMBER(AF91),ISNUMBER(AH91)),(AD91/15),"")</f>
        <v>2.2666666666666666</v>
      </c>
      <c r="FK91" s="5">
        <f>IF(AND(ISNUMBER(AE91),ISNUMBER(AF91),ISNUMBER(AH91)),(AH91/10),"")</f>
        <v>2.08</v>
      </c>
      <c r="FL91" s="5">
        <f>IF(AND(ISNUMBER(AE91),ISNUMBER(AF91),ISNUMBER(AH91)),(AF91/8),"")</f>
        <v>4</v>
      </c>
      <c r="FM91" s="5" t="str">
        <f>IF(ISNUMBER(AB91),AB91/30,"")</f>
        <v/>
      </c>
      <c r="FN91" s="5">
        <f>IF(ISNUMBER(AV91),AV91,"")</f>
        <v>4.03</v>
      </c>
      <c r="FO91" s="5">
        <f>IF(ISNUMBER(AW91),AW91*3,"")</f>
        <v>5.64</v>
      </c>
      <c r="FP91" s="4">
        <f>IF(ISNUMBER(BK91),BK91/50,"")</f>
        <v>394.48</v>
      </c>
      <c r="FQ91" s="4">
        <f>IF(ISNUMBER(AL91),AL91*50,"")</f>
        <v>366</v>
      </c>
      <c r="FR91" s="4" t="str">
        <f>IF(ISNUMBER(V91),V91,"")</f>
        <v/>
      </c>
      <c r="FS91" s="65" t="str">
        <f>IF(AND(ISNUMBER(V91),ISNUMBER(BK91)),LOG((50*V91)/BK91),"")</f>
        <v/>
      </c>
      <c r="FT91" s="65">
        <f>IF(AND(ISNUMBER(U91),ISNUMBER(BK91)),LOG((250*U91)/BK91),"")</f>
        <v>-0.43465698728810637</v>
      </c>
      <c r="FU91" s="65">
        <f>IF(AND(ISNUMBER(AM91),ISNUMBER(AU91)),LOG(AM91/(5*AU91)),"")</f>
        <v>-1.8483405694013178E-2</v>
      </c>
      <c r="FV91" s="65">
        <f>IF(AND(ISNUMBER(AC91),ISNUMBER(AU91)),LOG(AC91/(500*AU91)),"")</f>
        <v>-0.15232453709793245</v>
      </c>
      <c r="FW91" s="65">
        <f>IF(AND(ISNUMBER(H91),ISNUMBER(BK91)),LOG((0.467*H91*10000)/(5*BK91)),"")</f>
        <v>0.35623105679780437</v>
      </c>
      <c r="FX91" s="65">
        <f>IF(AND(ISNUMBER(AC91),ISNUMBER(BK91)),LOG((40*AC91)/BK91),"")</f>
        <v>-0.46504829791746416</v>
      </c>
      <c r="FY91" s="65">
        <f>IF(AND(ISNUMBER(AD91),ISNUMBER(AC91),ISNUMBER(AE91),ISNUMBER(BK91)),-(0.016*LOG(AE91/BK91))-(2.961*LOG(AD91/BK91))+(1.5*LOG(AC91/BK91)),"")</f>
        <v>5.11387450680947</v>
      </c>
      <c r="FZ91" s="65">
        <f>IF(AND(ISNUMBER(AD91),ISNUMBER(AC91),ISNUMBER(AE91),ISNUMBER(BK91)),-(1.474*LOG(AE91/BK91))+(2.143*LOG(AD91/BK91))+(1.84*LOG(AC91/BK91)),"")</f>
        <v>-6.7992664506675444</v>
      </c>
      <c r="GA91" s="65">
        <f>IF(AND(ISNUMBER(CQ91),ISNUMBER(CP91)),(1.74+LOG(CQ91)-(1.92*LOG(CP91))),"")</f>
        <v>0.21953922269066117</v>
      </c>
      <c r="GB91" s="65">
        <f>IF(AND(ISNUMBER(H91),ISNUMBER(H91),ISNUMBER(J91),ISNUMBER(BW91),ISNUMBER(M91),ISNUMBER(N91),ISNUMBER(O91),ISNUMBER(P91)),(0.0088*H91-0.0774*I91+0.0102*J91+0.0066*BW91-0.0017*M91-0.0143*N91-0.0155*O91-0.0007*P91),"")</f>
        <v>0.26724600000000004</v>
      </c>
      <c r="GC91" s="65">
        <f>IF(AND(ISNUMBER(H91),ISNUMBER(H91),ISNUMBER(J91),ISNUMBER(BW91),ISNUMBER(M91),ISNUMBER(N91),ISNUMBER(O91),ISNUMBER(P91)),(-0.013*H91-0.0185*I91-0.0129*J91-0.0134*BW91-0.03*M91-0.0204*N91-0.0481*O91-0.0715*P91),"")</f>
        <v>-1.5975989999999995</v>
      </c>
      <c r="GD91" s="65">
        <f>IF(AND(ISNUMBER(H91),ISNUMBER(H91),ISNUMBER(J91),ISNUMBER(BW91),ISNUMBER(M91),ISNUMBER(N91),ISNUMBER(O91),ISNUMBER(P91)),(-0.0221*H91-0.0532*I91-0.0361*J91-0.0016*BW91-0.031*M91-0.0237*N91-0.0641*O91-0.0289*P91),"")</f>
        <v>-2.4846829999999995</v>
      </c>
    </row>
    <row r="92" spans="1:186">
      <c r="A92" s="38" t="s">
        <v>185</v>
      </c>
      <c r="B92" s="37">
        <v>667891.74432599999</v>
      </c>
      <c r="C92" s="4">
        <v>4954519.64946</v>
      </c>
      <c r="D92" s="38" t="s">
        <v>301</v>
      </c>
      <c r="E92" s="38" t="s">
        <v>646</v>
      </c>
      <c r="F92" s="58">
        <v>4371</v>
      </c>
      <c r="G92" s="38" t="s">
        <v>303</v>
      </c>
      <c r="H92" s="34">
        <v>47.55</v>
      </c>
      <c r="I92" s="34">
        <v>3.11</v>
      </c>
      <c r="J92" s="34">
        <v>15.17</v>
      </c>
      <c r="K92" s="34">
        <v>16.079999999999998</v>
      </c>
      <c r="L92" s="34">
        <v>0.13</v>
      </c>
      <c r="M92" s="34">
        <v>6.33</v>
      </c>
      <c r="N92" s="34">
        <v>5.39</v>
      </c>
      <c r="O92" s="34">
        <v>4.34</v>
      </c>
      <c r="P92" s="34">
        <v>1.93</v>
      </c>
      <c r="Q92" s="34">
        <v>0.39</v>
      </c>
      <c r="R92" s="34"/>
      <c r="S92" s="5">
        <f t="shared" si="133"/>
        <v>100.42</v>
      </c>
      <c r="U92" s="4">
        <v>22</v>
      </c>
      <c r="W92" s="4">
        <v>82</v>
      </c>
      <c r="Y92" s="4">
        <v>55</v>
      </c>
      <c r="AB92" s="4">
        <v>30</v>
      </c>
      <c r="AC92" s="4">
        <v>144</v>
      </c>
      <c r="AD92" s="4">
        <v>37</v>
      </c>
      <c r="AE92" s="4">
        <v>195</v>
      </c>
      <c r="AF92" s="26">
        <v>25</v>
      </c>
      <c r="AG92" s="4">
        <v>323</v>
      </c>
      <c r="AH92" s="5">
        <v>29.4</v>
      </c>
      <c r="AI92" s="5">
        <v>67.5</v>
      </c>
      <c r="AK92" s="5">
        <v>33.200000000000003</v>
      </c>
      <c r="AL92" s="5">
        <v>8.4</v>
      </c>
      <c r="AM92" s="5">
        <v>2.79</v>
      </c>
      <c r="AO92" s="5">
        <v>1.32</v>
      </c>
      <c r="AT92" s="5">
        <v>3.05</v>
      </c>
      <c r="AU92" s="5">
        <v>0.47</v>
      </c>
      <c r="AV92" s="5">
        <v>4.96</v>
      </c>
      <c r="AW92" s="5">
        <v>2.16</v>
      </c>
      <c r="AX92" s="5">
        <v>2.13</v>
      </c>
      <c r="BK92" s="4">
        <f t="shared" ref="BK92:BK155" si="258">IF(ISNUMBER(I92),ROUND(I92*5995,0),"")</f>
        <v>18644</v>
      </c>
      <c r="BL92" s="6">
        <f t="shared" ref="BL92:BL155" si="259">IF(ISNUMBER(H92),H92/60.09,"")</f>
        <v>0.79131303045431844</v>
      </c>
      <c r="BM92" s="6">
        <f t="shared" ref="BM92:BM155" si="260">IF(ISNUMBER(I92),I92/79.88,"")</f>
        <v>3.8933400100150228E-2</v>
      </c>
      <c r="BN92" s="6">
        <f t="shared" ref="BN92:BN155" si="261">IF(ISNUMBER(J92),(J92/101.98)*2,"")</f>
        <v>0.297509315552069</v>
      </c>
      <c r="BO92" s="6">
        <f t="shared" ref="BO92:BO155" si="262">IF(ISNUMBER(K92),(K92/159.7)*2,"")</f>
        <v>0.20137758296806513</v>
      </c>
      <c r="BP92" s="6">
        <f t="shared" ref="BP92:BP155" si="263">IF(ISNUMBER(L92),L92/70.94,"")</f>
        <v>1.8325345362277983E-3</v>
      </c>
      <c r="BQ92" s="6">
        <f t="shared" ref="BQ92:BQ155" si="264">IF(ISNUMBER(M92), M92/40.31,"")</f>
        <v>0.1570329942942198</v>
      </c>
      <c r="BR92" s="6">
        <f t="shared" ref="BR92:BR155" si="265">IF(ISNUMBER(N92),N92/56.08,"")</f>
        <v>9.6112696148359489E-2</v>
      </c>
      <c r="BS92" s="6">
        <f t="shared" ref="BS92:BS155" si="266">IF(ISNUMBER(O92),(O92/61.98)*2,"")</f>
        <v>0.14004517586318169</v>
      </c>
      <c r="BT92" s="6">
        <f t="shared" ref="BT92:BT155" si="267">IF(ISNUMBER(P92),(P92/94.2)*2,"")</f>
        <v>4.0976645435244159E-2</v>
      </c>
      <c r="BU92" s="6">
        <f t="shared" ref="BU92:BU155" si="268">IF(ISNUMBER(Q92),(Q92/141.94)*2,"")</f>
        <v>5.4952796956460482E-3</v>
      </c>
      <c r="BV92" s="5">
        <f t="shared" ref="BV92:BV155" si="269">IF(ISNUMBER(K92),ROUND(0.1189*K92,2),"")</f>
        <v>1.91</v>
      </c>
      <c r="BW92" s="5">
        <f t="shared" ref="BW92:BW155" si="270">IF(ISNUMBER(K92),ROUND(0.9*(K92-BV92),2),"")</f>
        <v>12.75</v>
      </c>
      <c r="BX92" s="36">
        <f t="shared" ref="BX92:BX155" si="271">IF(AND(OR(ISNUMBER(BV92),ISNUMBER(BW92)),ISNUMBER(M92)),ROUND((BQ92/(BQ92+(BO92*0.899)))*100,2),"")</f>
        <v>46.45</v>
      </c>
      <c r="BY92" s="5">
        <f t="shared" ref="BY92:BY155" si="272">IF(AND(OR(ISNUMBER(K92),ISNUMBER(BV92)),ISNUMBER(M92)),ROUND(((K92*0.9))/M92,2),"")</f>
        <v>2.29</v>
      </c>
      <c r="BZ92" s="5">
        <f t="shared" ref="BZ92:BZ155" si="273">IF(AND(ISNUMBER(J92),ISNUMBER(I92)),ROUND(J92/I92,2),"")</f>
        <v>4.88</v>
      </c>
      <c r="CA92" s="5">
        <f t="shared" ref="CA92:CA155" si="274">IF(AND(ISNUMBER(N92),ISNUMBER(I92)),ROUND(N92/I92,2),"")</f>
        <v>1.73</v>
      </c>
      <c r="CB92" s="5">
        <f t="shared" ref="CB92:CB155" si="275">IF(AND(ISNUMBER(I92),ISNUMBER(Q92)),ROUND(I92/Q92,2),"")</f>
        <v>7.97</v>
      </c>
      <c r="CC92" s="5">
        <f t="shared" ref="CC92:CC155" si="276">IF(AND(ISNUMBER(O92),ISNUMBER(P92)),ROUND(O92+P92,2),"")</f>
        <v>6.27</v>
      </c>
      <c r="CD92" s="5">
        <f t="shared" ref="CD92:CD155" si="277">IF(AND(ISNUMBER(O92),ISNUMBER(P92),ISNUMBER(N92)),(O92+P92)-N92,"")</f>
        <v>0.87999999999999989</v>
      </c>
      <c r="CE92" s="34">
        <f t="shared" ref="CE92:CE155" si="278">IF(AND(ISNUMBER(M92),ISNUMBER(P92)),M92+P92,"")</f>
        <v>8.26</v>
      </c>
      <c r="CF92" s="34">
        <f t="shared" ref="CF92:CF155" si="279">IF(AND(ISNUMBER(M92),ISNUMBER(N92),ISNUMBER(O92),ISNUMBER(P92)),M92+N92+O92+P92,"")</f>
        <v>17.989999999999998</v>
      </c>
      <c r="CG92" s="34">
        <f t="shared" ref="CG92:CG155" si="280">IF(AND(ISNUMBER(CE92),ISNUMBER(CF92)),100*(CE92/CF92),"")</f>
        <v>45.914396887159533</v>
      </c>
      <c r="CH92" s="5">
        <f t="shared" ref="CH92:CH155" si="281">IF(AND(ISNUMBER(P92),ISNUMBER(Q92)),ROUND((P92*8300)/(Q92*4366),2),"")</f>
        <v>9.41</v>
      </c>
      <c r="CI92" s="5">
        <f t="shared" ref="CI92:CI155" si="282">IF(AND(ISNUMBER(P92),ISNUMBER(I92)),ROUND((P92*8300)/(I92*5995),2),"")</f>
        <v>0.86</v>
      </c>
      <c r="CJ92" s="6">
        <f t="shared" ref="CJ92:CJ155" si="283">IF(AND(ISNUMBER(AE92),ISNUMBER(Q92)),ROUND(AE92/(Q92*10000),3),"")</f>
        <v>0.05</v>
      </c>
      <c r="CK92" s="5">
        <f t="shared" ref="CK92:CK155" si="284">IF(AND(ISNUMBER(AB92),ISNUMBER(AC92)),ROUND(AB92/AC92,3),"")</f>
        <v>0.20799999999999999</v>
      </c>
      <c r="CL92" s="5">
        <f t="shared" ref="CL92:CL155" si="285">IF(AND(ISNUMBER(AC92),ISNUMBER(AK92)),ROUND(AC92/AK92,3),"")</f>
        <v>4.3369999999999997</v>
      </c>
      <c r="CM92" s="5">
        <f t="shared" ref="CM92:CM155" si="286">IF(AND(ISNUMBER(AG92),ISNUMBER(AB92)),ROUND(AG92/AB92,2),"")</f>
        <v>10.77</v>
      </c>
      <c r="CN92" s="5">
        <f t="shared" ref="CN92:CN155" si="287">IF(AND(ISNUMBER(Y92),ISNUMBER(W92)),ROUND(Y92/W92,2),"")</f>
        <v>0.67</v>
      </c>
      <c r="CO92" s="5" t="str">
        <f t="shared" ref="CO92:CO155" si="288">IF(AND(ISNUMBER(W92),ISNUMBER(V92)),ROUND(W92/V92,2),"")</f>
        <v/>
      </c>
      <c r="CP92" s="5">
        <f t="shared" ref="CP92:CP155" si="289">IF(AND(ISNUMBER(AE92),ISNUMBER(AD92)),ROUND(AE92/AD92,2),"")</f>
        <v>5.27</v>
      </c>
      <c r="CQ92" s="6">
        <f t="shared" ref="CQ92:CQ155" si="290">IF(AND(ISNUMBER(AD92),ISNUMBER(AF92)),ROUND(AF92/AD92,3),"")</f>
        <v>0.67600000000000005</v>
      </c>
      <c r="CR92" s="40">
        <f t="shared" ref="CR92:CR155" si="291">IF(AND(ISNUMBER(AE92),ISNUMBER(I92)),ROUND(AE92/(I92*10000),4),"")</f>
        <v>6.3E-3</v>
      </c>
      <c r="CS92" s="5">
        <f t="shared" ref="CS92:CS155" si="292">IF(AND(ISNUMBER(AF92),ISNUMBER(AG92)),ROUND(AG92/AF92,2),"")</f>
        <v>12.92</v>
      </c>
      <c r="CT92" s="5">
        <f t="shared" ref="CT92:CT155" si="293">IF(AND(ISNUMBER(AH92),ISNUMBER(AG92)),ROUND(AG92/AH92,2),"")</f>
        <v>10.99</v>
      </c>
      <c r="CU92" s="5">
        <f t="shared" ref="CU92:CU155" si="294">IF(AND(ISNUMBER(AX92),ISNUMBER(AG92)),ROUND(AG92/AX92,1),"")</f>
        <v>151.6</v>
      </c>
      <c r="CV92" s="5">
        <f t="shared" ref="CV92:CV155" si="295">IF(AND(ISNUMBER(AE92),ISNUMBER(AV92)),ROUND(AE92/AV92,1),"")</f>
        <v>39.299999999999997</v>
      </c>
      <c r="CW92" s="5">
        <f t="shared" ref="CW92:CW155" si="296">IF(AND(ISNUMBER(AE92),ISNUMBER(AF92)),ROUND(AE92/AF92,2),"")</f>
        <v>7.8</v>
      </c>
      <c r="CX92" s="5">
        <f t="shared" ref="CX92:CX155" si="297">IF(AND(ISNUMBER(AI92),ISNUMBER(AT92)),ROUND(AI92/AT92,2),"")</f>
        <v>22.13</v>
      </c>
      <c r="CY92" s="4">
        <f t="shared" ref="CY92:CY155" si="298">IF(AND(ISNUMBER(I92),ISNUMBER(AD92)),ROUND((I92*5995)/AD92,0),"")</f>
        <v>504</v>
      </c>
      <c r="CZ92" s="4">
        <f t="shared" ref="CZ92:CZ155" si="299">IF(AND(ISNUMBER(I92),ISNUMBER(AE92)),ROUND((I92*5995)/AE92,1),"")</f>
        <v>95.6</v>
      </c>
      <c r="DA92" s="4">
        <f t="shared" ref="DA92:DA155" si="300">IF(AND(ISNUMBER(I92),ISNUMBER(AT92)),ROUND((I92*5995)/AT92,0),"")</f>
        <v>6113</v>
      </c>
      <c r="DB92" s="5">
        <f t="shared" ref="DB92:DB155" si="301">IF(AND(ISNUMBER(AD92),ISNUMBER(AG92)),ROUND(AG92/AD92,2),"")</f>
        <v>8.73</v>
      </c>
      <c r="DC92" s="5">
        <f t="shared" ref="DC92:DC155" si="302">IF(AND(ISNUMBER(AG92),ISNUMBER(AT92)),ROUND(AG92/AT92,2),"")</f>
        <v>105.9</v>
      </c>
      <c r="DD92" s="5">
        <f t="shared" ref="DD92:DD155" si="303">IF(AND(ISNUMBER(AG92),ISNUMBER(AW92)),ROUND(AG92/AW92,2),"")</f>
        <v>149.54</v>
      </c>
      <c r="DE92" s="5">
        <f t="shared" ref="DE92:DE155" si="304">IF(AND(ISNUMBER(AV92),ISNUMBER(AT92)),ROUND(AV92/AT92,2),"")</f>
        <v>1.63</v>
      </c>
      <c r="DF92" s="5">
        <f t="shared" ref="DF92:DF155" si="305">IF(AND(ISNUMBER(AF92),ISNUMBER(AT92)),ROUND(AF92/AT92,2),"")</f>
        <v>8.1999999999999993</v>
      </c>
      <c r="DG92" s="5">
        <f t="shared" ref="DG92:DG155" si="306">IF(AND(ISNUMBER(AW92),ISNUMBER(AT92)),ROUND(AW92/AT92,2),"")</f>
        <v>0.71</v>
      </c>
      <c r="DH92" s="5">
        <f t="shared" ref="DH92:DH155" si="307">IF(AND(ISNUMBER(AX92),ISNUMBER(AT92)),ROUND(AX92/AT92,2),"")</f>
        <v>0.7</v>
      </c>
      <c r="DI92" s="5">
        <f t="shared" ref="DI92:DI155" si="308">IF(AND(ISNUMBER(I92),ISNUMBER(AT92)),ROUND(I92/AT92,2),"")</f>
        <v>1.02</v>
      </c>
      <c r="DJ92" s="5">
        <f t="shared" ref="DJ92:DJ155" si="309">IF(AND(ISNUMBER(AH92),ISNUMBER(AL92),ISNUMBER(AT92)),AH92+AL92+AT92,"")</f>
        <v>40.849999999999994</v>
      </c>
      <c r="DK92" s="5">
        <f t="shared" ref="DK92:DK155" si="310">IF(AND(ISNUMBER(AH92),ISNUMBER(AF92)),ROUND(AH92/AF92,2),"")</f>
        <v>1.18</v>
      </c>
      <c r="DL92" s="5">
        <f t="shared" ref="DL92:DL155" si="311">IF(AND(ISNUMBER(AH92),ISNUMBER(AW92)),ROUND(AH92/AW92,2),"")</f>
        <v>13.61</v>
      </c>
      <c r="DM92" s="5" t="str">
        <f t="shared" ref="DM92:DM155" si="312">IF(AND(ISNUMBER(AX92),ISNUMBER(AZ92)),ROUND(AX92/AZ92,2),"")</f>
        <v/>
      </c>
      <c r="DN92" s="5">
        <f t="shared" ref="DN92:DN155" si="313">IF(AND(ISNUMBER(AX92),ISNUMBER(AW92)),ROUND(AX92/AW92,2),"")</f>
        <v>0.99</v>
      </c>
      <c r="DO92" s="5">
        <f t="shared" ref="DO92:DO155" si="314">IF(AND(ISNUMBER(AX92),ISNUMBER(AF92)),ROUND(AF92/AX92,1),"")</f>
        <v>11.7</v>
      </c>
      <c r="DP92" s="5" t="str">
        <f t="shared" ref="DP92:DP155" si="315">IF(AND(ISNUMBER(AZ92),ISNUMBER(AF92)),ROUND(AF92/AZ92,2),"")</f>
        <v/>
      </c>
      <c r="DQ92" s="5">
        <f t="shared" ref="DQ92:DQ155" si="316">IF(AND(ISNUMBER(AH92),ISNUMBER(AT92)),ROUND((AH92/0.329)/(AT92/0.22),2),"")</f>
        <v>6.45</v>
      </c>
      <c r="DR92" s="5">
        <f t="shared" ref="DR92:DR155" si="317">IF(AND(ISNUMBER(AH92),ISNUMBER(AL92)),ROUND((AH92/0.329)/(AL92/0.203),2),"")</f>
        <v>2.16</v>
      </c>
      <c r="DS92" s="5">
        <f t="shared" ref="DS92:DS155" si="318">IF(AND(ISNUMBER(AT92),ISNUMBER(AL92)),ROUND((AL92/0.203)/(AT92/0.22),2),"")</f>
        <v>2.98</v>
      </c>
      <c r="DT92" s="5">
        <f t="shared" ref="DT92:DT155" si="319">IF(AND(ISNUMBER(AF92),ISNUMBER(AW92)),ROUND((AF92/0.658)/(AW92/0.037),2),"")</f>
        <v>0.65</v>
      </c>
      <c r="DU92" s="5">
        <f t="shared" ref="DU92:DU155" si="320">IF(AND(ISNUMBER(AH92),ISNUMBER(AF92)),ROUND((AH92/0.648)/(AF92/0.658),2),"")</f>
        <v>1.19</v>
      </c>
      <c r="DV92" s="5">
        <f t="shared" ref="DV92:DV155" si="321">IF(AND(ISNUMBER(AX92),ISNUMBER(AF92)),ROUND((AX92/0.0795)/(AF92/0.658),2),"")</f>
        <v>0.71</v>
      </c>
      <c r="DW92" s="5">
        <f t="shared" ref="DW92:DW155" si="322">IF(AND(ISNUMBER(AX92),ISNUMBER(AW92)),ROUND((AX92/0.0795)/(AW92/0.037),2),"")</f>
        <v>0.46</v>
      </c>
      <c r="DX92" s="5">
        <f t="shared" ref="DX92:DX155" si="323">IF(AND(ISNUMBER(AV92),ISNUMBER(AX92)),ROUND((AV92/0.283)/(AX92/0.07957),2),"")</f>
        <v>0.65</v>
      </c>
      <c r="DY92" s="5">
        <f t="shared" ref="DY92:DY155" si="324">IF(AND(ISNUMBER(AF92),ISNUMBER(AE92)),ROUND((AF92/0.658)/(AE92/10.5),2),"")</f>
        <v>2.0499999999999998</v>
      </c>
      <c r="DZ92" s="36">
        <f t="shared" ref="DZ92:DZ155" si="325">IF(AND(ISNUMBER(AD92),ISNUMBER(AF92)),ROUND(AD92+AF92,1),"")</f>
        <v>62</v>
      </c>
      <c r="EA92" s="36">
        <f t="shared" ref="EA92:EA155" si="326">IF(AND(ISNUMBER(AT92),ISNUMBER(AW92)),ROUND(AT92+AW92,1),"")</f>
        <v>5.2</v>
      </c>
      <c r="EB92" s="4">
        <f t="shared" ref="EB92:EB155" si="327">IF(AND(ISNUMBER(N92),ISNUMBER(O92),ISNUMBER(P92)),((BT92-(BS92+BR92))*1000),"")</f>
        <v>-195.18122657629704</v>
      </c>
      <c r="EC92" s="4">
        <f t="shared" ref="EC92:EC155" si="328">IF(AND(ISNUMBER(H92),ISNUMBER(N92),ISNUMBER(O92),ISNUMBER(P92)),(((BL92/3)-(BT92+BS92+2*(BR92/3)))*1000),"")</f>
        <v>18.67405808744066</v>
      </c>
      <c r="ED92" s="4">
        <f t="shared" ref="ED92:ED155" si="329">IF(AND(ISNUMBER(J92),ISNUMBER(N92),ISNUMBER(O92),ISNUMBER(P92)),((BN92-(BT92+BS92+2*BR92))*1000),"")</f>
        <v>-75.737898043075788</v>
      </c>
      <c r="EE92" s="4">
        <f t="shared" ref="EE92:EE155" si="330">IF(AND(ISNUMBER(I92),ISNUMBER(K92),ISNUMBER(M92)),((BO92+BQ92+BM92)*1000),"")</f>
        <v>397.34397736243517</v>
      </c>
      <c r="EF92" s="4">
        <f t="shared" ref="EF92:EF155" si="331">IF(AND(ISNUMBER(EC92),ISNUMBER(EE92)),(555-(EC92+EE92)),"")</f>
        <v>138.98196455012419</v>
      </c>
      <c r="EG92" s="5">
        <f t="shared" ref="EG92:EG155" si="332">IF(AND(ISNUMBER(J92),ISNUMBER(N92),ISNUMBER(O92),ISNUMBER(P92)),((J92/101.96))/(((O92/62))+((P92/94.1))+(N92/56.08)),"")</f>
        <v>0.79724365588279966</v>
      </c>
      <c r="EH92" s="5">
        <f t="shared" ref="EH92:EH155" si="333">IF(AND(ISNUMBER(J92),ISNUMBER(N92),ISNUMBER(O92),ISNUMBER(P92)),((J92/101.96))/(((O92/62))+((P92/94.1))),"")</f>
        <v>1.6438369194272477</v>
      </c>
      <c r="EI92" s="5">
        <f t="shared" ref="EI92:EI155" si="334">IF(AND(ISNUMBER(J92),ISNUMBER(N92),ISNUMBER(O92),ISNUMBER(P92)),(2*(J92/101.96))/((2*(O92/62))+(2*(P92/94.1))+(N92/56.08)),"")</f>
        <v>1.0737364170396904</v>
      </c>
      <c r="EJ92" s="5">
        <f t="shared" ref="EJ92:EJ155" si="335">IF(AND(ISNUMBER(N92),ISNUMBER(O92),ISNUMBER(P92)),((2*(O92/62))+(2*(P92/94.1)))/(N92/56.08),"")</f>
        <v>1.8834160161987699</v>
      </c>
      <c r="EK92" s="5">
        <f t="shared" ref="EK92:EK155" si="336">IF(AND(ISNUMBER(J92),ISNUMBER(O92),ISNUMBER(P92)),(2*(O92/62))/((2*(J92/101.96))-(2*(P92/94.1))),"")</f>
        <v>0.54570794746660101</v>
      </c>
      <c r="EL92" s="5">
        <f t="shared" ref="EL92:EL155" si="337">IF(AND(ISNUMBER(J92),ISNUMBER(N92),ISNUMBER(P92)),(2*(N92/56.08))/((2*(J92/101.96))-(2*(P92/94.1))),"")</f>
        <v>0.74927803058003362</v>
      </c>
      <c r="EM92" s="5">
        <f t="shared" ref="EM92:EM155" si="338">IF(AND(ISNUMBER(J92),ISNUMBER(H92)),ROUND(J92/H92,2),"")</f>
        <v>0.32</v>
      </c>
      <c r="EN92" s="5">
        <f t="shared" ref="EN92:EN155" si="339">IF(AND(OR(ISNUMBER(BV92),ISNUMBER(BW92)),ISNUMBER(M92),ISNUMBER(N92)),ROUND((BV92+BW92+0.5*(N92+M92)),2),"")</f>
        <v>20.52</v>
      </c>
      <c r="EO92" s="36">
        <f t="shared" ref="EO92:EO155" si="340">IF(AND(ISNUMBER(Q92),ISNUMBER(I92),ISNUMBER(L92)),ROUND(I92,2),"")</f>
        <v>3.11</v>
      </c>
      <c r="EP92" s="36">
        <f t="shared" ref="EP92:EP155" si="341">IF(AND(ISNUMBER(Q92),ISNUMBER(I92),ISNUMBER(L92)),(L92*10),"")</f>
        <v>1.3</v>
      </c>
      <c r="EQ92" s="36">
        <f t="shared" ref="EQ92:EQ155" si="342">IF(AND(ISNUMBER(Q92),ISNUMBER(I92),ISNUMBER(L92)),(Q92*10),"")</f>
        <v>3.9000000000000004</v>
      </c>
      <c r="ER92" s="36">
        <f t="shared" ref="ER92:ER155" si="343">IF(AND(ISNUMBER(AD92),ISNUMBER(I92),ISNUMBER(AE92)),(I92*59.95),"")</f>
        <v>186.44450000000001</v>
      </c>
      <c r="ES92" s="36">
        <f t="shared" ref="ES92:ES155" si="344">IF(AND(ISNUMBER(AD92),ISNUMBER(I92),ISNUMBER(AE92)),(AE92),"")</f>
        <v>195</v>
      </c>
      <c r="ET92" s="36">
        <f t="shared" ref="ET92:ET155" si="345">IF(AND(ISNUMBER(AD92),ISNUMBER(I92),ISNUMBER(AE92)),(AD92*3),"")</f>
        <v>111</v>
      </c>
      <c r="EU92" s="36">
        <f t="shared" ref="EU92:EU155" si="346">IF(AND(ISNUMBER(J92),OR(ISNUMBER(BW92),ISNUMBER(BV92)),ISNUMBER(M92)),(0.9*K92),"")</f>
        <v>14.472</v>
      </c>
      <c r="EV92" s="36">
        <f t="shared" ref="EV92:EV155" si="347">IF(AND(ISNUMBER(J92),OR(ISNUMBER(BW92),ISNUMBER(BV92)),ISNUMBER(M92)),(M92),"")</f>
        <v>6.33</v>
      </c>
      <c r="EW92" s="36">
        <f t="shared" ref="EW92:EW155" si="348">IF(AND(ISNUMBER(J92),OR(ISNUMBER(BW92),ISNUMBER(BV92)),ISNUMBER(M92)),(J92),"")</f>
        <v>15.17</v>
      </c>
      <c r="EX92" s="36">
        <f t="shared" ref="EX92:EX155" si="349">IF(AND(OR(ISNUMBER(BV92),ISNUMBER(BW92)),ISNUMBER(O92),ISNUMBER(P92),ISNUMBER(M92)),(0.9*K92),"")</f>
        <v>14.472</v>
      </c>
      <c r="EY92" s="36">
        <f t="shared" ref="EY92:EY155" si="350">IF(AND(OR(ISNUMBER(BV92),ISNUMBER(BW92)),ISNUMBER(O92),ISNUMBER(P92),ISNUMBER(M92)),(O92+P92),"")</f>
        <v>6.27</v>
      </c>
      <c r="EZ92" s="36">
        <f t="shared" ref="EZ92:EZ155" si="351">IF(AND(OR(ISNUMBER(BV92),ISNUMBER(BW92)),ISNUMBER(O92),ISNUMBER(P92),ISNUMBER(M92)),(M92),"")</f>
        <v>6.33</v>
      </c>
      <c r="FA92" s="5">
        <f t="shared" ref="FA92:FA155" si="352">IF(AND(ISNUMBER(AV92),ISNUMBER(AX92),ISNUMBER(AW92)),(AV92/3),"")</f>
        <v>1.6533333333333333</v>
      </c>
      <c r="FB92" s="5">
        <f t="shared" ref="FB92:FB155" si="353">IF(AND(ISNUMBER(AI92),ISNUMBER(AW92),ISNUMBER(AV92)),AX92,"")</f>
        <v>2.13</v>
      </c>
      <c r="FC92" s="5">
        <f t="shared" ref="FC92:FC155" si="354">IF(AND(ISNUMBER(AI92),ISNUMBER(AW92),ISNUMBER(AV92)),AW92,"")</f>
        <v>2.16</v>
      </c>
      <c r="FD92" s="36">
        <f t="shared" ref="FD92:FD155" si="355">IF(AND(ISNUMBER(I92),ISNUMBER(AE92),ISNUMBER(AC92)),(I92*59.95),"")</f>
        <v>186.44450000000001</v>
      </c>
      <c r="FE92" s="36">
        <f t="shared" ref="FE92:FE155" si="356">IF(AND(ISNUMBER(I92),ISNUMBER(AE92),ISNUMBER(AC92)),(AE92),"")</f>
        <v>195</v>
      </c>
      <c r="FF92" s="36">
        <f t="shared" ref="FF92:FF155" si="357">IF(AND(ISNUMBER(I92),ISNUMBER(AE92),ISNUMBER(AC92)),(AC92/2),"")</f>
        <v>72</v>
      </c>
      <c r="FG92" s="5">
        <f t="shared" ref="FG92:FG155" si="358">IF(AND(ISNUMBER(AE92),ISNUMBER(AF92),ISNUMBER(AD92)),(2*AF92),"")</f>
        <v>50</v>
      </c>
      <c r="FH92" s="36">
        <f t="shared" ref="FH92:FH155" si="359">IF(AND(ISNUMBER(AE92),ISNUMBER(AF92),ISNUMBER(AD92)),(AE92/4),"")</f>
        <v>48.75</v>
      </c>
      <c r="FI92" s="36">
        <f t="shared" ref="FI92:FI155" si="360">IF(AND(ISNUMBER(AE92),ISNUMBER(AF92),ISNUMBER(AD92)),(AD92),"")</f>
        <v>37</v>
      </c>
      <c r="FJ92" s="5">
        <f t="shared" ref="FJ92:FJ155" si="361">IF(AND(ISNUMBER(AE92),ISNUMBER(AF92),ISNUMBER(AH92)),(AD92/15),"")</f>
        <v>2.4666666666666668</v>
      </c>
      <c r="FK92" s="5">
        <f t="shared" ref="FK92:FK155" si="362">IF(AND(ISNUMBER(AE92),ISNUMBER(AF92),ISNUMBER(AH92)),(AH92/10),"")</f>
        <v>2.94</v>
      </c>
      <c r="FL92" s="5">
        <f t="shared" ref="FL92:FL155" si="363">IF(AND(ISNUMBER(AE92),ISNUMBER(AF92),ISNUMBER(AH92)),(AF92/8),"")</f>
        <v>3.125</v>
      </c>
      <c r="FM92" s="5">
        <f t="shared" ref="FM92:FM155" si="364">IF(ISNUMBER(AB92),AB92/30,"")</f>
        <v>1</v>
      </c>
      <c r="FN92" s="5">
        <f t="shared" ref="FN92:FN155" si="365">IF(ISNUMBER(AV92),AV92,"")</f>
        <v>4.96</v>
      </c>
      <c r="FO92" s="5">
        <f t="shared" ref="FO92:FO155" si="366">IF(ISNUMBER(AW92),AW92*3,"")</f>
        <v>6.48</v>
      </c>
      <c r="FP92" s="4">
        <f t="shared" ref="FP92:FP155" si="367">IF(ISNUMBER(BK92),BK92/50,"")</f>
        <v>372.88</v>
      </c>
      <c r="FQ92" s="4">
        <f t="shared" ref="FQ92:FQ155" si="368">IF(ISNUMBER(AL92),AL92*50,"")</f>
        <v>420</v>
      </c>
      <c r="FR92" s="4" t="str">
        <f t="shared" ref="FR92:FR155" si="369">IF(ISNUMBER(V92),V92,"")</f>
        <v/>
      </c>
      <c r="FS92" s="65" t="str">
        <f t="shared" ref="FS92:FS155" si="370">IF(AND(ISNUMBER(V92),ISNUMBER(BK92)),LOG((50*V92)/BK92),"")</f>
        <v/>
      </c>
      <c r="FT92" s="65">
        <f t="shared" ref="FT92:FT155" si="371">IF(AND(ISNUMBER(U92),ISNUMBER(BK92)),LOG((250*U92)/BK92),"")</f>
        <v>-0.53017640476630423</v>
      </c>
      <c r="FU92" s="65">
        <f t="shared" ref="FU92:FU155" si="372">IF(AND(ISNUMBER(AM92),ISNUMBER(AU92)),LOG(AM92/(5*AU92)),"")</f>
        <v>7.4536341001861378E-2</v>
      </c>
      <c r="FV92" s="65">
        <f t="shared" ref="FV92:FV155" si="373">IF(AND(ISNUMBER(AC92),ISNUMBER(AU92)),LOG(AC92/(500*AU92)),"")</f>
        <v>-0.21270537017648661</v>
      </c>
      <c r="FW92" s="65">
        <f t="shared" ref="FW92:FW155" si="374">IF(AND(ISNUMBER(H92),ISNUMBER(BK92)),LOG((0.467*H92*10000)/(5*BK92)),"")</f>
        <v>0.37695830324297819</v>
      </c>
      <c r="FX92" s="65">
        <f t="shared" ref="FX92:FX155" si="375">IF(AND(ISNUMBER(AC92),ISNUMBER(BK92)),LOG((40*AC92)/BK92),"")</f>
        <v>-0.51011661083733595</v>
      </c>
      <c r="FY92" s="65">
        <f t="shared" ref="FY92:FY155" si="376">IF(AND(ISNUMBER(AD92),ISNUMBER(AC92),ISNUMBER(AE92),ISNUMBER(BK92)),-(0.016*LOG(AE92/BK92))-(2.961*LOG(AD92/BK92))+(1.5*LOG(AC92/BK92)),"")</f>
        <v>4.8650441216215308</v>
      </c>
      <c r="FZ92" s="65">
        <f t="shared" ref="FZ92:FZ155" si="377">IF(AND(ISNUMBER(AD92),ISNUMBER(AC92),ISNUMBER(AE92),ISNUMBER(BK92)),-(1.474*LOG(AE92/BK92))+(2.143*LOG(AD92/BK92))+(1.84*LOG(AC92/BK92)),"")</f>
        <v>-6.7582503245172365</v>
      </c>
      <c r="GA92" s="65">
        <f t="shared" ref="GA92:GA155" si="378">IF(AND(ISNUMBER(CQ92),ISNUMBER(CP92)),(1.74+LOG(CQ92)-(1.92*LOG(CP92))),"")</f>
        <v>0.18407031473354674</v>
      </c>
      <c r="GB92" s="65">
        <f t="shared" ref="GB92:GB155" si="379">IF(AND(ISNUMBER(H92),ISNUMBER(H92),ISNUMBER(J92),ISNUMBER(BW92),ISNUMBER(M92),ISNUMBER(N92),ISNUMBER(O92),ISNUMBER(P92)),(0.0088*H92-0.0774*I92+0.0102*J92+0.0066*BW92-0.0017*M92-0.0143*N92-0.0155*O92-0.0007*P92),"")</f>
        <v>0.26015099999999997</v>
      </c>
      <c r="GC92" s="65">
        <f t="shared" ref="GC92:GC155" si="380">IF(AND(ISNUMBER(H92),ISNUMBER(H92),ISNUMBER(J92),ISNUMBER(BW92),ISNUMBER(M92),ISNUMBER(N92),ISNUMBER(O92),ISNUMBER(P92)),(-0.013*H92-0.0185*I92-0.0129*J92-0.0134*BW92-0.03*M92-0.0204*N92-0.0481*O92-0.0715*P92),"")</f>
        <v>-1.6888329999999998</v>
      </c>
      <c r="GD92" s="65">
        <f t="shared" ref="GD92:GD155" si="381">IF(AND(ISNUMBER(H92),ISNUMBER(H92),ISNUMBER(J92),ISNUMBER(BW92),ISNUMBER(M92),ISNUMBER(N92),ISNUMBER(O92),ISNUMBER(P92)),(-0.0221*H92-0.0532*I92-0.0361*J92-0.0016*BW92-0.031*M92-0.0237*N92-0.0641*O92-0.0289*P92),"")</f>
        <v>-2.442288</v>
      </c>
    </row>
    <row r="93" spans="1:186">
      <c r="A93" s="38" t="s">
        <v>185</v>
      </c>
      <c r="B93" s="37">
        <v>667916.93373199995</v>
      </c>
      <c r="C93" s="4">
        <v>4954532.2366500003</v>
      </c>
      <c r="D93" s="38" t="s">
        <v>301</v>
      </c>
      <c r="E93" s="38" t="s">
        <v>646</v>
      </c>
      <c r="F93" s="58">
        <v>4372</v>
      </c>
      <c r="G93" s="38" t="s">
        <v>304</v>
      </c>
      <c r="H93" s="34">
        <v>45.92</v>
      </c>
      <c r="I93" s="34">
        <v>3.05</v>
      </c>
      <c r="J93" s="34">
        <v>14.24</v>
      </c>
      <c r="K93" s="34">
        <v>14.79</v>
      </c>
      <c r="L93" s="34">
        <v>0.18</v>
      </c>
      <c r="M93" s="34">
        <v>10.130000000000001</v>
      </c>
      <c r="N93" s="34">
        <v>8.59</v>
      </c>
      <c r="O93" s="34">
        <v>1.78</v>
      </c>
      <c r="P93" s="34">
        <v>1.1599999999999999</v>
      </c>
      <c r="Q93" s="34">
        <v>0.28999999999999998</v>
      </c>
      <c r="R93" s="34"/>
      <c r="S93" s="5">
        <f t="shared" si="133"/>
        <v>100.13000000000001</v>
      </c>
      <c r="Y93" s="4">
        <v>143</v>
      </c>
      <c r="AB93" s="4">
        <v>20</v>
      </c>
      <c r="AC93" s="4">
        <v>142</v>
      </c>
      <c r="AD93" s="4">
        <v>31</v>
      </c>
      <c r="AE93" s="4">
        <v>178</v>
      </c>
      <c r="AF93" s="26">
        <v>24</v>
      </c>
      <c r="AG93" s="4">
        <v>481</v>
      </c>
      <c r="BK93" s="4">
        <f t="shared" si="258"/>
        <v>18285</v>
      </c>
      <c r="BL93" s="6">
        <f t="shared" si="259"/>
        <v>0.76418705275420207</v>
      </c>
      <c r="BM93" s="6">
        <f t="shared" si="260"/>
        <v>3.8182273410115174E-2</v>
      </c>
      <c r="BN93" s="6">
        <f t="shared" si="261"/>
        <v>0.27927044518533045</v>
      </c>
      <c r="BO93" s="6">
        <f t="shared" si="262"/>
        <v>0.1852222917971196</v>
      </c>
      <c r="BP93" s="6">
        <f t="shared" si="263"/>
        <v>2.5373555117000281E-3</v>
      </c>
      <c r="BQ93" s="6">
        <f t="shared" si="264"/>
        <v>0.25130240635078144</v>
      </c>
      <c r="BR93" s="6">
        <f t="shared" si="265"/>
        <v>0.15317403708987162</v>
      </c>
      <c r="BS93" s="6">
        <f t="shared" si="266"/>
        <v>5.7437883188125205E-2</v>
      </c>
      <c r="BT93" s="6">
        <f t="shared" si="267"/>
        <v>2.4628450106157111E-2</v>
      </c>
      <c r="BU93" s="6">
        <f t="shared" si="268"/>
        <v>4.0862336198393689E-3</v>
      </c>
      <c r="BV93" s="5">
        <f t="shared" si="269"/>
        <v>1.76</v>
      </c>
      <c r="BW93" s="5">
        <f t="shared" si="270"/>
        <v>11.73</v>
      </c>
      <c r="BX93" s="36">
        <f t="shared" si="271"/>
        <v>60.15</v>
      </c>
      <c r="BY93" s="5">
        <f t="shared" si="272"/>
        <v>1.31</v>
      </c>
      <c r="BZ93" s="5">
        <f t="shared" si="273"/>
        <v>4.67</v>
      </c>
      <c r="CA93" s="5">
        <f t="shared" si="274"/>
        <v>2.82</v>
      </c>
      <c r="CB93" s="5">
        <f t="shared" si="275"/>
        <v>10.52</v>
      </c>
      <c r="CC93" s="5">
        <f t="shared" si="276"/>
        <v>2.94</v>
      </c>
      <c r="CD93" s="5">
        <f t="shared" si="277"/>
        <v>-5.65</v>
      </c>
      <c r="CE93" s="34">
        <f t="shared" si="278"/>
        <v>11.290000000000001</v>
      </c>
      <c r="CF93" s="34">
        <f t="shared" si="279"/>
        <v>21.66</v>
      </c>
      <c r="CG93" s="34">
        <f t="shared" si="280"/>
        <v>52.123730378578024</v>
      </c>
      <c r="CH93" s="5">
        <f t="shared" si="281"/>
        <v>7.6</v>
      </c>
      <c r="CI93" s="5">
        <f t="shared" si="282"/>
        <v>0.53</v>
      </c>
      <c r="CJ93" s="6">
        <f t="shared" si="283"/>
        <v>6.0999999999999999E-2</v>
      </c>
      <c r="CK93" s="5">
        <f t="shared" si="284"/>
        <v>0.14099999999999999</v>
      </c>
      <c r="CL93" s="5" t="str">
        <f t="shared" si="285"/>
        <v/>
      </c>
      <c r="CM93" s="5">
        <f t="shared" si="286"/>
        <v>24.05</v>
      </c>
      <c r="CN93" s="5" t="str">
        <f t="shared" si="287"/>
        <v/>
      </c>
      <c r="CO93" s="5" t="str">
        <f t="shared" si="288"/>
        <v/>
      </c>
      <c r="CP93" s="5">
        <f t="shared" si="289"/>
        <v>5.74</v>
      </c>
      <c r="CQ93" s="6">
        <f t="shared" si="290"/>
        <v>0.77400000000000002</v>
      </c>
      <c r="CR93" s="40">
        <f t="shared" si="291"/>
        <v>5.7999999999999996E-3</v>
      </c>
      <c r="CS93" s="5">
        <f t="shared" si="292"/>
        <v>20.04</v>
      </c>
      <c r="CT93" s="5" t="str">
        <f t="shared" si="293"/>
        <v/>
      </c>
      <c r="CU93" s="5" t="str">
        <f t="shared" si="294"/>
        <v/>
      </c>
      <c r="CV93" s="5" t="str">
        <f t="shared" si="295"/>
        <v/>
      </c>
      <c r="CW93" s="5">
        <f t="shared" si="296"/>
        <v>7.42</v>
      </c>
      <c r="CX93" s="5" t="str">
        <f t="shared" si="297"/>
        <v/>
      </c>
      <c r="CY93" s="4">
        <f t="shared" si="298"/>
        <v>590</v>
      </c>
      <c r="CZ93" s="4">
        <f t="shared" si="299"/>
        <v>102.7</v>
      </c>
      <c r="DA93" s="4" t="str">
        <f t="shared" si="300"/>
        <v/>
      </c>
      <c r="DB93" s="5">
        <f t="shared" si="301"/>
        <v>15.52</v>
      </c>
      <c r="DC93" s="5" t="str">
        <f t="shared" si="302"/>
        <v/>
      </c>
      <c r="DD93" s="5" t="str">
        <f t="shared" si="303"/>
        <v/>
      </c>
      <c r="DE93" s="5" t="str">
        <f t="shared" si="304"/>
        <v/>
      </c>
      <c r="DF93" s="5" t="str">
        <f t="shared" si="305"/>
        <v/>
      </c>
      <c r="DG93" s="5" t="str">
        <f t="shared" si="306"/>
        <v/>
      </c>
      <c r="DH93" s="5" t="str">
        <f t="shared" si="307"/>
        <v/>
      </c>
      <c r="DI93" s="5" t="str">
        <f t="shared" si="308"/>
        <v/>
      </c>
      <c r="DJ93" s="5" t="str">
        <f t="shared" si="309"/>
        <v/>
      </c>
      <c r="DK93" s="5" t="str">
        <f t="shared" si="310"/>
        <v/>
      </c>
      <c r="DL93" s="5" t="str">
        <f t="shared" si="311"/>
        <v/>
      </c>
      <c r="DM93" s="5" t="str">
        <f t="shared" si="312"/>
        <v/>
      </c>
      <c r="DN93" s="5" t="str">
        <f t="shared" si="313"/>
        <v/>
      </c>
      <c r="DO93" s="5" t="str">
        <f t="shared" si="314"/>
        <v/>
      </c>
      <c r="DP93" s="5" t="str">
        <f t="shared" si="315"/>
        <v/>
      </c>
      <c r="DQ93" s="5" t="str">
        <f t="shared" si="316"/>
        <v/>
      </c>
      <c r="DR93" s="5" t="str">
        <f t="shared" si="317"/>
        <v/>
      </c>
      <c r="DS93" s="5" t="str">
        <f t="shared" si="318"/>
        <v/>
      </c>
      <c r="DT93" s="5" t="str">
        <f t="shared" si="319"/>
        <v/>
      </c>
      <c r="DU93" s="5" t="str">
        <f t="shared" si="320"/>
        <v/>
      </c>
      <c r="DV93" s="5" t="str">
        <f t="shared" si="321"/>
        <v/>
      </c>
      <c r="DW93" s="5" t="str">
        <f t="shared" si="322"/>
        <v/>
      </c>
      <c r="DX93" s="5" t="str">
        <f t="shared" si="323"/>
        <v/>
      </c>
      <c r="DY93" s="5">
        <f t="shared" si="324"/>
        <v>2.15</v>
      </c>
      <c r="DZ93" s="36">
        <f t="shared" si="325"/>
        <v>55</v>
      </c>
      <c r="EA93" s="36" t="str">
        <f t="shared" si="326"/>
        <v/>
      </c>
      <c r="EB93" s="4">
        <f t="shared" si="327"/>
        <v>-185.98347017183971</v>
      </c>
      <c r="EC93" s="4">
        <f t="shared" si="328"/>
        <v>70.546659563870634</v>
      </c>
      <c r="ED93" s="4">
        <f t="shared" si="329"/>
        <v>-109.14396228869511</v>
      </c>
      <c r="EE93" s="4">
        <f t="shared" si="330"/>
        <v>474.70697155801622</v>
      </c>
      <c r="EF93" s="4">
        <f t="shared" si="331"/>
        <v>9.7463688781131168</v>
      </c>
      <c r="EG93" s="5">
        <f t="shared" si="332"/>
        <v>0.71912813475145587</v>
      </c>
      <c r="EH93" s="5">
        <f t="shared" si="333"/>
        <v>3.4033348183323899</v>
      </c>
      <c r="EI93" s="5">
        <f t="shared" si="334"/>
        <v>1.1873648581905296</v>
      </c>
      <c r="EJ93" s="5">
        <f t="shared" si="335"/>
        <v>0.53582173023433854</v>
      </c>
      <c r="EK93" s="5">
        <f t="shared" si="336"/>
        <v>0.22546518600532919</v>
      </c>
      <c r="EL93" s="5">
        <f t="shared" si="337"/>
        <v>1.2029188715430428</v>
      </c>
      <c r="EM93" s="5">
        <f t="shared" si="338"/>
        <v>0.31</v>
      </c>
      <c r="EN93" s="5">
        <f t="shared" si="339"/>
        <v>22.85</v>
      </c>
      <c r="EO93" s="36">
        <f t="shared" si="340"/>
        <v>3.05</v>
      </c>
      <c r="EP93" s="36">
        <f t="shared" si="341"/>
        <v>1.7999999999999998</v>
      </c>
      <c r="EQ93" s="36">
        <f t="shared" si="342"/>
        <v>2.9</v>
      </c>
      <c r="ER93" s="36">
        <f t="shared" si="343"/>
        <v>182.8475</v>
      </c>
      <c r="ES93" s="36">
        <f t="shared" si="344"/>
        <v>178</v>
      </c>
      <c r="ET93" s="36">
        <f t="shared" si="345"/>
        <v>93</v>
      </c>
      <c r="EU93" s="36">
        <f t="shared" si="346"/>
        <v>13.311</v>
      </c>
      <c r="EV93" s="36">
        <f t="shared" si="347"/>
        <v>10.130000000000001</v>
      </c>
      <c r="EW93" s="36">
        <f t="shared" si="348"/>
        <v>14.24</v>
      </c>
      <c r="EX93" s="36">
        <f t="shared" si="349"/>
        <v>13.311</v>
      </c>
      <c r="EY93" s="36">
        <f t="shared" si="350"/>
        <v>2.94</v>
      </c>
      <c r="EZ93" s="36">
        <f t="shared" si="351"/>
        <v>10.130000000000001</v>
      </c>
      <c r="FA93" s="5" t="str">
        <f t="shared" si="352"/>
        <v/>
      </c>
      <c r="FB93" s="5" t="str">
        <f t="shared" si="353"/>
        <v/>
      </c>
      <c r="FC93" s="5" t="str">
        <f t="shared" si="354"/>
        <v/>
      </c>
      <c r="FD93" s="36">
        <f t="shared" si="355"/>
        <v>182.8475</v>
      </c>
      <c r="FE93" s="36">
        <f t="shared" si="356"/>
        <v>178</v>
      </c>
      <c r="FF93" s="36">
        <f t="shared" si="357"/>
        <v>71</v>
      </c>
      <c r="FG93" s="5">
        <f t="shared" si="358"/>
        <v>48</v>
      </c>
      <c r="FH93" s="36">
        <f t="shared" si="359"/>
        <v>44.5</v>
      </c>
      <c r="FI93" s="36">
        <f t="shared" si="360"/>
        <v>31</v>
      </c>
      <c r="FJ93" s="5" t="str">
        <f t="shared" si="361"/>
        <v/>
      </c>
      <c r="FK93" s="5" t="str">
        <f t="shared" si="362"/>
        <v/>
      </c>
      <c r="FL93" s="5" t="str">
        <f t="shared" si="363"/>
        <v/>
      </c>
      <c r="FM93" s="5">
        <f t="shared" si="364"/>
        <v>0.66666666666666663</v>
      </c>
      <c r="FN93" s="5" t="str">
        <f t="shared" si="365"/>
        <v/>
      </c>
      <c r="FO93" s="5" t="str">
        <f t="shared" si="366"/>
        <v/>
      </c>
      <c r="FP93" s="4">
        <f t="shared" si="367"/>
        <v>365.7</v>
      </c>
      <c r="FQ93" s="4" t="str">
        <f t="shared" si="368"/>
        <v/>
      </c>
      <c r="FR93" s="4" t="str">
        <f t="shared" si="369"/>
        <v/>
      </c>
      <c r="FS93" s="65" t="str">
        <f t="shared" si="370"/>
        <v/>
      </c>
      <c r="FT93" s="65" t="str">
        <f t="shared" si="371"/>
        <v/>
      </c>
      <c r="FU93" s="65" t="str">
        <f t="shared" si="372"/>
        <v/>
      </c>
      <c r="FV93" s="65" t="str">
        <f t="shared" si="373"/>
        <v/>
      </c>
      <c r="FW93" s="65">
        <f t="shared" si="374"/>
        <v>0.37025379094594729</v>
      </c>
      <c r="FX93" s="65">
        <f t="shared" si="375"/>
        <v>-0.50774662896304423</v>
      </c>
      <c r="FY93" s="65">
        <f t="shared" si="376"/>
        <v>5.0716180839179525</v>
      </c>
      <c r="FZ93" s="65">
        <f t="shared" si="377"/>
        <v>-6.8545166862188633</v>
      </c>
      <c r="GA93" s="65">
        <f t="shared" si="378"/>
        <v>0.17163012727878346</v>
      </c>
      <c r="GB93" s="65">
        <f t="shared" si="379"/>
        <v>0.22223200000000012</v>
      </c>
      <c r="GC93" s="65">
        <f t="shared" si="380"/>
        <v>-1.6419569999999999</v>
      </c>
      <c r="GD93" s="65">
        <f t="shared" si="381"/>
        <v>-2.375159</v>
      </c>
    </row>
    <row r="94" spans="1:186">
      <c r="A94" s="38" t="s">
        <v>185</v>
      </c>
      <c r="B94" s="37">
        <v>667901.64702499995</v>
      </c>
      <c r="C94" s="4">
        <v>4954629.2745300001</v>
      </c>
      <c r="D94" s="38" t="s">
        <v>301</v>
      </c>
      <c r="E94" s="38" t="s">
        <v>646</v>
      </c>
      <c r="F94" s="58">
        <v>4373</v>
      </c>
      <c r="G94" s="38" t="s">
        <v>305</v>
      </c>
      <c r="H94" s="34">
        <v>53.12</v>
      </c>
      <c r="I94" s="34">
        <v>3.21</v>
      </c>
      <c r="J94" s="34">
        <v>16.23</v>
      </c>
      <c r="K94" s="34">
        <v>11.6</v>
      </c>
      <c r="L94" s="34">
        <v>7.0000000000000007E-2</v>
      </c>
      <c r="M94" s="34">
        <v>3.06</v>
      </c>
      <c r="N94" s="34">
        <v>4.95</v>
      </c>
      <c r="O94" s="34">
        <v>6.76</v>
      </c>
      <c r="P94" s="34">
        <v>0.28000000000000003</v>
      </c>
      <c r="Q94" s="34">
        <v>0.46</v>
      </c>
      <c r="R94" s="34"/>
      <c r="S94" s="5">
        <f t="shared" si="133"/>
        <v>99.74</v>
      </c>
      <c r="U94" s="4">
        <v>23</v>
      </c>
      <c r="W94" s="4">
        <v>95</v>
      </c>
      <c r="Y94" s="4">
        <v>56</v>
      </c>
      <c r="AB94" s="4">
        <v>4</v>
      </c>
      <c r="AC94" s="4">
        <v>102</v>
      </c>
      <c r="AD94" s="4">
        <v>35</v>
      </c>
      <c r="AE94" s="4">
        <v>237</v>
      </c>
      <c r="AF94" s="26">
        <v>33</v>
      </c>
      <c r="AG94" s="4">
        <v>96</v>
      </c>
      <c r="AH94" s="5">
        <v>21.1</v>
      </c>
      <c r="AI94" s="5">
        <v>53.78</v>
      </c>
      <c r="AK94" s="5">
        <v>33.4</v>
      </c>
      <c r="AL94" s="5">
        <v>7.78</v>
      </c>
      <c r="AM94" s="5">
        <v>2.2400000000000002</v>
      </c>
      <c r="AO94" s="5">
        <v>1.52</v>
      </c>
      <c r="AT94" s="5">
        <v>2.9</v>
      </c>
      <c r="AU94" s="5">
        <v>0.45</v>
      </c>
      <c r="AV94" s="5">
        <v>5.05</v>
      </c>
      <c r="AW94" s="5">
        <v>5.6</v>
      </c>
      <c r="AX94" s="5">
        <v>2.0099999999999998</v>
      </c>
      <c r="BK94" s="4">
        <f t="shared" si="258"/>
        <v>19244</v>
      </c>
      <c r="BL94" s="6">
        <f t="shared" si="259"/>
        <v>0.8840073223498085</v>
      </c>
      <c r="BM94" s="6">
        <f t="shared" si="260"/>
        <v>4.0185277916875317E-2</v>
      </c>
      <c r="BN94" s="6">
        <f t="shared" si="261"/>
        <v>0.31829770543243774</v>
      </c>
      <c r="BO94" s="6">
        <f t="shared" si="262"/>
        <v>0.14527238572323106</v>
      </c>
      <c r="BP94" s="6">
        <f t="shared" si="263"/>
        <v>9.8674936566112213E-4</v>
      </c>
      <c r="BQ94" s="6">
        <f t="shared" si="264"/>
        <v>7.5911684445547009E-2</v>
      </c>
      <c r="BR94" s="6">
        <f t="shared" si="265"/>
        <v>8.826676176890158E-2</v>
      </c>
      <c r="BS94" s="6">
        <f t="shared" si="266"/>
        <v>0.21813488222007099</v>
      </c>
      <c r="BT94" s="6">
        <f t="shared" si="267"/>
        <v>5.9447983014862E-3</v>
      </c>
      <c r="BU94" s="6">
        <f t="shared" si="268"/>
        <v>6.4816119487107228E-3</v>
      </c>
      <c r="BV94" s="5">
        <f t="shared" si="269"/>
        <v>1.38</v>
      </c>
      <c r="BW94" s="5">
        <f t="shared" si="270"/>
        <v>9.1999999999999993</v>
      </c>
      <c r="BX94" s="36">
        <f t="shared" si="271"/>
        <v>36.76</v>
      </c>
      <c r="BY94" s="5">
        <f t="shared" si="272"/>
        <v>3.41</v>
      </c>
      <c r="BZ94" s="5">
        <f t="shared" si="273"/>
        <v>5.0599999999999996</v>
      </c>
      <c r="CA94" s="5">
        <f t="shared" si="274"/>
        <v>1.54</v>
      </c>
      <c r="CB94" s="5">
        <f t="shared" si="275"/>
        <v>6.98</v>
      </c>
      <c r="CC94" s="5">
        <f t="shared" si="276"/>
        <v>7.04</v>
      </c>
      <c r="CD94" s="5">
        <f t="shared" si="277"/>
        <v>2.09</v>
      </c>
      <c r="CE94" s="34">
        <f t="shared" si="278"/>
        <v>3.34</v>
      </c>
      <c r="CF94" s="34">
        <f t="shared" si="279"/>
        <v>15.049999999999999</v>
      </c>
      <c r="CG94" s="34">
        <f t="shared" si="280"/>
        <v>22.192691029900331</v>
      </c>
      <c r="CH94" s="5">
        <f t="shared" si="281"/>
        <v>1.1599999999999999</v>
      </c>
      <c r="CI94" s="5">
        <f t="shared" si="282"/>
        <v>0.12</v>
      </c>
      <c r="CJ94" s="6">
        <f t="shared" si="283"/>
        <v>5.1999999999999998E-2</v>
      </c>
      <c r="CK94" s="5">
        <f t="shared" si="284"/>
        <v>3.9E-2</v>
      </c>
      <c r="CL94" s="5">
        <f t="shared" si="285"/>
        <v>3.0539999999999998</v>
      </c>
      <c r="CM94" s="5">
        <f t="shared" si="286"/>
        <v>24</v>
      </c>
      <c r="CN94" s="5">
        <f t="shared" si="287"/>
        <v>0.59</v>
      </c>
      <c r="CO94" s="5" t="str">
        <f t="shared" si="288"/>
        <v/>
      </c>
      <c r="CP94" s="5">
        <f t="shared" si="289"/>
        <v>6.77</v>
      </c>
      <c r="CQ94" s="6">
        <f t="shared" si="290"/>
        <v>0.94299999999999995</v>
      </c>
      <c r="CR94" s="40">
        <f t="shared" si="291"/>
        <v>7.4000000000000003E-3</v>
      </c>
      <c r="CS94" s="5">
        <f t="shared" si="292"/>
        <v>2.91</v>
      </c>
      <c r="CT94" s="5">
        <f t="shared" si="293"/>
        <v>4.55</v>
      </c>
      <c r="CU94" s="5">
        <f t="shared" si="294"/>
        <v>47.8</v>
      </c>
      <c r="CV94" s="5">
        <f t="shared" si="295"/>
        <v>46.9</v>
      </c>
      <c r="CW94" s="5">
        <f t="shared" si="296"/>
        <v>7.18</v>
      </c>
      <c r="CX94" s="5">
        <f t="shared" si="297"/>
        <v>18.54</v>
      </c>
      <c r="CY94" s="4">
        <f t="shared" si="298"/>
        <v>550</v>
      </c>
      <c r="CZ94" s="4">
        <f t="shared" si="299"/>
        <v>81.2</v>
      </c>
      <c r="DA94" s="4">
        <f t="shared" si="300"/>
        <v>6636</v>
      </c>
      <c r="DB94" s="5">
        <f t="shared" si="301"/>
        <v>2.74</v>
      </c>
      <c r="DC94" s="5">
        <f t="shared" si="302"/>
        <v>33.1</v>
      </c>
      <c r="DD94" s="5">
        <f t="shared" si="303"/>
        <v>17.14</v>
      </c>
      <c r="DE94" s="5">
        <f t="shared" si="304"/>
        <v>1.74</v>
      </c>
      <c r="DF94" s="5">
        <f t="shared" si="305"/>
        <v>11.38</v>
      </c>
      <c r="DG94" s="5">
        <f t="shared" si="306"/>
        <v>1.93</v>
      </c>
      <c r="DH94" s="5">
        <f t="shared" si="307"/>
        <v>0.69</v>
      </c>
      <c r="DI94" s="5">
        <f t="shared" si="308"/>
        <v>1.1100000000000001</v>
      </c>
      <c r="DJ94" s="5">
        <f t="shared" si="309"/>
        <v>31.78</v>
      </c>
      <c r="DK94" s="5">
        <f t="shared" si="310"/>
        <v>0.64</v>
      </c>
      <c r="DL94" s="5">
        <f t="shared" si="311"/>
        <v>3.77</v>
      </c>
      <c r="DM94" s="5" t="str">
        <f t="shared" si="312"/>
        <v/>
      </c>
      <c r="DN94" s="5">
        <f t="shared" si="313"/>
        <v>0.36</v>
      </c>
      <c r="DO94" s="5">
        <f t="shared" si="314"/>
        <v>16.399999999999999</v>
      </c>
      <c r="DP94" s="5" t="str">
        <f t="shared" si="315"/>
        <v/>
      </c>
      <c r="DQ94" s="5">
        <f t="shared" si="316"/>
        <v>4.87</v>
      </c>
      <c r="DR94" s="5">
        <f t="shared" si="317"/>
        <v>1.67</v>
      </c>
      <c r="DS94" s="5">
        <f t="shared" si="318"/>
        <v>2.91</v>
      </c>
      <c r="DT94" s="5">
        <f t="shared" si="319"/>
        <v>0.33</v>
      </c>
      <c r="DU94" s="5">
        <f t="shared" si="320"/>
        <v>0.65</v>
      </c>
      <c r="DV94" s="5">
        <f t="shared" si="321"/>
        <v>0.5</v>
      </c>
      <c r="DW94" s="5">
        <f t="shared" si="322"/>
        <v>0.17</v>
      </c>
      <c r="DX94" s="5">
        <f t="shared" si="323"/>
        <v>0.71</v>
      </c>
      <c r="DY94" s="5">
        <f t="shared" si="324"/>
        <v>2.2200000000000002</v>
      </c>
      <c r="DZ94" s="36">
        <f t="shared" si="325"/>
        <v>68</v>
      </c>
      <c r="EA94" s="36">
        <f t="shared" si="326"/>
        <v>8.5</v>
      </c>
      <c r="EB94" s="4">
        <f t="shared" si="327"/>
        <v>-300.45684568748635</v>
      </c>
      <c r="EC94" s="4">
        <f t="shared" si="328"/>
        <v>11.744919082444627</v>
      </c>
      <c r="ED94" s="4">
        <f t="shared" si="329"/>
        <v>-82.315498626922619</v>
      </c>
      <c r="EE94" s="4">
        <f t="shared" si="330"/>
        <v>261.36934808565337</v>
      </c>
      <c r="EF94" s="4">
        <f t="shared" si="331"/>
        <v>281.88573283190198</v>
      </c>
      <c r="EG94" s="5">
        <f t="shared" si="332"/>
        <v>0.79480916851169758</v>
      </c>
      <c r="EH94" s="5">
        <f t="shared" si="333"/>
        <v>1.4211514546631339</v>
      </c>
      <c r="EI94" s="5">
        <f t="shared" si="334"/>
        <v>1.0194623444090667</v>
      </c>
      <c r="EJ94" s="5">
        <f t="shared" si="335"/>
        <v>2.537938715252348</v>
      </c>
      <c r="EK94" s="5">
        <f t="shared" si="336"/>
        <v>0.69800965529557923</v>
      </c>
      <c r="EL94" s="5">
        <f t="shared" si="337"/>
        <v>0.56507177829804978</v>
      </c>
      <c r="EM94" s="5">
        <f t="shared" si="338"/>
        <v>0.31</v>
      </c>
      <c r="EN94" s="5">
        <f t="shared" si="339"/>
        <v>14.59</v>
      </c>
      <c r="EO94" s="36">
        <f t="shared" si="340"/>
        <v>3.21</v>
      </c>
      <c r="EP94" s="36">
        <f t="shared" si="341"/>
        <v>0.70000000000000007</v>
      </c>
      <c r="EQ94" s="36">
        <f t="shared" si="342"/>
        <v>4.6000000000000005</v>
      </c>
      <c r="ER94" s="36">
        <f t="shared" si="343"/>
        <v>192.43950000000001</v>
      </c>
      <c r="ES94" s="36">
        <f t="shared" si="344"/>
        <v>237</v>
      </c>
      <c r="ET94" s="36">
        <f t="shared" si="345"/>
        <v>105</v>
      </c>
      <c r="EU94" s="36">
        <f t="shared" si="346"/>
        <v>10.44</v>
      </c>
      <c r="EV94" s="36">
        <f t="shared" si="347"/>
        <v>3.06</v>
      </c>
      <c r="EW94" s="36">
        <f t="shared" si="348"/>
        <v>16.23</v>
      </c>
      <c r="EX94" s="36">
        <f t="shared" si="349"/>
        <v>10.44</v>
      </c>
      <c r="EY94" s="36">
        <f t="shared" si="350"/>
        <v>7.04</v>
      </c>
      <c r="EZ94" s="36">
        <f t="shared" si="351"/>
        <v>3.06</v>
      </c>
      <c r="FA94" s="5">
        <f t="shared" si="352"/>
        <v>1.6833333333333333</v>
      </c>
      <c r="FB94" s="5">
        <f t="shared" si="353"/>
        <v>2.0099999999999998</v>
      </c>
      <c r="FC94" s="5">
        <f t="shared" si="354"/>
        <v>5.6</v>
      </c>
      <c r="FD94" s="36">
        <f t="shared" si="355"/>
        <v>192.43950000000001</v>
      </c>
      <c r="FE94" s="36">
        <f t="shared" si="356"/>
        <v>237</v>
      </c>
      <c r="FF94" s="36">
        <f t="shared" si="357"/>
        <v>51</v>
      </c>
      <c r="FG94" s="5">
        <f t="shared" si="358"/>
        <v>66</v>
      </c>
      <c r="FH94" s="36">
        <f t="shared" si="359"/>
        <v>59.25</v>
      </c>
      <c r="FI94" s="36">
        <f t="shared" si="360"/>
        <v>35</v>
      </c>
      <c r="FJ94" s="5">
        <f t="shared" si="361"/>
        <v>2.3333333333333335</v>
      </c>
      <c r="FK94" s="5">
        <f t="shared" si="362"/>
        <v>2.1100000000000003</v>
      </c>
      <c r="FL94" s="5">
        <f t="shared" si="363"/>
        <v>4.125</v>
      </c>
      <c r="FM94" s="5">
        <f t="shared" si="364"/>
        <v>0.13333333333333333</v>
      </c>
      <c r="FN94" s="5">
        <f t="shared" si="365"/>
        <v>5.05</v>
      </c>
      <c r="FO94" s="5">
        <f t="shared" si="366"/>
        <v>16.799999999999997</v>
      </c>
      <c r="FP94" s="4">
        <f t="shared" si="367"/>
        <v>384.88</v>
      </c>
      <c r="FQ94" s="4">
        <f t="shared" si="368"/>
        <v>389</v>
      </c>
      <c r="FR94" s="4" t="str">
        <f t="shared" si="369"/>
        <v/>
      </c>
      <c r="FS94" s="65" t="str">
        <f t="shared" si="370"/>
        <v/>
      </c>
      <c r="FT94" s="65">
        <f t="shared" si="371"/>
        <v>-0.52462750354089605</v>
      </c>
      <c r="FU94" s="65">
        <f t="shared" si="372"/>
        <v>-1.9344997771996413E-3</v>
      </c>
      <c r="FV94" s="65">
        <f t="shared" si="373"/>
        <v>-0.34358234634944496</v>
      </c>
      <c r="FW94" s="65">
        <f t="shared" si="374"/>
        <v>0.41130959435952785</v>
      </c>
      <c r="FX94" s="65">
        <f t="shared" si="375"/>
        <v>-0.67363518514064658</v>
      </c>
      <c r="FY94" s="65">
        <f t="shared" si="376"/>
        <v>4.7308230341220368</v>
      </c>
      <c r="FZ94" s="65">
        <f t="shared" si="377"/>
        <v>-7.244913955644714</v>
      </c>
      <c r="GA94" s="65">
        <f t="shared" si="378"/>
        <v>0.11978144886185138</v>
      </c>
      <c r="GB94" s="65">
        <f t="shared" si="379"/>
        <v>0.26430500000000007</v>
      </c>
      <c r="GC94" s="65">
        <f t="shared" si="380"/>
        <v>-1.6205480000000001</v>
      </c>
      <c r="GD94" s="65">
        <f t="shared" si="381"/>
        <v>-2.5989300000000002</v>
      </c>
    </row>
    <row r="95" spans="1:186">
      <c r="A95" s="38" t="s">
        <v>185</v>
      </c>
      <c r="B95" s="37">
        <v>667973.96595500002</v>
      </c>
      <c r="C95" s="4">
        <v>4954682.8598600002</v>
      </c>
      <c r="D95" s="38" t="s">
        <v>301</v>
      </c>
      <c r="E95" s="38" t="s">
        <v>646</v>
      </c>
      <c r="F95" s="58">
        <v>4374</v>
      </c>
      <c r="G95" s="38" t="s">
        <v>306</v>
      </c>
      <c r="H95" s="34">
        <v>47.84</v>
      </c>
      <c r="I95" s="34">
        <v>3.38</v>
      </c>
      <c r="J95" s="34">
        <v>15.91</v>
      </c>
      <c r="K95" s="34">
        <v>12.69</v>
      </c>
      <c r="L95" s="34">
        <v>0.13</v>
      </c>
      <c r="M95" s="34">
        <v>4.8600000000000003</v>
      </c>
      <c r="N95" s="34">
        <v>9.5299999999999994</v>
      </c>
      <c r="O95" s="34">
        <v>4.75</v>
      </c>
      <c r="P95" s="34">
        <v>0.9</v>
      </c>
      <c r="Q95" s="34">
        <v>0.37</v>
      </c>
      <c r="R95" s="34"/>
      <c r="S95" s="5">
        <f t="shared" si="133"/>
        <v>100.36000000000001</v>
      </c>
      <c r="U95" s="4">
        <v>24</v>
      </c>
      <c r="W95" s="4">
        <v>80</v>
      </c>
      <c r="Y95" s="4">
        <v>59</v>
      </c>
      <c r="AB95" s="4">
        <v>10</v>
      </c>
      <c r="AC95" s="4">
        <v>212</v>
      </c>
      <c r="AD95" s="4">
        <v>34</v>
      </c>
      <c r="AE95" s="4">
        <v>232</v>
      </c>
      <c r="AF95" s="26">
        <v>28</v>
      </c>
      <c r="AG95" s="4">
        <v>416</v>
      </c>
      <c r="AH95" s="5">
        <v>27.5</v>
      </c>
      <c r="AI95" s="5">
        <v>62.3</v>
      </c>
      <c r="AK95" s="5">
        <v>34.5</v>
      </c>
      <c r="AL95" s="5">
        <v>7.98</v>
      </c>
      <c r="AM95" s="5">
        <v>2.6</v>
      </c>
      <c r="AO95" s="5">
        <v>1.22</v>
      </c>
      <c r="AT95" s="5">
        <v>2.96</v>
      </c>
      <c r="AU95" s="5">
        <v>0.55000000000000004</v>
      </c>
      <c r="AV95" s="5">
        <v>0.54</v>
      </c>
      <c r="AW95" s="5">
        <v>1.8</v>
      </c>
      <c r="AX95" s="5">
        <v>1.41</v>
      </c>
      <c r="BK95" s="4">
        <f t="shared" si="258"/>
        <v>20263</v>
      </c>
      <c r="BL95" s="6">
        <f t="shared" si="259"/>
        <v>0.79613912464636383</v>
      </c>
      <c r="BM95" s="6">
        <f t="shared" si="260"/>
        <v>4.2313470205307964E-2</v>
      </c>
      <c r="BN95" s="6">
        <f t="shared" si="261"/>
        <v>0.31202196509119434</v>
      </c>
      <c r="BO95" s="6">
        <f t="shared" si="262"/>
        <v>0.15892298058860363</v>
      </c>
      <c r="BP95" s="6">
        <f t="shared" si="263"/>
        <v>1.8325345362277983E-3</v>
      </c>
      <c r="BQ95" s="6">
        <f t="shared" si="264"/>
        <v>0.12056561647233938</v>
      </c>
      <c r="BR95" s="6">
        <f t="shared" si="265"/>
        <v>0.16993580599144079</v>
      </c>
      <c r="BS95" s="6">
        <f t="shared" si="266"/>
        <v>0.15327525008067119</v>
      </c>
      <c r="BT95" s="6">
        <f t="shared" si="267"/>
        <v>1.9108280254777069E-2</v>
      </c>
      <c r="BU95" s="6">
        <f t="shared" si="268"/>
        <v>5.2134704804847115E-3</v>
      </c>
      <c r="BV95" s="5">
        <f t="shared" si="269"/>
        <v>1.51</v>
      </c>
      <c r="BW95" s="5">
        <f t="shared" si="270"/>
        <v>10.06</v>
      </c>
      <c r="BX95" s="36">
        <f t="shared" si="271"/>
        <v>45.77</v>
      </c>
      <c r="BY95" s="5">
        <f t="shared" si="272"/>
        <v>2.35</v>
      </c>
      <c r="BZ95" s="5">
        <f t="shared" si="273"/>
        <v>4.71</v>
      </c>
      <c r="CA95" s="5">
        <f t="shared" si="274"/>
        <v>2.82</v>
      </c>
      <c r="CB95" s="5">
        <f t="shared" si="275"/>
        <v>9.14</v>
      </c>
      <c r="CC95" s="5">
        <f t="shared" si="276"/>
        <v>5.65</v>
      </c>
      <c r="CD95" s="5">
        <f t="shared" si="277"/>
        <v>-3.879999999999999</v>
      </c>
      <c r="CE95" s="34">
        <f t="shared" si="278"/>
        <v>5.7600000000000007</v>
      </c>
      <c r="CF95" s="34">
        <f t="shared" si="279"/>
        <v>20.04</v>
      </c>
      <c r="CG95" s="34">
        <f t="shared" si="280"/>
        <v>28.742514970059887</v>
      </c>
      <c r="CH95" s="5">
        <f t="shared" si="281"/>
        <v>4.62</v>
      </c>
      <c r="CI95" s="5">
        <f t="shared" si="282"/>
        <v>0.37</v>
      </c>
      <c r="CJ95" s="6">
        <f t="shared" si="283"/>
        <v>6.3E-2</v>
      </c>
      <c r="CK95" s="5">
        <f t="shared" si="284"/>
        <v>4.7E-2</v>
      </c>
      <c r="CL95" s="5">
        <f t="shared" si="285"/>
        <v>6.1449999999999996</v>
      </c>
      <c r="CM95" s="5">
        <f t="shared" si="286"/>
        <v>41.6</v>
      </c>
      <c r="CN95" s="5">
        <f t="shared" si="287"/>
        <v>0.74</v>
      </c>
      <c r="CO95" s="5" t="str">
        <f t="shared" si="288"/>
        <v/>
      </c>
      <c r="CP95" s="5">
        <f t="shared" si="289"/>
        <v>6.82</v>
      </c>
      <c r="CQ95" s="6">
        <f t="shared" si="290"/>
        <v>0.82399999999999995</v>
      </c>
      <c r="CR95" s="40">
        <f t="shared" si="291"/>
        <v>6.8999999999999999E-3</v>
      </c>
      <c r="CS95" s="5">
        <f t="shared" si="292"/>
        <v>14.86</v>
      </c>
      <c r="CT95" s="5">
        <f t="shared" si="293"/>
        <v>15.13</v>
      </c>
      <c r="CU95" s="5">
        <f t="shared" si="294"/>
        <v>295</v>
      </c>
      <c r="CV95" s="5">
        <f t="shared" si="295"/>
        <v>429.6</v>
      </c>
      <c r="CW95" s="5">
        <f t="shared" si="296"/>
        <v>8.2899999999999991</v>
      </c>
      <c r="CX95" s="5">
        <f t="shared" si="297"/>
        <v>21.05</v>
      </c>
      <c r="CY95" s="4">
        <f t="shared" si="298"/>
        <v>596</v>
      </c>
      <c r="CZ95" s="4">
        <f t="shared" si="299"/>
        <v>87.3</v>
      </c>
      <c r="DA95" s="4">
        <f t="shared" si="300"/>
        <v>6846</v>
      </c>
      <c r="DB95" s="5">
        <f t="shared" si="301"/>
        <v>12.24</v>
      </c>
      <c r="DC95" s="5">
        <f t="shared" si="302"/>
        <v>140.54</v>
      </c>
      <c r="DD95" s="5">
        <f t="shared" si="303"/>
        <v>231.11</v>
      </c>
      <c r="DE95" s="5">
        <f t="shared" si="304"/>
        <v>0.18</v>
      </c>
      <c r="DF95" s="5">
        <f t="shared" si="305"/>
        <v>9.4600000000000009</v>
      </c>
      <c r="DG95" s="5">
        <f t="shared" si="306"/>
        <v>0.61</v>
      </c>
      <c r="DH95" s="5">
        <f t="shared" si="307"/>
        <v>0.48</v>
      </c>
      <c r="DI95" s="5">
        <f t="shared" si="308"/>
        <v>1.1399999999999999</v>
      </c>
      <c r="DJ95" s="5">
        <f t="shared" si="309"/>
        <v>38.440000000000005</v>
      </c>
      <c r="DK95" s="5">
        <f t="shared" si="310"/>
        <v>0.98</v>
      </c>
      <c r="DL95" s="5">
        <f t="shared" si="311"/>
        <v>15.28</v>
      </c>
      <c r="DM95" s="5" t="str">
        <f t="shared" si="312"/>
        <v/>
      </c>
      <c r="DN95" s="5">
        <f t="shared" si="313"/>
        <v>0.78</v>
      </c>
      <c r="DO95" s="5">
        <f t="shared" si="314"/>
        <v>19.899999999999999</v>
      </c>
      <c r="DP95" s="5" t="str">
        <f t="shared" si="315"/>
        <v/>
      </c>
      <c r="DQ95" s="5">
        <f t="shared" si="316"/>
        <v>6.21</v>
      </c>
      <c r="DR95" s="5">
        <f t="shared" si="317"/>
        <v>2.13</v>
      </c>
      <c r="DS95" s="5">
        <f t="shared" si="318"/>
        <v>2.92</v>
      </c>
      <c r="DT95" s="5">
        <f t="shared" si="319"/>
        <v>0.87</v>
      </c>
      <c r="DU95" s="5">
        <f t="shared" si="320"/>
        <v>1</v>
      </c>
      <c r="DV95" s="5">
        <f t="shared" si="321"/>
        <v>0.42</v>
      </c>
      <c r="DW95" s="5">
        <f t="shared" si="322"/>
        <v>0.36</v>
      </c>
      <c r="DX95" s="5">
        <f t="shared" si="323"/>
        <v>0.11</v>
      </c>
      <c r="DY95" s="5">
        <f t="shared" si="324"/>
        <v>1.93</v>
      </c>
      <c r="DZ95" s="36">
        <f t="shared" si="325"/>
        <v>62</v>
      </c>
      <c r="EA95" s="36">
        <f t="shared" si="326"/>
        <v>4.8</v>
      </c>
      <c r="EB95" s="4">
        <f t="shared" si="327"/>
        <v>-304.10277581733493</v>
      </c>
      <c r="EC95" s="4">
        <f t="shared" si="328"/>
        <v>-20.29435944762087</v>
      </c>
      <c r="ED95" s="4">
        <f t="shared" si="329"/>
        <v>-200.23317722713546</v>
      </c>
      <c r="EE95" s="4">
        <f t="shared" si="330"/>
        <v>321.80206726625096</v>
      </c>
      <c r="EF95" s="4">
        <f t="shared" si="331"/>
        <v>253.49229218136992</v>
      </c>
      <c r="EG95" s="5">
        <f t="shared" si="332"/>
        <v>0.60926850022664292</v>
      </c>
      <c r="EH95" s="5">
        <f t="shared" si="333"/>
        <v>1.8107062101921234</v>
      </c>
      <c r="EI95" s="5">
        <f t="shared" si="334"/>
        <v>0.91175023630219532</v>
      </c>
      <c r="EJ95" s="5">
        <f t="shared" si="335"/>
        <v>1.0142323570718421</v>
      </c>
      <c r="EK95" s="5">
        <f t="shared" si="336"/>
        <v>0.52303604451662344</v>
      </c>
      <c r="EL95" s="5">
        <f t="shared" si="337"/>
        <v>1.1601512022790454</v>
      </c>
      <c r="EM95" s="5">
        <f t="shared" si="338"/>
        <v>0.33</v>
      </c>
      <c r="EN95" s="5">
        <f t="shared" si="339"/>
        <v>18.77</v>
      </c>
      <c r="EO95" s="36">
        <f t="shared" si="340"/>
        <v>3.38</v>
      </c>
      <c r="EP95" s="36">
        <f t="shared" si="341"/>
        <v>1.3</v>
      </c>
      <c r="EQ95" s="36">
        <f t="shared" si="342"/>
        <v>3.7</v>
      </c>
      <c r="ER95" s="36">
        <f t="shared" si="343"/>
        <v>202.631</v>
      </c>
      <c r="ES95" s="36">
        <f t="shared" si="344"/>
        <v>232</v>
      </c>
      <c r="ET95" s="36">
        <f t="shared" si="345"/>
        <v>102</v>
      </c>
      <c r="EU95" s="36">
        <f t="shared" si="346"/>
        <v>11.420999999999999</v>
      </c>
      <c r="EV95" s="36">
        <f t="shared" si="347"/>
        <v>4.8600000000000003</v>
      </c>
      <c r="EW95" s="36">
        <f t="shared" si="348"/>
        <v>15.91</v>
      </c>
      <c r="EX95" s="36">
        <f t="shared" si="349"/>
        <v>11.420999999999999</v>
      </c>
      <c r="EY95" s="36">
        <f t="shared" si="350"/>
        <v>5.65</v>
      </c>
      <c r="EZ95" s="36">
        <f t="shared" si="351"/>
        <v>4.8600000000000003</v>
      </c>
      <c r="FA95" s="5">
        <f t="shared" si="352"/>
        <v>0.18000000000000002</v>
      </c>
      <c r="FB95" s="5">
        <f t="shared" si="353"/>
        <v>1.41</v>
      </c>
      <c r="FC95" s="5">
        <f t="shared" si="354"/>
        <v>1.8</v>
      </c>
      <c r="FD95" s="36">
        <f t="shared" si="355"/>
        <v>202.631</v>
      </c>
      <c r="FE95" s="36">
        <f t="shared" si="356"/>
        <v>232</v>
      </c>
      <c r="FF95" s="36">
        <f t="shared" si="357"/>
        <v>106</v>
      </c>
      <c r="FG95" s="5">
        <f t="shared" si="358"/>
        <v>56</v>
      </c>
      <c r="FH95" s="36">
        <f t="shared" si="359"/>
        <v>58</v>
      </c>
      <c r="FI95" s="36">
        <f t="shared" si="360"/>
        <v>34</v>
      </c>
      <c r="FJ95" s="5">
        <f t="shared" si="361"/>
        <v>2.2666666666666666</v>
      </c>
      <c r="FK95" s="5">
        <f t="shared" si="362"/>
        <v>2.75</v>
      </c>
      <c r="FL95" s="5">
        <f t="shared" si="363"/>
        <v>3.5</v>
      </c>
      <c r="FM95" s="5">
        <f t="shared" si="364"/>
        <v>0.33333333333333331</v>
      </c>
      <c r="FN95" s="5">
        <f t="shared" si="365"/>
        <v>0.54</v>
      </c>
      <c r="FO95" s="5">
        <f t="shared" si="366"/>
        <v>5.4</v>
      </c>
      <c r="FP95" s="4">
        <f t="shared" si="367"/>
        <v>405.26</v>
      </c>
      <c r="FQ95" s="4">
        <f t="shared" si="368"/>
        <v>399</v>
      </c>
      <c r="FR95" s="4" t="str">
        <f t="shared" si="369"/>
        <v/>
      </c>
      <c r="FS95" s="65" t="str">
        <f t="shared" si="370"/>
        <v/>
      </c>
      <c r="FT95" s="65">
        <f t="shared" si="371"/>
        <v>-0.52855249404599713</v>
      </c>
      <c r="FU95" s="65">
        <f t="shared" si="372"/>
        <v>-2.4359345859444693E-2</v>
      </c>
      <c r="FV95" s="65">
        <f t="shared" si="373"/>
        <v>-0.11299683290151123</v>
      </c>
      <c r="FW95" s="65">
        <f t="shared" si="374"/>
        <v>0.343434302780807</v>
      </c>
      <c r="FX95" s="65">
        <f t="shared" si="375"/>
        <v>-0.37830789217292699</v>
      </c>
      <c r="FY95" s="65">
        <f t="shared" si="376"/>
        <v>5.2779483407953354</v>
      </c>
      <c r="FZ95" s="65">
        <f t="shared" si="377"/>
        <v>-6.7298316811726995</v>
      </c>
      <c r="GA95" s="65">
        <f t="shared" si="378"/>
        <v>5.506121235667627E-2</v>
      </c>
      <c r="GB95" s="65">
        <f t="shared" si="379"/>
        <v>0.16926200000000016</v>
      </c>
      <c r="GC95" s="65">
        <f t="shared" si="380"/>
        <v>-1.6575299999999997</v>
      </c>
      <c r="GD95" s="65">
        <f t="shared" si="381"/>
        <v>-2.5345330000000001</v>
      </c>
    </row>
    <row r="96" spans="1:186">
      <c r="A96" s="38" t="s">
        <v>185</v>
      </c>
      <c r="B96" s="37">
        <v>668118.42092800001</v>
      </c>
      <c r="C96" s="4">
        <v>4954756.1310900003</v>
      </c>
      <c r="D96" s="38" t="s">
        <v>301</v>
      </c>
      <c r="E96" s="38" t="s">
        <v>646</v>
      </c>
      <c r="F96" s="58">
        <v>4383</v>
      </c>
      <c r="G96" s="38" t="s">
        <v>307</v>
      </c>
      <c r="H96" s="34">
        <v>48.95</v>
      </c>
      <c r="I96" s="34">
        <v>3.16</v>
      </c>
      <c r="J96" s="34">
        <v>15.55</v>
      </c>
      <c r="K96" s="34">
        <v>12.68</v>
      </c>
      <c r="L96" s="34">
        <v>0.09</v>
      </c>
      <c r="M96" s="34">
        <v>5.96</v>
      </c>
      <c r="N96" s="34">
        <v>9.61</v>
      </c>
      <c r="O96" s="34">
        <v>3.5</v>
      </c>
      <c r="P96" s="34">
        <v>0.69</v>
      </c>
      <c r="Q96" s="34">
        <v>0.39</v>
      </c>
      <c r="R96" s="34"/>
      <c r="S96" s="5">
        <f t="shared" si="133"/>
        <v>100.58</v>
      </c>
      <c r="U96" s="4">
        <v>26</v>
      </c>
      <c r="W96" s="4">
        <v>110</v>
      </c>
      <c r="Y96" s="4">
        <v>60</v>
      </c>
      <c r="AB96" s="4">
        <v>58</v>
      </c>
      <c r="AD96" s="4">
        <v>30</v>
      </c>
      <c r="AE96" s="4">
        <v>209</v>
      </c>
      <c r="AF96" s="26">
        <v>26</v>
      </c>
      <c r="AG96" s="4">
        <v>152</v>
      </c>
      <c r="AH96" s="5">
        <v>26.7</v>
      </c>
      <c r="AI96" s="5">
        <v>64.11</v>
      </c>
      <c r="AK96" s="5">
        <v>37</v>
      </c>
      <c r="AL96" s="5">
        <v>8.1199999999999992</v>
      </c>
      <c r="AM96" s="5">
        <v>2.68</v>
      </c>
      <c r="AO96" s="5">
        <v>1.39</v>
      </c>
      <c r="AT96" s="5">
        <v>3.34</v>
      </c>
      <c r="AU96" s="5">
        <v>0.48</v>
      </c>
      <c r="AV96" s="5">
        <v>5.41</v>
      </c>
      <c r="AW96" s="5">
        <v>1.62</v>
      </c>
      <c r="AX96" s="5">
        <v>1.89</v>
      </c>
      <c r="BK96" s="4">
        <f t="shared" si="258"/>
        <v>18944</v>
      </c>
      <c r="BL96" s="6">
        <f t="shared" si="259"/>
        <v>0.81461141620901978</v>
      </c>
      <c r="BM96" s="6">
        <f t="shared" si="260"/>
        <v>3.9559339008512773E-2</v>
      </c>
      <c r="BN96" s="6">
        <f t="shared" si="261"/>
        <v>0.30496175720729557</v>
      </c>
      <c r="BO96" s="6">
        <f t="shared" si="262"/>
        <v>0.15879774577332501</v>
      </c>
      <c r="BP96" s="6">
        <f t="shared" si="263"/>
        <v>1.268677755850014E-3</v>
      </c>
      <c r="BQ96" s="6">
        <f t="shared" si="264"/>
        <v>0.14785413048871246</v>
      </c>
      <c r="BR96" s="6">
        <f t="shared" si="265"/>
        <v>0.17136233951497859</v>
      </c>
      <c r="BS96" s="6">
        <f t="shared" si="266"/>
        <v>0.11293965795417878</v>
      </c>
      <c r="BT96" s="6">
        <f t="shared" si="267"/>
        <v>1.4649681528662419E-2</v>
      </c>
      <c r="BU96" s="6">
        <f t="shared" si="268"/>
        <v>5.4952796956460482E-3</v>
      </c>
      <c r="BV96" s="5">
        <f t="shared" si="269"/>
        <v>1.51</v>
      </c>
      <c r="BW96" s="5">
        <f t="shared" si="270"/>
        <v>10.050000000000001</v>
      </c>
      <c r="BX96" s="36">
        <f t="shared" si="271"/>
        <v>50.88</v>
      </c>
      <c r="BY96" s="5">
        <f t="shared" si="272"/>
        <v>1.91</v>
      </c>
      <c r="BZ96" s="5">
        <f t="shared" si="273"/>
        <v>4.92</v>
      </c>
      <c r="CA96" s="5">
        <f t="shared" si="274"/>
        <v>3.04</v>
      </c>
      <c r="CB96" s="5">
        <f t="shared" si="275"/>
        <v>8.1</v>
      </c>
      <c r="CC96" s="5">
        <f t="shared" si="276"/>
        <v>4.1900000000000004</v>
      </c>
      <c r="CD96" s="5">
        <f t="shared" si="277"/>
        <v>-5.42</v>
      </c>
      <c r="CE96" s="34">
        <f t="shared" si="278"/>
        <v>6.65</v>
      </c>
      <c r="CF96" s="34">
        <f t="shared" si="279"/>
        <v>19.760000000000002</v>
      </c>
      <c r="CG96" s="34">
        <f t="shared" si="280"/>
        <v>33.653846153846153</v>
      </c>
      <c r="CH96" s="5">
        <f t="shared" si="281"/>
        <v>3.36</v>
      </c>
      <c r="CI96" s="5">
        <f t="shared" si="282"/>
        <v>0.3</v>
      </c>
      <c r="CJ96" s="6">
        <f t="shared" si="283"/>
        <v>5.3999999999999999E-2</v>
      </c>
      <c r="CK96" s="5" t="str">
        <f t="shared" si="284"/>
        <v/>
      </c>
      <c r="CL96" s="5" t="str">
        <f t="shared" si="285"/>
        <v/>
      </c>
      <c r="CM96" s="5">
        <f t="shared" si="286"/>
        <v>2.62</v>
      </c>
      <c r="CN96" s="5">
        <f t="shared" si="287"/>
        <v>0.55000000000000004</v>
      </c>
      <c r="CO96" s="5" t="str">
        <f t="shared" si="288"/>
        <v/>
      </c>
      <c r="CP96" s="5">
        <f t="shared" si="289"/>
        <v>6.97</v>
      </c>
      <c r="CQ96" s="6">
        <f t="shared" si="290"/>
        <v>0.86699999999999999</v>
      </c>
      <c r="CR96" s="40">
        <f t="shared" si="291"/>
        <v>6.6E-3</v>
      </c>
      <c r="CS96" s="5">
        <f t="shared" si="292"/>
        <v>5.85</v>
      </c>
      <c r="CT96" s="5">
        <f t="shared" si="293"/>
        <v>5.69</v>
      </c>
      <c r="CU96" s="5">
        <f t="shared" si="294"/>
        <v>80.400000000000006</v>
      </c>
      <c r="CV96" s="5">
        <f t="shared" si="295"/>
        <v>38.6</v>
      </c>
      <c r="CW96" s="5">
        <f t="shared" si="296"/>
        <v>8.0399999999999991</v>
      </c>
      <c r="CX96" s="5">
        <f t="shared" si="297"/>
        <v>19.190000000000001</v>
      </c>
      <c r="CY96" s="4">
        <f t="shared" si="298"/>
        <v>631</v>
      </c>
      <c r="CZ96" s="4">
        <f t="shared" si="299"/>
        <v>90.6</v>
      </c>
      <c r="DA96" s="4">
        <f t="shared" si="300"/>
        <v>5672</v>
      </c>
      <c r="DB96" s="5">
        <f t="shared" si="301"/>
        <v>5.07</v>
      </c>
      <c r="DC96" s="5">
        <f t="shared" si="302"/>
        <v>45.51</v>
      </c>
      <c r="DD96" s="5">
        <f t="shared" si="303"/>
        <v>93.83</v>
      </c>
      <c r="DE96" s="5">
        <f t="shared" si="304"/>
        <v>1.62</v>
      </c>
      <c r="DF96" s="5">
        <f t="shared" si="305"/>
        <v>7.78</v>
      </c>
      <c r="DG96" s="5">
        <f t="shared" si="306"/>
        <v>0.49</v>
      </c>
      <c r="DH96" s="5">
        <f t="shared" si="307"/>
        <v>0.56999999999999995</v>
      </c>
      <c r="DI96" s="5">
        <f t="shared" si="308"/>
        <v>0.95</v>
      </c>
      <c r="DJ96" s="5">
        <f t="shared" si="309"/>
        <v>38.159999999999997</v>
      </c>
      <c r="DK96" s="5">
        <f t="shared" si="310"/>
        <v>1.03</v>
      </c>
      <c r="DL96" s="5">
        <f t="shared" si="311"/>
        <v>16.48</v>
      </c>
      <c r="DM96" s="5" t="str">
        <f t="shared" si="312"/>
        <v/>
      </c>
      <c r="DN96" s="5">
        <f t="shared" si="313"/>
        <v>1.17</v>
      </c>
      <c r="DO96" s="5">
        <f t="shared" si="314"/>
        <v>13.8</v>
      </c>
      <c r="DP96" s="5" t="str">
        <f t="shared" si="315"/>
        <v/>
      </c>
      <c r="DQ96" s="5">
        <f t="shared" si="316"/>
        <v>5.35</v>
      </c>
      <c r="DR96" s="5">
        <f t="shared" si="317"/>
        <v>2.0299999999999998</v>
      </c>
      <c r="DS96" s="5">
        <f t="shared" si="318"/>
        <v>2.63</v>
      </c>
      <c r="DT96" s="5">
        <f t="shared" si="319"/>
        <v>0.9</v>
      </c>
      <c r="DU96" s="5">
        <f t="shared" si="320"/>
        <v>1.04</v>
      </c>
      <c r="DV96" s="5">
        <f t="shared" si="321"/>
        <v>0.6</v>
      </c>
      <c r="DW96" s="5">
        <f t="shared" si="322"/>
        <v>0.54</v>
      </c>
      <c r="DX96" s="5">
        <f t="shared" si="323"/>
        <v>0.8</v>
      </c>
      <c r="DY96" s="5">
        <f t="shared" si="324"/>
        <v>1.99</v>
      </c>
      <c r="DZ96" s="36">
        <f t="shared" si="325"/>
        <v>56</v>
      </c>
      <c r="EA96" s="36">
        <f t="shared" si="326"/>
        <v>5</v>
      </c>
      <c r="EB96" s="4">
        <f t="shared" si="327"/>
        <v>-269.65231594049493</v>
      </c>
      <c r="EC96" s="4">
        <f t="shared" si="328"/>
        <v>29.706239576846343</v>
      </c>
      <c r="ED96" s="4">
        <f t="shared" si="329"/>
        <v>-165.35226130550285</v>
      </c>
      <c r="EE96" s="4">
        <f t="shared" si="330"/>
        <v>346.21121527055027</v>
      </c>
      <c r="EF96" s="4">
        <f t="shared" si="331"/>
        <v>179.08254515260342</v>
      </c>
      <c r="EG96" s="5">
        <f t="shared" si="332"/>
        <v>0.64857753961455578</v>
      </c>
      <c r="EH96" s="5">
        <f t="shared" si="333"/>
        <v>2.39104195449569</v>
      </c>
      <c r="EI96" s="5">
        <f t="shared" si="334"/>
        <v>1.0203751561449534</v>
      </c>
      <c r="EJ96" s="5">
        <f t="shared" si="335"/>
        <v>0.7444370560173531</v>
      </c>
      <c r="EK96" s="5">
        <f t="shared" si="336"/>
        <v>0.38884369021694276</v>
      </c>
      <c r="EL96" s="5">
        <f t="shared" si="337"/>
        <v>1.1803589133129142</v>
      </c>
      <c r="EM96" s="5">
        <f t="shared" si="338"/>
        <v>0.32</v>
      </c>
      <c r="EN96" s="5">
        <f t="shared" si="339"/>
        <v>19.350000000000001</v>
      </c>
      <c r="EO96" s="36">
        <f t="shared" si="340"/>
        <v>3.16</v>
      </c>
      <c r="EP96" s="36">
        <f t="shared" si="341"/>
        <v>0.89999999999999991</v>
      </c>
      <c r="EQ96" s="36">
        <f t="shared" si="342"/>
        <v>3.9000000000000004</v>
      </c>
      <c r="ER96" s="36">
        <f t="shared" si="343"/>
        <v>189.44200000000001</v>
      </c>
      <c r="ES96" s="36">
        <f t="shared" si="344"/>
        <v>209</v>
      </c>
      <c r="ET96" s="36">
        <f t="shared" si="345"/>
        <v>90</v>
      </c>
      <c r="EU96" s="36">
        <f t="shared" si="346"/>
        <v>11.412000000000001</v>
      </c>
      <c r="EV96" s="36">
        <f t="shared" si="347"/>
        <v>5.96</v>
      </c>
      <c r="EW96" s="36">
        <f t="shared" si="348"/>
        <v>15.55</v>
      </c>
      <c r="EX96" s="36">
        <f t="shared" si="349"/>
        <v>11.412000000000001</v>
      </c>
      <c r="EY96" s="36">
        <f t="shared" si="350"/>
        <v>4.1899999999999995</v>
      </c>
      <c r="EZ96" s="36">
        <f t="shared" si="351"/>
        <v>5.96</v>
      </c>
      <c r="FA96" s="5">
        <f t="shared" si="352"/>
        <v>1.8033333333333335</v>
      </c>
      <c r="FB96" s="5">
        <f t="shared" si="353"/>
        <v>1.89</v>
      </c>
      <c r="FC96" s="5">
        <f t="shared" si="354"/>
        <v>1.62</v>
      </c>
      <c r="FD96" s="36" t="str">
        <f t="shared" si="355"/>
        <v/>
      </c>
      <c r="FE96" s="36" t="str">
        <f t="shared" si="356"/>
        <v/>
      </c>
      <c r="FF96" s="36" t="str">
        <f t="shared" si="357"/>
        <v/>
      </c>
      <c r="FG96" s="5">
        <f t="shared" si="358"/>
        <v>52</v>
      </c>
      <c r="FH96" s="36">
        <f t="shared" si="359"/>
        <v>52.25</v>
      </c>
      <c r="FI96" s="36">
        <f t="shared" si="360"/>
        <v>30</v>
      </c>
      <c r="FJ96" s="5">
        <f t="shared" si="361"/>
        <v>2</v>
      </c>
      <c r="FK96" s="5">
        <f t="shared" si="362"/>
        <v>2.67</v>
      </c>
      <c r="FL96" s="5">
        <f t="shared" si="363"/>
        <v>3.25</v>
      </c>
      <c r="FM96" s="5">
        <f t="shared" si="364"/>
        <v>1.9333333333333333</v>
      </c>
      <c r="FN96" s="5">
        <f t="shared" si="365"/>
        <v>5.41</v>
      </c>
      <c r="FO96" s="5">
        <f t="shared" si="366"/>
        <v>4.8600000000000003</v>
      </c>
      <c r="FP96" s="4">
        <f t="shared" si="367"/>
        <v>378.88</v>
      </c>
      <c r="FQ96" s="4">
        <f t="shared" si="368"/>
        <v>405.99999999999994</v>
      </c>
      <c r="FR96" s="4" t="str">
        <f t="shared" si="369"/>
        <v/>
      </c>
      <c r="FS96" s="65" t="str">
        <f t="shared" si="370"/>
        <v/>
      </c>
      <c r="FT96" s="65">
        <f t="shared" si="371"/>
        <v>-0.46455832839997019</v>
      </c>
      <c r="FU96" s="65">
        <f t="shared" si="372"/>
        <v>4.7923552317182816E-2</v>
      </c>
      <c r="FV96" s="65" t="str">
        <f t="shared" si="373"/>
        <v/>
      </c>
      <c r="FW96" s="65">
        <f t="shared" si="374"/>
        <v>0.38262788732642433</v>
      </c>
      <c r="FX96" s="65" t="str">
        <f t="shared" si="375"/>
        <v/>
      </c>
      <c r="FY96" s="65" t="str">
        <f t="shared" si="376"/>
        <v/>
      </c>
      <c r="FZ96" s="65" t="str">
        <f t="shared" si="377"/>
        <v/>
      </c>
      <c r="GA96" s="65">
        <f t="shared" si="378"/>
        <v>5.9012163528032291E-2</v>
      </c>
      <c r="GB96" s="65">
        <f t="shared" si="379"/>
        <v>0.20882800000000004</v>
      </c>
      <c r="GC96" s="65">
        <f t="shared" si="380"/>
        <v>-1.6226039999999999</v>
      </c>
      <c r="GD96" s="65">
        <f t="shared" si="381"/>
        <v>-2.4841500000000001</v>
      </c>
    </row>
    <row r="97" spans="1:186">
      <c r="A97" s="38" t="s">
        <v>185</v>
      </c>
      <c r="B97" s="37">
        <v>667901.83998100006</v>
      </c>
      <c r="C97" s="4">
        <v>4954730.6926899999</v>
      </c>
      <c r="D97" s="38" t="s">
        <v>301</v>
      </c>
      <c r="E97" s="38" t="s">
        <v>646</v>
      </c>
      <c r="F97" s="58">
        <v>4384</v>
      </c>
      <c r="G97" s="38" t="s">
        <v>308</v>
      </c>
      <c r="H97" s="34">
        <v>47.88</v>
      </c>
      <c r="I97" s="34">
        <v>3.28</v>
      </c>
      <c r="J97" s="34">
        <v>16.45</v>
      </c>
      <c r="K97" s="34">
        <v>12.62</v>
      </c>
      <c r="L97" s="34">
        <v>0.09</v>
      </c>
      <c r="M97" s="34">
        <v>4.41</v>
      </c>
      <c r="N97" s="34">
        <v>9</v>
      </c>
      <c r="O97" s="34">
        <v>5.2</v>
      </c>
      <c r="P97" s="34">
        <v>0.3</v>
      </c>
      <c r="Q97" s="34">
        <v>0.37</v>
      </c>
      <c r="R97" s="34"/>
      <c r="S97" s="5">
        <f t="shared" si="133"/>
        <v>99.600000000000009</v>
      </c>
      <c r="U97" s="4">
        <v>22</v>
      </c>
      <c r="W97" s="4">
        <v>74</v>
      </c>
      <c r="Y97" s="4">
        <v>63</v>
      </c>
      <c r="AB97" s="4">
        <v>3</v>
      </c>
      <c r="AC97" s="4">
        <v>22</v>
      </c>
      <c r="AD97" s="4">
        <v>30</v>
      </c>
      <c r="AE97" s="4">
        <v>211</v>
      </c>
      <c r="AF97" s="26">
        <v>28</v>
      </c>
      <c r="AG97" s="4">
        <v>128</v>
      </c>
      <c r="AH97" s="5">
        <v>14.85</v>
      </c>
      <c r="AI97" s="5">
        <v>38.36</v>
      </c>
      <c r="AK97" s="5">
        <v>24.8</v>
      </c>
      <c r="AL97" s="5">
        <v>6.26</v>
      </c>
      <c r="AM97" s="5">
        <v>1.75</v>
      </c>
      <c r="AO97" s="5">
        <v>0.92</v>
      </c>
      <c r="AT97" s="5">
        <v>2.83</v>
      </c>
      <c r="AU97" s="5">
        <v>0.43</v>
      </c>
      <c r="AV97" s="5">
        <v>4.87</v>
      </c>
      <c r="AW97" s="5">
        <v>1.6</v>
      </c>
      <c r="AX97" s="5">
        <v>2.8</v>
      </c>
      <c r="BK97" s="4">
        <f t="shared" si="258"/>
        <v>19664</v>
      </c>
      <c r="BL97" s="6">
        <f t="shared" si="259"/>
        <v>0.79680479281078387</v>
      </c>
      <c r="BM97" s="6">
        <f t="shared" si="260"/>
        <v>4.1061592388582875E-2</v>
      </c>
      <c r="BN97" s="6">
        <f t="shared" si="261"/>
        <v>0.32261227691704253</v>
      </c>
      <c r="BO97" s="6">
        <f t="shared" si="262"/>
        <v>0.15804633688165309</v>
      </c>
      <c r="BP97" s="6">
        <f t="shared" si="263"/>
        <v>1.268677755850014E-3</v>
      </c>
      <c r="BQ97" s="6">
        <f t="shared" si="264"/>
        <v>0.10940213346564127</v>
      </c>
      <c r="BR97" s="6">
        <f t="shared" si="265"/>
        <v>0.16048502139800286</v>
      </c>
      <c r="BS97" s="6">
        <f t="shared" si="266"/>
        <v>0.16779606324620847</v>
      </c>
      <c r="BT97" s="6">
        <f t="shared" si="267"/>
        <v>6.3694267515923561E-3</v>
      </c>
      <c r="BU97" s="6">
        <f t="shared" si="268"/>
        <v>5.2134704804847115E-3</v>
      </c>
      <c r="BV97" s="5">
        <f t="shared" si="269"/>
        <v>1.5</v>
      </c>
      <c r="BW97" s="5">
        <f t="shared" si="270"/>
        <v>10.01</v>
      </c>
      <c r="BX97" s="36">
        <f t="shared" si="271"/>
        <v>43.5</v>
      </c>
      <c r="BY97" s="5">
        <f t="shared" si="272"/>
        <v>2.58</v>
      </c>
      <c r="BZ97" s="5">
        <f t="shared" si="273"/>
        <v>5.0199999999999996</v>
      </c>
      <c r="CA97" s="5">
        <f t="shared" si="274"/>
        <v>2.74</v>
      </c>
      <c r="CB97" s="5">
        <f t="shared" si="275"/>
        <v>8.86</v>
      </c>
      <c r="CC97" s="5">
        <f t="shared" si="276"/>
        <v>5.5</v>
      </c>
      <c r="CD97" s="5">
        <f t="shared" si="277"/>
        <v>-3.5</v>
      </c>
      <c r="CE97" s="34">
        <f t="shared" si="278"/>
        <v>4.71</v>
      </c>
      <c r="CF97" s="34">
        <f t="shared" si="279"/>
        <v>18.91</v>
      </c>
      <c r="CG97" s="34">
        <f t="shared" si="280"/>
        <v>24.907456372289793</v>
      </c>
      <c r="CH97" s="5">
        <f t="shared" si="281"/>
        <v>1.54</v>
      </c>
      <c r="CI97" s="5">
        <f t="shared" si="282"/>
        <v>0.13</v>
      </c>
      <c r="CJ97" s="6">
        <f t="shared" si="283"/>
        <v>5.7000000000000002E-2</v>
      </c>
      <c r="CK97" s="5">
        <f t="shared" si="284"/>
        <v>0.13600000000000001</v>
      </c>
      <c r="CL97" s="5">
        <f t="shared" si="285"/>
        <v>0.88700000000000001</v>
      </c>
      <c r="CM97" s="5">
        <f t="shared" si="286"/>
        <v>42.67</v>
      </c>
      <c r="CN97" s="5">
        <f t="shared" si="287"/>
        <v>0.85</v>
      </c>
      <c r="CO97" s="5" t="str">
        <f t="shared" si="288"/>
        <v/>
      </c>
      <c r="CP97" s="5">
        <f t="shared" si="289"/>
        <v>7.03</v>
      </c>
      <c r="CQ97" s="6">
        <f t="shared" si="290"/>
        <v>0.93300000000000005</v>
      </c>
      <c r="CR97" s="40">
        <f t="shared" si="291"/>
        <v>6.4000000000000003E-3</v>
      </c>
      <c r="CS97" s="5">
        <f t="shared" si="292"/>
        <v>4.57</v>
      </c>
      <c r="CT97" s="5">
        <f t="shared" si="293"/>
        <v>8.6199999999999992</v>
      </c>
      <c r="CU97" s="5">
        <f t="shared" si="294"/>
        <v>45.7</v>
      </c>
      <c r="CV97" s="5">
        <f t="shared" si="295"/>
        <v>43.3</v>
      </c>
      <c r="CW97" s="5">
        <f t="shared" si="296"/>
        <v>7.54</v>
      </c>
      <c r="CX97" s="5">
        <f t="shared" si="297"/>
        <v>13.55</v>
      </c>
      <c r="CY97" s="4">
        <f t="shared" si="298"/>
        <v>655</v>
      </c>
      <c r="CZ97" s="4">
        <f t="shared" si="299"/>
        <v>93.2</v>
      </c>
      <c r="DA97" s="4">
        <f t="shared" si="300"/>
        <v>6948</v>
      </c>
      <c r="DB97" s="5">
        <f t="shared" si="301"/>
        <v>4.2699999999999996</v>
      </c>
      <c r="DC97" s="5">
        <f t="shared" si="302"/>
        <v>45.23</v>
      </c>
      <c r="DD97" s="5">
        <f t="shared" si="303"/>
        <v>80</v>
      </c>
      <c r="DE97" s="5">
        <f t="shared" si="304"/>
        <v>1.72</v>
      </c>
      <c r="DF97" s="5">
        <f t="shared" si="305"/>
        <v>9.89</v>
      </c>
      <c r="DG97" s="5">
        <f t="shared" si="306"/>
        <v>0.56999999999999995</v>
      </c>
      <c r="DH97" s="5">
        <f t="shared" si="307"/>
        <v>0.99</v>
      </c>
      <c r="DI97" s="5">
        <f t="shared" si="308"/>
        <v>1.1599999999999999</v>
      </c>
      <c r="DJ97" s="5">
        <f t="shared" si="309"/>
        <v>23.939999999999998</v>
      </c>
      <c r="DK97" s="5">
        <f t="shared" si="310"/>
        <v>0.53</v>
      </c>
      <c r="DL97" s="5">
        <f t="shared" si="311"/>
        <v>9.2799999999999994</v>
      </c>
      <c r="DM97" s="5" t="str">
        <f t="shared" si="312"/>
        <v/>
      </c>
      <c r="DN97" s="5">
        <f t="shared" si="313"/>
        <v>1.75</v>
      </c>
      <c r="DO97" s="5">
        <f t="shared" si="314"/>
        <v>10</v>
      </c>
      <c r="DP97" s="5" t="str">
        <f t="shared" si="315"/>
        <v/>
      </c>
      <c r="DQ97" s="5">
        <f t="shared" si="316"/>
        <v>3.51</v>
      </c>
      <c r="DR97" s="5">
        <f t="shared" si="317"/>
        <v>1.46</v>
      </c>
      <c r="DS97" s="5">
        <f t="shared" si="318"/>
        <v>2.4</v>
      </c>
      <c r="DT97" s="5">
        <f t="shared" si="319"/>
        <v>0.98</v>
      </c>
      <c r="DU97" s="5">
        <f t="shared" si="320"/>
        <v>0.54</v>
      </c>
      <c r="DV97" s="5">
        <f t="shared" si="321"/>
        <v>0.83</v>
      </c>
      <c r="DW97" s="5">
        <f t="shared" si="322"/>
        <v>0.81</v>
      </c>
      <c r="DX97" s="5">
        <f t="shared" si="323"/>
        <v>0.49</v>
      </c>
      <c r="DY97" s="5">
        <f t="shared" si="324"/>
        <v>2.12</v>
      </c>
      <c r="DZ97" s="36">
        <f t="shared" si="325"/>
        <v>58</v>
      </c>
      <c r="EA97" s="36">
        <f t="shared" si="326"/>
        <v>4.4000000000000004</v>
      </c>
      <c r="EB97" s="4">
        <f t="shared" si="327"/>
        <v>-321.91165789261902</v>
      </c>
      <c r="EC97" s="4">
        <f t="shared" si="328"/>
        <v>-15.553906659541427</v>
      </c>
      <c r="ED97" s="4">
        <f t="shared" si="329"/>
        <v>-172.52325587676398</v>
      </c>
      <c r="EE97" s="4">
        <f t="shared" si="330"/>
        <v>308.51006273587723</v>
      </c>
      <c r="EF97" s="4">
        <f t="shared" si="331"/>
        <v>262.04384392366421</v>
      </c>
      <c r="EG97" s="5">
        <f t="shared" si="332"/>
        <v>0.65175372006024268</v>
      </c>
      <c r="EH97" s="5">
        <f t="shared" si="333"/>
        <v>1.8531990732470478</v>
      </c>
      <c r="EI97" s="5">
        <f t="shared" si="334"/>
        <v>0.9643530155362805</v>
      </c>
      <c r="EJ97" s="5">
        <f t="shared" si="335"/>
        <v>1.0849494208479502</v>
      </c>
      <c r="EK97" s="5">
        <f t="shared" si="336"/>
        <v>0.53032650342540655</v>
      </c>
      <c r="EL97" s="5">
        <f t="shared" si="337"/>
        <v>1.0147666414441487</v>
      </c>
      <c r="EM97" s="5">
        <f t="shared" si="338"/>
        <v>0.34</v>
      </c>
      <c r="EN97" s="5">
        <f t="shared" si="339"/>
        <v>18.22</v>
      </c>
      <c r="EO97" s="36">
        <f t="shared" si="340"/>
        <v>3.28</v>
      </c>
      <c r="EP97" s="36">
        <f t="shared" si="341"/>
        <v>0.89999999999999991</v>
      </c>
      <c r="EQ97" s="36">
        <f t="shared" si="342"/>
        <v>3.7</v>
      </c>
      <c r="ER97" s="36">
        <f t="shared" si="343"/>
        <v>196.636</v>
      </c>
      <c r="ES97" s="36">
        <f t="shared" si="344"/>
        <v>211</v>
      </c>
      <c r="ET97" s="36">
        <f t="shared" si="345"/>
        <v>90</v>
      </c>
      <c r="EU97" s="36">
        <f t="shared" si="346"/>
        <v>11.357999999999999</v>
      </c>
      <c r="EV97" s="36">
        <f t="shared" si="347"/>
        <v>4.41</v>
      </c>
      <c r="EW97" s="36">
        <f t="shared" si="348"/>
        <v>16.45</v>
      </c>
      <c r="EX97" s="36">
        <f t="shared" si="349"/>
        <v>11.357999999999999</v>
      </c>
      <c r="EY97" s="36">
        <f t="shared" si="350"/>
        <v>5.5</v>
      </c>
      <c r="EZ97" s="36">
        <f t="shared" si="351"/>
        <v>4.41</v>
      </c>
      <c r="FA97" s="5">
        <f t="shared" si="352"/>
        <v>1.6233333333333333</v>
      </c>
      <c r="FB97" s="5">
        <f t="shared" si="353"/>
        <v>2.8</v>
      </c>
      <c r="FC97" s="5">
        <f t="shared" si="354"/>
        <v>1.6</v>
      </c>
      <c r="FD97" s="36">
        <f t="shared" si="355"/>
        <v>196.636</v>
      </c>
      <c r="FE97" s="36">
        <f t="shared" si="356"/>
        <v>211</v>
      </c>
      <c r="FF97" s="36">
        <f t="shared" si="357"/>
        <v>11</v>
      </c>
      <c r="FG97" s="5">
        <f t="shared" si="358"/>
        <v>56</v>
      </c>
      <c r="FH97" s="36">
        <f t="shared" si="359"/>
        <v>52.75</v>
      </c>
      <c r="FI97" s="36">
        <f t="shared" si="360"/>
        <v>30</v>
      </c>
      <c r="FJ97" s="5">
        <f t="shared" si="361"/>
        <v>2</v>
      </c>
      <c r="FK97" s="5">
        <f t="shared" si="362"/>
        <v>1.4849999999999999</v>
      </c>
      <c r="FL97" s="5">
        <f t="shared" si="363"/>
        <v>3.5</v>
      </c>
      <c r="FM97" s="5">
        <f t="shared" si="364"/>
        <v>0.1</v>
      </c>
      <c r="FN97" s="5">
        <f t="shared" si="365"/>
        <v>4.87</v>
      </c>
      <c r="FO97" s="5">
        <f t="shared" si="366"/>
        <v>4.8000000000000007</v>
      </c>
      <c r="FP97" s="4">
        <f t="shared" si="367"/>
        <v>393.28</v>
      </c>
      <c r="FQ97" s="4">
        <f t="shared" si="368"/>
        <v>313</v>
      </c>
      <c r="FR97" s="4" t="str">
        <f t="shared" si="369"/>
        <v/>
      </c>
      <c r="FS97" s="65" t="str">
        <f t="shared" si="370"/>
        <v/>
      </c>
      <c r="FT97" s="65">
        <f t="shared" si="371"/>
        <v>-0.55330917604813501</v>
      </c>
      <c r="FU97" s="65">
        <f t="shared" si="372"/>
        <v>-8.9400411229310889E-2</v>
      </c>
      <c r="FV97" s="65">
        <f t="shared" si="373"/>
        <v>-0.99001577909339911</v>
      </c>
      <c r="FW97" s="65">
        <f t="shared" si="374"/>
        <v>0.35682915242208757</v>
      </c>
      <c r="FX97" s="65">
        <f t="shared" si="375"/>
        <v>-1.3491891933922102</v>
      </c>
      <c r="FY97" s="65">
        <f t="shared" si="376"/>
        <v>3.9444428121297195</v>
      </c>
      <c r="FZ97" s="65">
        <f t="shared" si="377"/>
        <v>-8.5632864681775303</v>
      </c>
      <c r="GA97" s="65">
        <f t="shared" si="378"/>
        <v>8.3727419708437889E-2</v>
      </c>
      <c r="GB97" s="65">
        <f t="shared" si="379"/>
        <v>0.18432100000000012</v>
      </c>
      <c r="GC97" s="65">
        <f t="shared" si="380"/>
        <v>-1.6169290000000001</v>
      </c>
      <c r="GD97" s="65">
        <f t="shared" si="381"/>
        <v>-2.5345049999999998</v>
      </c>
    </row>
    <row r="98" spans="1:186">
      <c r="A98" s="38" t="s">
        <v>185</v>
      </c>
      <c r="B98" s="37">
        <v>668169.69003199995</v>
      </c>
      <c r="C98" s="4">
        <v>4954666.5687300004</v>
      </c>
      <c r="D98" s="38" t="s">
        <v>301</v>
      </c>
      <c r="E98" s="38" t="s">
        <v>646</v>
      </c>
      <c r="F98" s="58">
        <v>4390</v>
      </c>
      <c r="G98" s="38" t="s">
        <v>309</v>
      </c>
      <c r="H98" s="34">
        <v>54.09</v>
      </c>
      <c r="I98" s="34">
        <v>2.9</v>
      </c>
      <c r="J98" s="34">
        <v>16.57</v>
      </c>
      <c r="K98" s="34">
        <v>10.75</v>
      </c>
      <c r="L98" s="34">
        <v>0.01</v>
      </c>
      <c r="M98" s="34">
        <v>3.05</v>
      </c>
      <c r="N98" s="34">
        <v>4.8099999999999996</v>
      </c>
      <c r="O98" s="34">
        <v>7.67</v>
      </c>
      <c r="P98" s="34">
        <v>7.0000000000000007E-2</v>
      </c>
      <c r="Q98" s="34">
        <v>0.33</v>
      </c>
      <c r="R98" s="34"/>
      <c r="S98" s="5">
        <f t="shared" si="133"/>
        <v>100.25</v>
      </c>
      <c r="U98" s="4">
        <v>28</v>
      </c>
      <c r="W98" s="4">
        <v>125</v>
      </c>
      <c r="Y98" s="4">
        <v>93</v>
      </c>
      <c r="AB98" s="4">
        <v>2</v>
      </c>
      <c r="AC98" s="4">
        <v>57</v>
      </c>
      <c r="AD98" s="4">
        <v>23</v>
      </c>
      <c r="AE98" s="4">
        <v>218</v>
      </c>
      <c r="AF98" s="26">
        <v>34</v>
      </c>
      <c r="AG98" s="4">
        <v>71</v>
      </c>
      <c r="AH98" s="5">
        <v>18.829999999999998</v>
      </c>
      <c r="AI98" s="5">
        <v>48.68</v>
      </c>
      <c r="AK98" s="5">
        <v>26.7</v>
      </c>
      <c r="AL98" s="5">
        <v>6.63</v>
      </c>
      <c r="AM98" s="5">
        <v>1.99</v>
      </c>
      <c r="AO98" s="5">
        <v>1.24</v>
      </c>
      <c r="AT98" s="5">
        <v>2.62</v>
      </c>
      <c r="AU98" s="5">
        <v>0.4</v>
      </c>
      <c r="AV98" s="5">
        <v>4.4000000000000004</v>
      </c>
      <c r="AW98" s="5">
        <v>4.54</v>
      </c>
      <c r="AX98" s="5">
        <v>1.94</v>
      </c>
      <c r="BK98" s="4">
        <f t="shared" si="258"/>
        <v>17386</v>
      </c>
      <c r="BL98" s="6">
        <f t="shared" si="259"/>
        <v>0.90014977533699447</v>
      </c>
      <c r="BM98" s="6">
        <f t="shared" si="260"/>
        <v>3.630445668502754E-2</v>
      </c>
      <c r="BN98" s="6">
        <f t="shared" si="261"/>
        <v>0.32496567954500882</v>
      </c>
      <c r="BO98" s="6">
        <f t="shared" si="262"/>
        <v>0.13462742642454603</v>
      </c>
      <c r="BP98" s="6">
        <f t="shared" si="263"/>
        <v>1.4096419509444601E-4</v>
      </c>
      <c r="BQ98" s="6">
        <f t="shared" si="264"/>
        <v>7.5663607045398151E-2</v>
      </c>
      <c r="BR98" s="6">
        <f t="shared" si="265"/>
        <v>8.5770328102710403E-2</v>
      </c>
      <c r="BS98" s="6">
        <f t="shared" si="266"/>
        <v>0.24749919328815748</v>
      </c>
      <c r="BT98" s="6">
        <f t="shared" si="267"/>
        <v>1.48619957537155E-3</v>
      </c>
      <c r="BU98" s="6">
        <f t="shared" si="268"/>
        <v>4.6498520501620406E-3</v>
      </c>
      <c r="BV98" s="5">
        <f t="shared" si="269"/>
        <v>1.28</v>
      </c>
      <c r="BW98" s="5">
        <f t="shared" si="270"/>
        <v>8.52</v>
      </c>
      <c r="BX98" s="36">
        <f t="shared" si="271"/>
        <v>38.47</v>
      </c>
      <c r="BY98" s="5">
        <f t="shared" si="272"/>
        <v>3.17</v>
      </c>
      <c r="BZ98" s="5">
        <f t="shared" si="273"/>
        <v>5.71</v>
      </c>
      <c r="CA98" s="5">
        <f t="shared" si="274"/>
        <v>1.66</v>
      </c>
      <c r="CB98" s="5">
        <f t="shared" si="275"/>
        <v>8.7899999999999991</v>
      </c>
      <c r="CC98" s="5">
        <f t="shared" si="276"/>
        <v>7.74</v>
      </c>
      <c r="CD98" s="5">
        <f t="shared" si="277"/>
        <v>2.9300000000000006</v>
      </c>
      <c r="CE98" s="34">
        <f t="shared" si="278"/>
        <v>3.1199999999999997</v>
      </c>
      <c r="CF98" s="34">
        <f t="shared" si="279"/>
        <v>15.6</v>
      </c>
      <c r="CG98" s="34">
        <f t="shared" si="280"/>
        <v>20</v>
      </c>
      <c r="CH98" s="5">
        <f t="shared" si="281"/>
        <v>0.4</v>
      </c>
      <c r="CI98" s="5">
        <f t="shared" si="282"/>
        <v>0.03</v>
      </c>
      <c r="CJ98" s="6">
        <f t="shared" si="283"/>
        <v>6.6000000000000003E-2</v>
      </c>
      <c r="CK98" s="5">
        <f t="shared" si="284"/>
        <v>3.5000000000000003E-2</v>
      </c>
      <c r="CL98" s="5">
        <f t="shared" si="285"/>
        <v>2.1349999999999998</v>
      </c>
      <c r="CM98" s="5">
        <f t="shared" si="286"/>
        <v>35.5</v>
      </c>
      <c r="CN98" s="5">
        <f t="shared" si="287"/>
        <v>0.74</v>
      </c>
      <c r="CO98" s="5" t="str">
        <f t="shared" si="288"/>
        <v/>
      </c>
      <c r="CP98" s="5">
        <f t="shared" si="289"/>
        <v>9.48</v>
      </c>
      <c r="CQ98" s="6">
        <f t="shared" si="290"/>
        <v>1.478</v>
      </c>
      <c r="CR98" s="40">
        <f t="shared" si="291"/>
        <v>7.4999999999999997E-3</v>
      </c>
      <c r="CS98" s="5">
        <f t="shared" si="292"/>
        <v>2.09</v>
      </c>
      <c r="CT98" s="5">
        <f t="shared" si="293"/>
        <v>3.77</v>
      </c>
      <c r="CU98" s="5">
        <f t="shared" si="294"/>
        <v>36.6</v>
      </c>
      <c r="CV98" s="5">
        <f t="shared" si="295"/>
        <v>49.5</v>
      </c>
      <c r="CW98" s="5">
        <f t="shared" si="296"/>
        <v>6.41</v>
      </c>
      <c r="CX98" s="5">
        <f t="shared" si="297"/>
        <v>18.579999999999998</v>
      </c>
      <c r="CY98" s="4">
        <f t="shared" si="298"/>
        <v>756</v>
      </c>
      <c r="CZ98" s="4">
        <f t="shared" si="299"/>
        <v>79.8</v>
      </c>
      <c r="DA98" s="4">
        <f t="shared" si="300"/>
        <v>6636</v>
      </c>
      <c r="DB98" s="5">
        <f t="shared" si="301"/>
        <v>3.09</v>
      </c>
      <c r="DC98" s="5">
        <f t="shared" si="302"/>
        <v>27.1</v>
      </c>
      <c r="DD98" s="5">
        <f t="shared" si="303"/>
        <v>15.64</v>
      </c>
      <c r="DE98" s="5">
        <f t="shared" si="304"/>
        <v>1.68</v>
      </c>
      <c r="DF98" s="5">
        <f t="shared" si="305"/>
        <v>12.98</v>
      </c>
      <c r="DG98" s="5">
        <f t="shared" si="306"/>
        <v>1.73</v>
      </c>
      <c r="DH98" s="5">
        <f t="shared" si="307"/>
        <v>0.74</v>
      </c>
      <c r="DI98" s="5">
        <f t="shared" si="308"/>
        <v>1.1100000000000001</v>
      </c>
      <c r="DJ98" s="5">
        <f t="shared" si="309"/>
        <v>28.08</v>
      </c>
      <c r="DK98" s="5">
        <f t="shared" si="310"/>
        <v>0.55000000000000004</v>
      </c>
      <c r="DL98" s="5">
        <f t="shared" si="311"/>
        <v>4.1500000000000004</v>
      </c>
      <c r="DM98" s="5" t="str">
        <f t="shared" si="312"/>
        <v/>
      </c>
      <c r="DN98" s="5">
        <f t="shared" si="313"/>
        <v>0.43</v>
      </c>
      <c r="DO98" s="5">
        <f t="shared" si="314"/>
        <v>17.5</v>
      </c>
      <c r="DP98" s="5" t="str">
        <f t="shared" si="315"/>
        <v/>
      </c>
      <c r="DQ98" s="5">
        <f t="shared" si="316"/>
        <v>4.8099999999999996</v>
      </c>
      <c r="DR98" s="5">
        <f t="shared" si="317"/>
        <v>1.75</v>
      </c>
      <c r="DS98" s="5">
        <f t="shared" si="318"/>
        <v>2.74</v>
      </c>
      <c r="DT98" s="5">
        <f t="shared" si="319"/>
        <v>0.42</v>
      </c>
      <c r="DU98" s="5">
        <f t="shared" si="320"/>
        <v>0.56000000000000005</v>
      </c>
      <c r="DV98" s="5">
        <f t="shared" si="321"/>
        <v>0.47</v>
      </c>
      <c r="DW98" s="5">
        <f t="shared" si="322"/>
        <v>0.2</v>
      </c>
      <c r="DX98" s="5">
        <f t="shared" si="323"/>
        <v>0.64</v>
      </c>
      <c r="DY98" s="5">
        <f t="shared" si="324"/>
        <v>2.4900000000000002</v>
      </c>
      <c r="DZ98" s="36">
        <f t="shared" si="325"/>
        <v>57</v>
      </c>
      <c r="EA98" s="36">
        <f t="shared" si="326"/>
        <v>7.2</v>
      </c>
      <c r="EB98" s="4">
        <f t="shared" si="327"/>
        <v>-331.78332181549632</v>
      </c>
      <c r="EC98" s="4">
        <f t="shared" si="328"/>
        <v>-6.1156864863378129</v>
      </c>
      <c r="ED98" s="4">
        <f t="shared" si="329"/>
        <v>-95.560369523941034</v>
      </c>
      <c r="EE98" s="4">
        <f t="shared" si="330"/>
        <v>246.59549015497174</v>
      </c>
      <c r="EF98" s="4">
        <f t="shared" si="331"/>
        <v>314.52019633136604</v>
      </c>
      <c r="EG98" s="5">
        <f t="shared" si="332"/>
        <v>0.77305537341789898</v>
      </c>
      <c r="EH98" s="5">
        <f t="shared" si="333"/>
        <v>1.3058260659093588</v>
      </c>
      <c r="EI98" s="5">
        <f t="shared" si="334"/>
        <v>0.97117212930340036</v>
      </c>
      <c r="EJ98" s="5">
        <f t="shared" si="335"/>
        <v>2.9020191399897275</v>
      </c>
      <c r="EK98" s="5">
        <f t="shared" si="336"/>
        <v>0.76472181916436377</v>
      </c>
      <c r="EL98" s="5">
        <f t="shared" si="337"/>
        <v>0.53019652710505882</v>
      </c>
      <c r="EM98" s="5">
        <f t="shared" si="338"/>
        <v>0.31</v>
      </c>
      <c r="EN98" s="5">
        <f t="shared" si="339"/>
        <v>13.73</v>
      </c>
      <c r="EO98" s="36">
        <f t="shared" si="340"/>
        <v>2.9</v>
      </c>
      <c r="EP98" s="36">
        <f t="shared" si="341"/>
        <v>0.1</v>
      </c>
      <c r="EQ98" s="36">
        <f t="shared" si="342"/>
        <v>3.3000000000000003</v>
      </c>
      <c r="ER98" s="36">
        <f t="shared" si="343"/>
        <v>173.85499999999999</v>
      </c>
      <c r="ES98" s="36">
        <f t="shared" si="344"/>
        <v>218</v>
      </c>
      <c r="ET98" s="36">
        <f t="shared" si="345"/>
        <v>69</v>
      </c>
      <c r="EU98" s="36">
        <f t="shared" si="346"/>
        <v>9.6750000000000007</v>
      </c>
      <c r="EV98" s="36">
        <f t="shared" si="347"/>
        <v>3.05</v>
      </c>
      <c r="EW98" s="36">
        <f t="shared" si="348"/>
        <v>16.57</v>
      </c>
      <c r="EX98" s="36">
        <f t="shared" si="349"/>
        <v>9.6750000000000007</v>
      </c>
      <c r="EY98" s="36">
        <f t="shared" si="350"/>
        <v>7.74</v>
      </c>
      <c r="EZ98" s="36">
        <f t="shared" si="351"/>
        <v>3.05</v>
      </c>
      <c r="FA98" s="5">
        <f t="shared" si="352"/>
        <v>1.4666666666666668</v>
      </c>
      <c r="FB98" s="5">
        <f t="shared" si="353"/>
        <v>1.94</v>
      </c>
      <c r="FC98" s="5">
        <f t="shared" si="354"/>
        <v>4.54</v>
      </c>
      <c r="FD98" s="36">
        <f t="shared" si="355"/>
        <v>173.85499999999999</v>
      </c>
      <c r="FE98" s="36">
        <f t="shared" si="356"/>
        <v>218</v>
      </c>
      <c r="FF98" s="36">
        <f t="shared" si="357"/>
        <v>28.5</v>
      </c>
      <c r="FG98" s="5">
        <f t="shared" si="358"/>
        <v>68</v>
      </c>
      <c r="FH98" s="36">
        <f t="shared" si="359"/>
        <v>54.5</v>
      </c>
      <c r="FI98" s="36">
        <f t="shared" si="360"/>
        <v>23</v>
      </c>
      <c r="FJ98" s="5">
        <f t="shared" si="361"/>
        <v>1.5333333333333334</v>
      </c>
      <c r="FK98" s="5">
        <f t="shared" si="362"/>
        <v>1.8829999999999998</v>
      </c>
      <c r="FL98" s="5">
        <f t="shared" si="363"/>
        <v>4.25</v>
      </c>
      <c r="FM98" s="5">
        <f t="shared" si="364"/>
        <v>6.6666666666666666E-2</v>
      </c>
      <c r="FN98" s="5">
        <f t="shared" si="365"/>
        <v>4.4000000000000004</v>
      </c>
      <c r="FO98" s="5">
        <f t="shared" si="366"/>
        <v>13.620000000000001</v>
      </c>
      <c r="FP98" s="4">
        <f t="shared" si="367"/>
        <v>347.72</v>
      </c>
      <c r="FQ98" s="4">
        <f t="shared" si="368"/>
        <v>331.5</v>
      </c>
      <c r="FR98" s="4" t="str">
        <f t="shared" si="369"/>
        <v/>
      </c>
      <c r="FS98" s="65" t="str">
        <f t="shared" si="370"/>
        <v/>
      </c>
      <c r="FT98" s="65">
        <f t="shared" si="371"/>
        <v>-0.39510163527490177</v>
      </c>
      <c r="FU98" s="65">
        <f t="shared" si="372"/>
        <v>-2.176919254274547E-3</v>
      </c>
      <c r="FV98" s="65">
        <f t="shared" si="373"/>
        <v>-0.54515513999148979</v>
      </c>
      <c r="FW98" s="65">
        <f t="shared" si="374"/>
        <v>0.46326418238299921</v>
      </c>
      <c r="FX98" s="65">
        <f t="shared" si="375"/>
        <v>-0.88226482828870478</v>
      </c>
      <c r="FY98" s="65">
        <f t="shared" si="376"/>
        <v>4.8270957775650585</v>
      </c>
      <c r="FZ98" s="65">
        <f t="shared" si="377"/>
        <v>-7.9365533698505999</v>
      </c>
      <c r="GA98" s="65">
        <f t="shared" si="378"/>
        <v>3.4202426369719818E-2</v>
      </c>
      <c r="GB98" s="65">
        <f t="shared" si="379"/>
        <v>0.28387600000000007</v>
      </c>
      <c r="GC98" s="65">
        <f t="shared" si="380"/>
        <v>-1.6482969999999999</v>
      </c>
      <c r="GD98" s="65">
        <f t="shared" si="381"/>
        <v>-2.6636950000000001</v>
      </c>
    </row>
    <row r="99" spans="1:186">
      <c r="A99" s="38" t="s">
        <v>185</v>
      </c>
      <c r="B99" s="37">
        <v>667651.88111900003</v>
      </c>
      <c r="C99" s="4">
        <v>4954312.5682199998</v>
      </c>
      <c r="D99" s="38" t="s">
        <v>301</v>
      </c>
      <c r="E99" s="38" t="s">
        <v>646</v>
      </c>
      <c r="F99" s="58">
        <v>4402</v>
      </c>
      <c r="G99" s="38" t="s">
        <v>310</v>
      </c>
      <c r="H99" s="34">
        <v>53.15</v>
      </c>
      <c r="I99" s="34">
        <v>3.12</v>
      </c>
      <c r="J99" s="34">
        <v>14.38</v>
      </c>
      <c r="K99" s="34">
        <v>11.51</v>
      </c>
      <c r="L99" s="34">
        <v>7.0000000000000007E-2</v>
      </c>
      <c r="M99" s="34">
        <v>4.97</v>
      </c>
      <c r="N99" s="34">
        <v>8.24</v>
      </c>
      <c r="O99" s="34">
        <v>4.1500000000000004</v>
      </c>
      <c r="P99" s="34">
        <v>0.27</v>
      </c>
      <c r="Q99" s="34">
        <v>0.38</v>
      </c>
      <c r="R99" s="34"/>
      <c r="S99" s="5">
        <f t="shared" si="133"/>
        <v>100.23999999999998</v>
      </c>
      <c r="U99" s="4">
        <v>24</v>
      </c>
      <c r="W99" s="4">
        <v>111</v>
      </c>
      <c r="Y99" s="4">
        <v>74</v>
      </c>
      <c r="AB99" s="4">
        <v>5</v>
      </c>
      <c r="AC99" s="4">
        <v>332</v>
      </c>
      <c r="AD99" s="4">
        <v>39</v>
      </c>
      <c r="AE99" s="4">
        <v>291</v>
      </c>
      <c r="AF99" s="26">
        <v>35</v>
      </c>
      <c r="AG99" s="4">
        <v>91</v>
      </c>
      <c r="AH99" s="5">
        <v>30.3</v>
      </c>
      <c r="AI99" s="5">
        <v>71.56</v>
      </c>
      <c r="AK99" s="5">
        <v>37</v>
      </c>
      <c r="AL99" s="5">
        <v>8.68</v>
      </c>
      <c r="AM99" s="5">
        <v>2.59</v>
      </c>
      <c r="AO99" s="5">
        <v>1.76</v>
      </c>
      <c r="AT99" s="5">
        <v>3.83</v>
      </c>
      <c r="AU99" s="5">
        <v>0.55000000000000004</v>
      </c>
      <c r="AV99" s="5">
        <v>7.43</v>
      </c>
      <c r="AW99" s="5">
        <v>3.05</v>
      </c>
      <c r="AX99" s="5">
        <v>4.1900000000000004</v>
      </c>
      <c r="BK99" s="4">
        <f t="shared" si="258"/>
        <v>18704</v>
      </c>
      <c r="BL99" s="6">
        <f t="shared" si="259"/>
        <v>0.88450657347312356</v>
      </c>
      <c r="BM99" s="6">
        <f t="shared" si="260"/>
        <v>3.9058587881822739E-2</v>
      </c>
      <c r="BN99" s="6">
        <f t="shared" si="261"/>
        <v>0.28201608158462443</v>
      </c>
      <c r="BO99" s="6">
        <f t="shared" si="262"/>
        <v>0.14414527238572325</v>
      </c>
      <c r="BP99" s="6">
        <f t="shared" si="263"/>
        <v>9.8674936566112213E-4</v>
      </c>
      <c r="BQ99" s="6">
        <f t="shared" si="264"/>
        <v>0.12329446787397667</v>
      </c>
      <c r="BR99" s="6">
        <f t="shared" si="265"/>
        <v>0.14693295292439373</v>
      </c>
      <c r="BS99" s="6">
        <f t="shared" si="266"/>
        <v>0.13391416585995483</v>
      </c>
      <c r="BT99" s="6">
        <f t="shared" si="267"/>
        <v>5.7324840764331215E-3</v>
      </c>
      <c r="BU99" s="6">
        <f t="shared" si="268"/>
        <v>5.3543750880653803E-3</v>
      </c>
      <c r="BV99" s="5">
        <f t="shared" si="269"/>
        <v>1.37</v>
      </c>
      <c r="BW99" s="5">
        <f t="shared" si="270"/>
        <v>9.1300000000000008</v>
      </c>
      <c r="BX99" s="36">
        <f t="shared" si="271"/>
        <v>48.76</v>
      </c>
      <c r="BY99" s="5">
        <f t="shared" si="272"/>
        <v>2.08</v>
      </c>
      <c r="BZ99" s="5">
        <f t="shared" si="273"/>
        <v>4.6100000000000003</v>
      </c>
      <c r="CA99" s="5">
        <f t="shared" si="274"/>
        <v>2.64</v>
      </c>
      <c r="CB99" s="5">
        <f t="shared" si="275"/>
        <v>8.2100000000000009</v>
      </c>
      <c r="CC99" s="5">
        <f t="shared" si="276"/>
        <v>4.42</v>
      </c>
      <c r="CD99" s="5">
        <f t="shared" si="277"/>
        <v>-3.8200000000000003</v>
      </c>
      <c r="CE99" s="34">
        <f t="shared" si="278"/>
        <v>5.24</v>
      </c>
      <c r="CF99" s="34">
        <f t="shared" si="279"/>
        <v>17.63</v>
      </c>
      <c r="CG99" s="34">
        <f t="shared" si="280"/>
        <v>29.722064662507091</v>
      </c>
      <c r="CH99" s="5">
        <f t="shared" si="281"/>
        <v>1.35</v>
      </c>
      <c r="CI99" s="5">
        <f t="shared" si="282"/>
        <v>0.12</v>
      </c>
      <c r="CJ99" s="6">
        <f t="shared" si="283"/>
        <v>7.6999999999999999E-2</v>
      </c>
      <c r="CK99" s="5">
        <f t="shared" si="284"/>
        <v>1.4999999999999999E-2</v>
      </c>
      <c r="CL99" s="5">
        <f t="shared" si="285"/>
        <v>8.9730000000000008</v>
      </c>
      <c r="CM99" s="5">
        <f t="shared" si="286"/>
        <v>18.2</v>
      </c>
      <c r="CN99" s="5">
        <f t="shared" si="287"/>
        <v>0.67</v>
      </c>
      <c r="CO99" s="5" t="str">
        <f t="shared" si="288"/>
        <v/>
      </c>
      <c r="CP99" s="5">
        <f t="shared" si="289"/>
        <v>7.46</v>
      </c>
      <c r="CQ99" s="6">
        <f t="shared" si="290"/>
        <v>0.89700000000000002</v>
      </c>
      <c r="CR99" s="40">
        <f t="shared" si="291"/>
        <v>9.2999999999999992E-3</v>
      </c>
      <c r="CS99" s="5">
        <f t="shared" si="292"/>
        <v>2.6</v>
      </c>
      <c r="CT99" s="5">
        <f t="shared" si="293"/>
        <v>3</v>
      </c>
      <c r="CU99" s="5">
        <f t="shared" si="294"/>
        <v>21.7</v>
      </c>
      <c r="CV99" s="5">
        <f t="shared" si="295"/>
        <v>39.200000000000003</v>
      </c>
      <c r="CW99" s="5">
        <f t="shared" si="296"/>
        <v>8.31</v>
      </c>
      <c r="CX99" s="5">
        <f t="shared" si="297"/>
        <v>18.68</v>
      </c>
      <c r="CY99" s="4">
        <f t="shared" si="298"/>
        <v>480</v>
      </c>
      <c r="CZ99" s="4">
        <f t="shared" si="299"/>
        <v>64.3</v>
      </c>
      <c r="DA99" s="4">
        <f t="shared" si="300"/>
        <v>4884</v>
      </c>
      <c r="DB99" s="5">
        <f t="shared" si="301"/>
        <v>2.33</v>
      </c>
      <c r="DC99" s="5">
        <f t="shared" si="302"/>
        <v>23.76</v>
      </c>
      <c r="DD99" s="5">
        <f t="shared" si="303"/>
        <v>29.84</v>
      </c>
      <c r="DE99" s="5">
        <f t="shared" si="304"/>
        <v>1.94</v>
      </c>
      <c r="DF99" s="5">
        <f t="shared" si="305"/>
        <v>9.14</v>
      </c>
      <c r="DG99" s="5">
        <f t="shared" si="306"/>
        <v>0.8</v>
      </c>
      <c r="DH99" s="5">
        <f t="shared" si="307"/>
        <v>1.0900000000000001</v>
      </c>
      <c r="DI99" s="5">
        <f t="shared" si="308"/>
        <v>0.81</v>
      </c>
      <c r="DJ99" s="5">
        <f t="shared" si="309"/>
        <v>42.81</v>
      </c>
      <c r="DK99" s="5">
        <f t="shared" si="310"/>
        <v>0.87</v>
      </c>
      <c r="DL99" s="5">
        <f t="shared" si="311"/>
        <v>9.93</v>
      </c>
      <c r="DM99" s="5" t="str">
        <f t="shared" si="312"/>
        <v/>
      </c>
      <c r="DN99" s="5">
        <f t="shared" si="313"/>
        <v>1.37</v>
      </c>
      <c r="DO99" s="5">
        <f t="shared" si="314"/>
        <v>8.4</v>
      </c>
      <c r="DP99" s="5" t="str">
        <f t="shared" si="315"/>
        <v/>
      </c>
      <c r="DQ99" s="5">
        <f t="shared" si="316"/>
        <v>5.29</v>
      </c>
      <c r="DR99" s="5">
        <f t="shared" si="317"/>
        <v>2.15</v>
      </c>
      <c r="DS99" s="5">
        <f t="shared" si="318"/>
        <v>2.46</v>
      </c>
      <c r="DT99" s="5">
        <f t="shared" si="319"/>
        <v>0.65</v>
      </c>
      <c r="DU99" s="5">
        <f t="shared" si="320"/>
        <v>0.88</v>
      </c>
      <c r="DV99" s="5">
        <f t="shared" si="321"/>
        <v>0.99</v>
      </c>
      <c r="DW99" s="5">
        <f t="shared" si="322"/>
        <v>0.64</v>
      </c>
      <c r="DX99" s="5">
        <f t="shared" si="323"/>
        <v>0.5</v>
      </c>
      <c r="DY99" s="5">
        <f t="shared" si="324"/>
        <v>1.92</v>
      </c>
      <c r="DZ99" s="36">
        <f t="shared" si="325"/>
        <v>74</v>
      </c>
      <c r="EA99" s="36">
        <f t="shared" si="326"/>
        <v>6.9</v>
      </c>
      <c r="EB99" s="4">
        <f t="shared" si="327"/>
        <v>-275.1146347079154</v>
      </c>
      <c r="EC99" s="4">
        <f t="shared" si="328"/>
        <v>57.233572605057404</v>
      </c>
      <c r="ED99" s="4">
        <f t="shared" si="329"/>
        <v>-151.49647420055101</v>
      </c>
      <c r="EE99" s="4">
        <f t="shared" si="330"/>
        <v>306.49832814152268</v>
      </c>
      <c r="EF99" s="4">
        <f t="shared" si="331"/>
        <v>191.2680992534199</v>
      </c>
      <c r="EG99" s="5">
        <f t="shared" si="332"/>
        <v>0.65072059058159892</v>
      </c>
      <c r="EH99" s="5">
        <f t="shared" si="333"/>
        <v>2.0204306455222731</v>
      </c>
      <c r="EI99" s="5">
        <f t="shared" si="334"/>
        <v>0.98439639441837201</v>
      </c>
      <c r="EJ99" s="5">
        <f t="shared" si="335"/>
        <v>0.950158156807549</v>
      </c>
      <c r="EK99" s="5">
        <f t="shared" si="336"/>
        <v>0.48445553998904689</v>
      </c>
      <c r="EL99" s="5">
        <f t="shared" si="337"/>
        <v>1.0634491443789607</v>
      </c>
      <c r="EM99" s="5">
        <f t="shared" si="338"/>
        <v>0.27</v>
      </c>
      <c r="EN99" s="5">
        <f t="shared" si="339"/>
        <v>17.11</v>
      </c>
      <c r="EO99" s="36">
        <f t="shared" si="340"/>
        <v>3.12</v>
      </c>
      <c r="EP99" s="36">
        <f t="shared" si="341"/>
        <v>0.70000000000000007</v>
      </c>
      <c r="EQ99" s="36">
        <f t="shared" si="342"/>
        <v>3.8</v>
      </c>
      <c r="ER99" s="36">
        <f t="shared" si="343"/>
        <v>187.04400000000001</v>
      </c>
      <c r="ES99" s="36">
        <f t="shared" si="344"/>
        <v>291</v>
      </c>
      <c r="ET99" s="36">
        <f t="shared" si="345"/>
        <v>117</v>
      </c>
      <c r="EU99" s="36">
        <f t="shared" si="346"/>
        <v>10.359</v>
      </c>
      <c r="EV99" s="36">
        <f t="shared" si="347"/>
        <v>4.97</v>
      </c>
      <c r="EW99" s="36">
        <f t="shared" si="348"/>
        <v>14.38</v>
      </c>
      <c r="EX99" s="36">
        <f t="shared" si="349"/>
        <v>10.359</v>
      </c>
      <c r="EY99" s="36">
        <f t="shared" si="350"/>
        <v>4.42</v>
      </c>
      <c r="EZ99" s="36">
        <f t="shared" si="351"/>
        <v>4.97</v>
      </c>
      <c r="FA99" s="5">
        <f t="shared" si="352"/>
        <v>2.4766666666666666</v>
      </c>
      <c r="FB99" s="5">
        <f t="shared" si="353"/>
        <v>4.1900000000000004</v>
      </c>
      <c r="FC99" s="5">
        <f t="shared" si="354"/>
        <v>3.05</v>
      </c>
      <c r="FD99" s="36">
        <f t="shared" si="355"/>
        <v>187.04400000000001</v>
      </c>
      <c r="FE99" s="36">
        <f t="shared" si="356"/>
        <v>291</v>
      </c>
      <c r="FF99" s="36">
        <f t="shared" si="357"/>
        <v>166</v>
      </c>
      <c r="FG99" s="5">
        <f t="shared" si="358"/>
        <v>70</v>
      </c>
      <c r="FH99" s="36">
        <f t="shared" si="359"/>
        <v>72.75</v>
      </c>
      <c r="FI99" s="36">
        <f t="shared" si="360"/>
        <v>39</v>
      </c>
      <c r="FJ99" s="5">
        <f t="shared" si="361"/>
        <v>2.6</v>
      </c>
      <c r="FK99" s="5">
        <f t="shared" si="362"/>
        <v>3.0300000000000002</v>
      </c>
      <c r="FL99" s="5">
        <f t="shared" si="363"/>
        <v>4.375</v>
      </c>
      <c r="FM99" s="5">
        <f t="shared" si="364"/>
        <v>0.16666666666666666</v>
      </c>
      <c r="FN99" s="5">
        <f t="shared" si="365"/>
        <v>7.43</v>
      </c>
      <c r="FO99" s="5">
        <f t="shared" si="366"/>
        <v>9.1499999999999986</v>
      </c>
      <c r="FP99" s="4">
        <f t="shared" si="367"/>
        <v>374.08</v>
      </c>
      <c r="FQ99" s="4">
        <f t="shared" si="368"/>
        <v>434</v>
      </c>
      <c r="FR99" s="4" t="str">
        <f t="shared" si="369"/>
        <v/>
      </c>
      <c r="FS99" s="65" t="str">
        <f t="shared" si="370"/>
        <v/>
      </c>
      <c r="FT99" s="65">
        <f t="shared" si="371"/>
        <v>-0.49378324343412122</v>
      </c>
      <c r="FU99" s="65">
        <f t="shared" si="372"/>
        <v>-2.6032929749010843E-2</v>
      </c>
      <c r="FV99" s="65">
        <f t="shared" si="373"/>
        <v>8.1805389873773643E-2</v>
      </c>
      <c r="FW99" s="65">
        <f t="shared" si="374"/>
        <v>0.42391565127164405</v>
      </c>
      <c r="FX99" s="65">
        <f t="shared" si="375"/>
        <v>-0.14873641878576618</v>
      </c>
      <c r="FY99" s="65">
        <f t="shared" si="376"/>
        <v>5.340789783695655</v>
      </c>
      <c r="FZ99" s="65">
        <f t="shared" si="377"/>
        <v>-6.3015163838807844</v>
      </c>
      <c r="GA99" s="65">
        <f t="shared" si="378"/>
        <v>1.7133894296567975E-2</v>
      </c>
      <c r="GB99" s="65">
        <f t="shared" si="379"/>
        <v>0.24237100000000006</v>
      </c>
      <c r="GC99" s="65">
        <f t="shared" si="380"/>
        <v>-1.59263</v>
      </c>
      <c r="GD99" s="65">
        <f t="shared" si="381"/>
        <v>-2.4975009999999997</v>
      </c>
    </row>
    <row r="100" spans="1:186">
      <c r="A100" s="38" t="s">
        <v>185</v>
      </c>
      <c r="B100" s="37">
        <v>657724.82851599995</v>
      </c>
      <c r="C100" s="4">
        <v>4905057.3855100004</v>
      </c>
      <c r="D100" s="38" t="s">
        <v>301</v>
      </c>
      <c r="E100" s="38" t="s">
        <v>646</v>
      </c>
      <c r="F100" s="58">
        <v>6991</v>
      </c>
      <c r="G100" s="38" t="s">
        <v>311</v>
      </c>
      <c r="H100" s="34">
        <v>47.219582123750882</v>
      </c>
      <c r="I100" s="34">
        <v>2.8329788735237713</v>
      </c>
      <c r="J100" s="34">
        <v>15.007926143131121</v>
      </c>
      <c r="K100" s="34">
        <v>13.439494932875744</v>
      </c>
      <c r="L100" s="34">
        <v>0.17644851115372967</v>
      </c>
      <c r="M100" s="34">
        <v>5.6365496618552537</v>
      </c>
      <c r="N100" s="34">
        <v>7.0971512264055718</v>
      </c>
      <c r="O100" s="34">
        <v>3.8916699404461492</v>
      </c>
      <c r="P100" s="34">
        <v>1.3527719188452607</v>
      </c>
      <c r="Q100" s="34">
        <v>0.46072666801251638</v>
      </c>
      <c r="R100" s="34">
        <v>1.9547000000000001</v>
      </c>
      <c r="S100" s="5">
        <f t="shared" si="133"/>
        <v>99.07</v>
      </c>
      <c r="U100" s="4">
        <v>25.6</v>
      </c>
      <c r="V100" s="4">
        <v>264.8</v>
      </c>
      <c r="W100" s="4">
        <v>152.69999999999999</v>
      </c>
      <c r="Y100" s="4">
        <v>100.3</v>
      </c>
      <c r="Z100" s="4">
        <v>59.36</v>
      </c>
      <c r="AC100" s="56">
        <v>667.5</v>
      </c>
      <c r="AD100" s="56">
        <v>38.97</v>
      </c>
      <c r="AE100" s="56">
        <v>271.8</v>
      </c>
      <c r="AF100" s="56"/>
      <c r="AG100" s="56">
        <v>363.3</v>
      </c>
      <c r="AH100" s="55"/>
      <c r="AI100" s="55"/>
      <c r="BK100" s="4">
        <f t="shared" si="258"/>
        <v>16984</v>
      </c>
      <c r="BL100" s="6">
        <f t="shared" si="259"/>
        <v>0.78581431392496059</v>
      </c>
      <c r="BM100" s="6">
        <f t="shared" si="260"/>
        <v>3.5465434070152374E-2</v>
      </c>
      <c r="BN100" s="6">
        <f t="shared" si="261"/>
        <v>0.29433077354640363</v>
      </c>
      <c r="BO100" s="6">
        <f t="shared" si="262"/>
        <v>0.16830926653570125</v>
      </c>
      <c r="BP100" s="6">
        <f t="shared" si="263"/>
        <v>2.4872922350398885E-3</v>
      </c>
      <c r="BQ100" s="6">
        <f t="shared" si="264"/>
        <v>0.13983005859229108</v>
      </c>
      <c r="BR100" s="6">
        <f t="shared" si="265"/>
        <v>0.12655405182606227</v>
      </c>
      <c r="BS100" s="6">
        <f t="shared" si="266"/>
        <v>0.12557824912701354</v>
      </c>
      <c r="BT100" s="6">
        <f t="shared" si="267"/>
        <v>2.8721272162319761E-2</v>
      </c>
      <c r="BU100" s="6">
        <f t="shared" si="268"/>
        <v>6.4918510358252272E-3</v>
      </c>
      <c r="BV100" s="5">
        <f t="shared" si="269"/>
        <v>1.6</v>
      </c>
      <c r="BW100" s="5">
        <f t="shared" si="270"/>
        <v>10.66</v>
      </c>
      <c r="BX100" s="36">
        <f t="shared" si="271"/>
        <v>48.03</v>
      </c>
      <c r="BY100" s="5">
        <f t="shared" si="272"/>
        <v>2.15</v>
      </c>
      <c r="BZ100" s="5">
        <f t="shared" si="273"/>
        <v>5.3</v>
      </c>
      <c r="CA100" s="5">
        <f t="shared" si="274"/>
        <v>2.5099999999999998</v>
      </c>
      <c r="CB100" s="5">
        <f t="shared" si="275"/>
        <v>6.15</v>
      </c>
      <c r="CC100" s="5">
        <f t="shared" si="276"/>
        <v>5.24</v>
      </c>
      <c r="CD100" s="5">
        <f t="shared" si="277"/>
        <v>-1.8527093671141621</v>
      </c>
      <c r="CE100" s="34">
        <f t="shared" si="278"/>
        <v>6.9893215807005147</v>
      </c>
      <c r="CF100" s="34">
        <f t="shared" si="279"/>
        <v>17.978142747552234</v>
      </c>
      <c r="CG100" s="34">
        <f t="shared" si="280"/>
        <v>38.876772082878958</v>
      </c>
      <c r="CH100" s="5">
        <f t="shared" si="281"/>
        <v>5.58</v>
      </c>
      <c r="CI100" s="5">
        <f t="shared" si="282"/>
        <v>0.66</v>
      </c>
      <c r="CJ100" s="6">
        <f t="shared" si="283"/>
        <v>5.8999999999999997E-2</v>
      </c>
      <c r="CK100" s="5" t="str">
        <f t="shared" si="284"/>
        <v/>
      </c>
      <c r="CL100" s="5" t="str">
        <f t="shared" si="285"/>
        <v/>
      </c>
      <c r="CM100" s="5" t="str">
        <f t="shared" si="286"/>
        <v/>
      </c>
      <c r="CN100" s="5">
        <f t="shared" si="287"/>
        <v>0.66</v>
      </c>
      <c r="CO100" s="5">
        <f t="shared" si="288"/>
        <v>0.57999999999999996</v>
      </c>
      <c r="CP100" s="5">
        <f t="shared" si="289"/>
        <v>6.97</v>
      </c>
      <c r="CQ100" s="6" t="str">
        <f t="shared" si="290"/>
        <v/>
      </c>
      <c r="CR100" s="40">
        <f t="shared" si="291"/>
        <v>9.5999999999999992E-3</v>
      </c>
      <c r="CS100" s="5" t="str">
        <f t="shared" si="292"/>
        <v/>
      </c>
      <c r="CT100" s="5" t="str">
        <f t="shared" si="293"/>
        <v/>
      </c>
      <c r="CU100" s="5" t="str">
        <f t="shared" si="294"/>
        <v/>
      </c>
      <c r="CV100" s="5" t="str">
        <f t="shared" si="295"/>
        <v/>
      </c>
      <c r="CW100" s="5" t="str">
        <f t="shared" si="296"/>
        <v/>
      </c>
      <c r="CX100" s="5" t="str">
        <f t="shared" si="297"/>
        <v/>
      </c>
      <c r="CY100" s="4">
        <f t="shared" si="298"/>
        <v>436</v>
      </c>
      <c r="CZ100" s="4">
        <f t="shared" si="299"/>
        <v>62.5</v>
      </c>
      <c r="DA100" s="4" t="str">
        <f t="shared" si="300"/>
        <v/>
      </c>
      <c r="DB100" s="5">
        <f t="shared" si="301"/>
        <v>9.32</v>
      </c>
      <c r="DC100" s="5" t="str">
        <f t="shared" si="302"/>
        <v/>
      </c>
      <c r="DD100" s="5" t="str">
        <f t="shared" si="303"/>
        <v/>
      </c>
      <c r="DE100" s="5" t="str">
        <f t="shared" si="304"/>
        <v/>
      </c>
      <c r="DF100" s="5" t="str">
        <f t="shared" si="305"/>
        <v/>
      </c>
      <c r="DG100" s="5" t="str">
        <f t="shared" si="306"/>
        <v/>
      </c>
      <c r="DH100" s="5" t="str">
        <f t="shared" si="307"/>
        <v/>
      </c>
      <c r="DI100" s="5" t="str">
        <f t="shared" si="308"/>
        <v/>
      </c>
      <c r="DJ100" s="5" t="str">
        <f t="shared" si="309"/>
        <v/>
      </c>
      <c r="DK100" s="5" t="str">
        <f t="shared" si="310"/>
        <v/>
      </c>
      <c r="DL100" s="5" t="str">
        <f t="shared" si="311"/>
        <v/>
      </c>
      <c r="DM100" s="5" t="str">
        <f t="shared" si="312"/>
        <v/>
      </c>
      <c r="DN100" s="5" t="str">
        <f t="shared" si="313"/>
        <v/>
      </c>
      <c r="DO100" s="5" t="str">
        <f t="shared" si="314"/>
        <v/>
      </c>
      <c r="DP100" s="5" t="str">
        <f t="shared" si="315"/>
        <v/>
      </c>
      <c r="DQ100" s="5" t="str">
        <f t="shared" si="316"/>
        <v/>
      </c>
      <c r="DR100" s="5" t="str">
        <f t="shared" si="317"/>
        <v/>
      </c>
      <c r="DS100" s="5" t="str">
        <f t="shared" si="318"/>
        <v/>
      </c>
      <c r="DT100" s="5" t="str">
        <f t="shared" si="319"/>
        <v/>
      </c>
      <c r="DU100" s="5" t="str">
        <f t="shared" si="320"/>
        <v/>
      </c>
      <c r="DV100" s="5" t="str">
        <f t="shared" si="321"/>
        <v/>
      </c>
      <c r="DW100" s="5" t="str">
        <f t="shared" si="322"/>
        <v/>
      </c>
      <c r="DX100" s="5" t="str">
        <f t="shared" si="323"/>
        <v/>
      </c>
      <c r="DY100" s="5" t="str">
        <f t="shared" si="324"/>
        <v/>
      </c>
      <c r="DZ100" s="36" t="str">
        <f t="shared" si="325"/>
        <v/>
      </c>
      <c r="EA100" s="36" t="str">
        <f t="shared" si="326"/>
        <v/>
      </c>
      <c r="EB100" s="4">
        <f t="shared" si="327"/>
        <v>-223.41102879075606</v>
      </c>
      <c r="EC100" s="4">
        <f t="shared" si="328"/>
        <v>23.269215468278702</v>
      </c>
      <c r="ED100" s="4">
        <f t="shared" si="329"/>
        <v>-113.07685139505425</v>
      </c>
      <c r="EE100" s="4">
        <f t="shared" si="330"/>
        <v>343.60475919814468</v>
      </c>
      <c r="EF100" s="4">
        <f t="shared" si="331"/>
        <v>188.12602533357665</v>
      </c>
      <c r="EG100" s="5">
        <f t="shared" si="332"/>
        <v>0.72260730233687254</v>
      </c>
      <c r="EH100" s="5">
        <f t="shared" si="333"/>
        <v>1.9080264227407184</v>
      </c>
      <c r="EI100" s="5">
        <f t="shared" si="334"/>
        <v>1.0482294155819636</v>
      </c>
      <c r="EJ100" s="5">
        <f t="shared" si="335"/>
        <v>1.2191591815908898</v>
      </c>
      <c r="EK100" s="5">
        <f t="shared" si="336"/>
        <v>0.47259182733788285</v>
      </c>
      <c r="EL100" s="5">
        <f t="shared" si="337"/>
        <v>0.95283554734433384</v>
      </c>
      <c r="EM100" s="5">
        <f t="shared" si="338"/>
        <v>0.32</v>
      </c>
      <c r="EN100" s="5">
        <f t="shared" si="339"/>
        <v>18.63</v>
      </c>
      <c r="EO100" s="36">
        <f t="shared" si="340"/>
        <v>2.83</v>
      </c>
      <c r="EP100" s="36">
        <f t="shared" si="341"/>
        <v>1.7644851115372968</v>
      </c>
      <c r="EQ100" s="36">
        <f t="shared" si="342"/>
        <v>4.6072666801251643</v>
      </c>
      <c r="ER100" s="36">
        <f t="shared" si="343"/>
        <v>169.83708346775009</v>
      </c>
      <c r="ES100" s="36">
        <f t="shared" si="344"/>
        <v>271.8</v>
      </c>
      <c r="ET100" s="36">
        <f t="shared" si="345"/>
        <v>116.91</v>
      </c>
      <c r="EU100" s="36">
        <f t="shared" si="346"/>
        <v>12.09554543958817</v>
      </c>
      <c r="EV100" s="36">
        <f t="shared" si="347"/>
        <v>5.6365496618552537</v>
      </c>
      <c r="EW100" s="36">
        <f t="shared" si="348"/>
        <v>15.007926143131121</v>
      </c>
      <c r="EX100" s="36">
        <f t="shared" si="349"/>
        <v>12.09554543958817</v>
      </c>
      <c r="EY100" s="36">
        <f t="shared" si="350"/>
        <v>5.2444418592914097</v>
      </c>
      <c r="EZ100" s="36">
        <f t="shared" si="351"/>
        <v>5.6365496618552537</v>
      </c>
      <c r="FA100" s="5" t="str">
        <f t="shared" si="352"/>
        <v/>
      </c>
      <c r="FB100" s="5" t="str">
        <f t="shared" si="353"/>
        <v/>
      </c>
      <c r="FC100" s="5" t="str">
        <f t="shared" si="354"/>
        <v/>
      </c>
      <c r="FD100" s="36">
        <f t="shared" si="355"/>
        <v>169.83708346775009</v>
      </c>
      <c r="FE100" s="36">
        <f t="shared" si="356"/>
        <v>271.8</v>
      </c>
      <c r="FF100" s="36">
        <f t="shared" si="357"/>
        <v>333.75</v>
      </c>
      <c r="FG100" s="5" t="str">
        <f t="shared" si="358"/>
        <v/>
      </c>
      <c r="FH100" s="36" t="str">
        <f t="shared" si="359"/>
        <v/>
      </c>
      <c r="FI100" s="36" t="str">
        <f t="shared" si="360"/>
        <v/>
      </c>
      <c r="FJ100" s="5" t="str">
        <f t="shared" si="361"/>
        <v/>
      </c>
      <c r="FK100" s="5" t="str">
        <f t="shared" si="362"/>
        <v/>
      </c>
      <c r="FL100" s="5" t="str">
        <f t="shared" si="363"/>
        <v/>
      </c>
      <c r="FM100" s="5" t="str">
        <f t="shared" si="364"/>
        <v/>
      </c>
      <c r="FN100" s="5" t="str">
        <f t="shared" si="365"/>
        <v/>
      </c>
      <c r="FO100" s="5" t="str">
        <f t="shared" si="366"/>
        <v/>
      </c>
      <c r="FP100" s="4">
        <f t="shared" si="367"/>
        <v>339.68</v>
      </c>
      <c r="FQ100" s="4" t="str">
        <f t="shared" si="368"/>
        <v/>
      </c>
      <c r="FR100" s="4">
        <f t="shared" si="369"/>
        <v>264.8</v>
      </c>
      <c r="FS100" s="65">
        <f t="shared" si="370"/>
        <v>-0.10815199605426129</v>
      </c>
      <c r="FT100" s="65">
        <f t="shared" si="371"/>
        <v>-0.42386000717405525</v>
      </c>
      <c r="FU100" s="65" t="str">
        <f t="shared" si="372"/>
        <v/>
      </c>
      <c r="FV100" s="65" t="str">
        <f t="shared" si="373"/>
        <v/>
      </c>
      <c r="FW100" s="65">
        <f t="shared" si="374"/>
        <v>0.41442903448253959</v>
      </c>
      <c r="FX100" s="65">
        <f t="shared" si="375"/>
        <v>0.19647128020663282</v>
      </c>
      <c r="FY100" s="65">
        <f t="shared" si="376"/>
        <v>5.7353452344346998</v>
      </c>
      <c r="FZ100" s="65">
        <f t="shared" si="377"/>
        <v>-5.59532840907658</v>
      </c>
      <c r="GA100" s="65" t="str">
        <f t="shared" si="378"/>
        <v/>
      </c>
      <c r="GB100" s="65">
        <f t="shared" si="379"/>
        <v>0.24735738315534475</v>
      </c>
      <c r="GC100" s="65">
        <f t="shared" si="380"/>
        <v>-1.6005018152225701</v>
      </c>
      <c r="GD100" s="65">
        <f t="shared" si="381"/>
        <v>-2.3845960499939438</v>
      </c>
    </row>
    <row r="101" spans="1:186">
      <c r="A101" s="38" t="s">
        <v>185</v>
      </c>
      <c r="B101" s="37">
        <v>657902.67690199998</v>
      </c>
      <c r="C101" s="4">
        <v>4905061.6987100001</v>
      </c>
      <c r="D101" s="38" t="s">
        <v>301</v>
      </c>
      <c r="E101" s="38" t="s">
        <v>646</v>
      </c>
      <c r="F101" s="58">
        <v>6995</v>
      </c>
      <c r="G101" s="38" t="s">
        <v>312</v>
      </c>
      <c r="H101" s="34">
        <v>44.199560375670842</v>
      </c>
      <c r="I101" s="34">
        <v>2.8396637249055852</v>
      </c>
      <c r="J101" s="34">
        <v>16.221092784734644</v>
      </c>
      <c r="K101" s="34">
        <v>13.303630053667263</v>
      </c>
      <c r="L101" s="34">
        <v>0.16532288809381834</v>
      </c>
      <c r="M101" s="34">
        <v>5.9905234744583584</v>
      </c>
      <c r="N101" s="34">
        <v>9.0441344663088863</v>
      </c>
      <c r="O101" s="34">
        <v>4.9013373881932019</v>
      </c>
      <c r="P101" s="34">
        <v>0.71964080699662092</v>
      </c>
      <c r="Q101" s="34">
        <v>0.46679403697078115</v>
      </c>
      <c r="R101" s="34">
        <v>2.7683</v>
      </c>
      <c r="S101" s="5">
        <f t="shared" si="133"/>
        <v>100.61999999999999</v>
      </c>
      <c r="U101" s="4">
        <v>23.89</v>
      </c>
      <c r="V101" s="4">
        <v>237.3</v>
      </c>
      <c r="W101" s="4">
        <v>153.5</v>
      </c>
      <c r="Y101" s="4">
        <v>123.2</v>
      </c>
      <c r="Z101" s="4">
        <v>48.3</v>
      </c>
      <c r="AA101" s="4">
        <v>181</v>
      </c>
      <c r="AC101" s="56">
        <v>537.9</v>
      </c>
      <c r="AD101" s="56">
        <v>34.26</v>
      </c>
      <c r="AE101" s="56">
        <v>248.1</v>
      </c>
      <c r="AF101" s="56"/>
      <c r="AG101" s="56">
        <v>222.4</v>
      </c>
      <c r="AH101" s="55">
        <v>28.9</v>
      </c>
      <c r="AI101" s="55">
        <v>66</v>
      </c>
      <c r="AK101" s="5">
        <v>37</v>
      </c>
      <c r="AL101" s="5">
        <v>7.71</v>
      </c>
      <c r="AM101" s="5">
        <v>2.35</v>
      </c>
      <c r="AO101" s="5">
        <v>1.1000000000000001</v>
      </c>
      <c r="AT101" s="5">
        <v>3.19</v>
      </c>
      <c r="AU101" s="5">
        <v>0.45</v>
      </c>
      <c r="AV101" s="5">
        <v>5.6</v>
      </c>
      <c r="AW101" s="5">
        <v>1.9</v>
      </c>
      <c r="AZ101" s="5">
        <v>0.6</v>
      </c>
      <c r="BK101" s="4">
        <f t="shared" si="258"/>
        <v>17024</v>
      </c>
      <c r="BL101" s="6">
        <f t="shared" si="259"/>
        <v>0.73555600558613476</v>
      </c>
      <c r="BM101" s="6">
        <f t="shared" si="260"/>
        <v>3.5549120241682337E-2</v>
      </c>
      <c r="BN101" s="6">
        <f t="shared" si="261"/>
        <v>0.31812301990065978</v>
      </c>
      <c r="BO101" s="6">
        <f t="shared" si="262"/>
        <v>0.16660776523064827</v>
      </c>
      <c r="BP101" s="6">
        <f t="shared" si="263"/>
        <v>2.3304607850834274E-3</v>
      </c>
      <c r="BQ101" s="6">
        <f t="shared" si="264"/>
        <v>0.14861134890742639</v>
      </c>
      <c r="BR101" s="6">
        <f t="shared" si="265"/>
        <v>0.16127201259466631</v>
      </c>
      <c r="BS101" s="6">
        <f t="shared" si="266"/>
        <v>0.15815867661159091</v>
      </c>
      <c r="BT101" s="6">
        <f t="shared" si="267"/>
        <v>1.5278998025405964E-2</v>
      </c>
      <c r="BU101" s="6">
        <f t="shared" si="268"/>
        <v>6.5773430600363694E-3</v>
      </c>
      <c r="BV101" s="5">
        <f t="shared" si="269"/>
        <v>1.58</v>
      </c>
      <c r="BW101" s="5">
        <f t="shared" si="270"/>
        <v>10.55</v>
      </c>
      <c r="BX101" s="36">
        <f t="shared" si="271"/>
        <v>49.8</v>
      </c>
      <c r="BY101" s="5">
        <f t="shared" si="272"/>
        <v>2</v>
      </c>
      <c r="BZ101" s="5">
        <f t="shared" si="273"/>
        <v>5.71</v>
      </c>
      <c r="CA101" s="5">
        <f t="shared" si="274"/>
        <v>3.18</v>
      </c>
      <c r="CB101" s="5">
        <f t="shared" si="275"/>
        <v>6.08</v>
      </c>
      <c r="CC101" s="5">
        <f t="shared" si="276"/>
        <v>5.62</v>
      </c>
      <c r="CD101" s="5">
        <f t="shared" si="277"/>
        <v>-3.4231562711190637</v>
      </c>
      <c r="CE101" s="34">
        <f t="shared" si="278"/>
        <v>6.7101642814549791</v>
      </c>
      <c r="CF101" s="34">
        <f t="shared" si="279"/>
        <v>20.655636135957067</v>
      </c>
      <c r="CG101" s="34">
        <f t="shared" si="280"/>
        <v>32.485875706214692</v>
      </c>
      <c r="CH101" s="5">
        <f t="shared" si="281"/>
        <v>2.93</v>
      </c>
      <c r="CI101" s="5">
        <f t="shared" si="282"/>
        <v>0.35</v>
      </c>
      <c r="CJ101" s="6">
        <f t="shared" si="283"/>
        <v>5.2999999999999999E-2</v>
      </c>
      <c r="CK101" s="5" t="str">
        <f t="shared" si="284"/>
        <v/>
      </c>
      <c r="CL101" s="5">
        <f t="shared" si="285"/>
        <v>14.538</v>
      </c>
      <c r="CM101" s="5" t="str">
        <f t="shared" si="286"/>
        <v/>
      </c>
      <c r="CN101" s="5">
        <f t="shared" si="287"/>
        <v>0.8</v>
      </c>
      <c r="CO101" s="5">
        <f t="shared" si="288"/>
        <v>0.65</v>
      </c>
      <c r="CP101" s="5">
        <f t="shared" si="289"/>
        <v>7.24</v>
      </c>
      <c r="CQ101" s="6" t="str">
        <f t="shared" si="290"/>
        <v/>
      </c>
      <c r="CR101" s="40">
        <f t="shared" si="291"/>
        <v>8.6999999999999994E-3</v>
      </c>
      <c r="CS101" s="5" t="str">
        <f t="shared" si="292"/>
        <v/>
      </c>
      <c r="CT101" s="5">
        <f t="shared" si="293"/>
        <v>7.7</v>
      </c>
      <c r="CU101" s="5" t="str">
        <f t="shared" si="294"/>
        <v/>
      </c>
      <c r="CV101" s="5">
        <f t="shared" si="295"/>
        <v>44.3</v>
      </c>
      <c r="CW101" s="5" t="str">
        <f t="shared" si="296"/>
        <v/>
      </c>
      <c r="CX101" s="5">
        <f t="shared" si="297"/>
        <v>20.69</v>
      </c>
      <c r="CY101" s="4">
        <f t="shared" si="298"/>
        <v>497</v>
      </c>
      <c r="CZ101" s="4">
        <f t="shared" si="299"/>
        <v>68.599999999999994</v>
      </c>
      <c r="DA101" s="4">
        <f t="shared" si="300"/>
        <v>5337</v>
      </c>
      <c r="DB101" s="5">
        <f t="shared" si="301"/>
        <v>6.49</v>
      </c>
      <c r="DC101" s="5">
        <f t="shared" si="302"/>
        <v>69.72</v>
      </c>
      <c r="DD101" s="5">
        <f t="shared" si="303"/>
        <v>117.05</v>
      </c>
      <c r="DE101" s="5">
        <f t="shared" si="304"/>
        <v>1.76</v>
      </c>
      <c r="DF101" s="5" t="str">
        <f t="shared" si="305"/>
        <v/>
      </c>
      <c r="DG101" s="5">
        <f t="shared" si="306"/>
        <v>0.6</v>
      </c>
      <c r="DH101" s="5" t="str">
        <f t="shared" si="307"/>
        <v/>
      </c>
      <c r="DI101" s="5">
        <f t="shared" si="308"/>
        <v>0.89</v>
      </c>
      <c r="DJ101" s="5">
        <f t="shared" si="309"/>
        <v>39.799999999999997</v>
      </c>
      <c r="DK101" s="5" t="str">
        <f t="shared" si="310"/>
        <v/>
      </c>
      <c r="DL101" s="5">
        <f t="shared" si="311"/>
        <v>15.21</v>
      </c>
      <c r="DM101" s="5" t="str">
        <f t="shared" si="312"/>
        <v/>
      </c>
      <c r="DN101" s="5" t="str">
        <f t="shared" si="313"/>
        <v/>
      </c>
      <c r="DO101" s="5" t="str">
        <f t="shared" si="314"/>
        <v/>
      </c>
      <c r="DP101" s="5" t="str">
        <f t="shared" si="315"/>
        <v/>
      </c>
      <c r="DQ101" s="5">
        <f t="shared" si="316"/>
        <v>6.06</v>
      </c>
      <c r="DR101" s="5">
        <f t="shared" si="317"/>
        <v>2.31</v>
      </c>
      <c r="DS101" s="5">
        <f t="shared" si="318"/>
        <v>2.62</v>
      </c>
      <c r="DT101" s="5" t="str">
        <f t="shared" si="319"/>
        <v/>
      </c>
      <c r="DU101" s="5" t="str">
        <f t="shared" si="320"/>
        <v/>
      </c>
      <c r="DV101" s="5" t="str">
        <f t="shared" si="321"/>
        <v/>
      </c>
      <c r="DW101" s="5" t="str">
        <f t="shared" si="322"/>
        <v/>
      </c>
      <c r="DX101" s="5" t="str">
        <f t="shared" si="323"/>
        <v/>
      </c>
      <c r="DY101" s="5" t="str">
        <f t="shared" si="324"/>
        <v/>
      </c>
      <c r="DZ101" s="36" t="str">
        <f t="shared" si="325"/>
        <v/>
      </c>
      <c r="EA101" s="36">
        <f t="shared" si="326"/>
        <v>5.0999999999999996</v>
      </c>
      <c r="EB101" s="4">
        <f t="shared" si="327"/>
        <v>-304.15169118085129</v>
      </c>
      <c r="EC101" s="4">
        <f t="shared" si="328"/>
        <v>-35.767014504729495</v>
      </c>
      <c r="ED101" s="4">
        <f t="shared" si="329"/>
        <v>-177.85867992566972</v>
      </c>
      <c r="EE101" s="4">
        <f t="shared" si="330"/>
        <v>350.76823437975702</v>
      </c>
      <c r="EF101" s="4">
        <f t="shared" si="331"/>
        <v>239.99878012497248</v>
      </c>
      <c r="EG101" s="5">
        <f t="shared" si="332"/>
        <v>0.64157152704133147</v>
      </c>
      <c r="EH101" s="5">
        <f t="shared" si="333"/>
        <v>1.8349487514342679</v>
      </c>
      <c r="EI101" s="5">
        <f t="shared" si="334"/>
        <v>0.95072984681951744</v>
      </c>
      <c r="EJ101" s="5">
        <f t="shared" si="335"/>
        <v>1.0752199957020208</v>
      </c>
      <c r="EK101" s="5">
        <f t="shared" si="336"/>
        <v>0.52199663365633442</v>
      </c>
      <c r="EL101" s="5">
        <f t="shared" si="337"/>
        <v>1.0648876709796751</v>
      </c>
      <c r="EM101" s="5">
        <f t="shared" si="338"/>
        <v>0.37</v>
      </c>
      <c r="EN101" s="5">
        <f t="shared" si="339"/>
        <v>19.649999999999999</v>
      </c>
      <c r="EO101" s="36">
        <f t="shared" si="340"/>
        <v>2.84</v>
      </c>
      <c r="EP101" s="36">
        <f t="shared" si="341"/>
        <v>1.6532288809381834</v>
      </c>
      <c r="EQ101" s="36">
        <f t="shared" si="342"/>
        <v>4.6679403697078117</v>
      </c>
      <c r="ER101" s="36">
        <f t="shared" si="343"/>
        <v>170.23784030808983</v>
      </c>
      <c r="ES101" s="36">
        <f t="shared" si="344"/>
        <v>248.1</v>
      </c>
      <c r="ET101" s="36">
        <f t="shared" si="345"/>
        <v>102.78</v>
      </c>
      <c r="EU101" s="36">
        <f t="shared" si="346"/>
        <v>11.973267048300537</v>
      </c>
      <c r="EV101" s="36">
        <f t="shared" si="347"/>
        <v>5.9905234744583584</v>
      </c>
      <c r="EW101" s="36">
        <f t="shared" si="348"/>
        <v>16.221092784734644</v>
      </c>
      <c r="EX101" s="36">
        <f t="shared" si="349"/>
        <v>11.973267048300537</v>
      </c>
      <c r="EY101" s="36">
        <f t="shared" si="350"/>
        <v>5.6209781951898226</v>
      </c>
      <c r="EZ101" s="36">
        <f t="shared" si="351"/>
        <v>5.9905234744583584</v>
      </c>
      <c r="FA101" s="5" t="str">
        <f t="shared" si="352"/>
        <v/>
      </c>
      <c r="FB101" s="5">
        <f t="shared" si="353"/>
        <v>0</v>
      </c>
      <c r="FC101" s="5">
        <f t="shared" si="354"/>
        <v>1.9</v>
      </c>
      <c r="FD101" s="36">
        <f t="shared" si="355"/>
        <v>170.23784030808983</v>
      </c>
      <c r="FE101" s="36">
        <f t="shared" si="356"/>
        <v>248.1</v>
      </c>
      <c r="FF101" s="36">
        <f t="shared" si="357"/>
        <v>268.95</v>
      </c>
      <c r="FG101" s="5" t="str">
        <f t="shared" si="358"/>
        <v/>
      </c>
      <c r="FH101" s="36" t="str">
        <f t="shared" si="359"/>
        <v/>
      </c>
      <c r="FI101" s="36" t="str">
        <f t="shared" si="360"/>
        <v/>
      </c>
      <c r="FJ101" s="5" t="str">
        <f t="shared" si="361"/>
        <v/>
      </c>
      <c r="FK101" s="5" t="str">
        <f t="shared" si="362"/>
        <v/>
      </c>
      <c r="FL101" s="5" t="str">
        <f t="shared" si="363"/>
        <v/>
      </c>
      <c r="FM101" s="5" t="str">
        <f t="shared" si="364"/>
        <v/>
      </c>
      <c r="FN101" s="5">
        <f t="shared" si="365"/>
        <v>5.6</v>
      </c>
      <c r="FO101" s="5">
        <f t="shared" si="366"/>
        <v>5.6999999999999993</v>
      </c>
      <c r="FP101" s="4">
        <f t="shared" si="367"/>
        <v>340.48</v>
      </c>
      <c r="FQ101" s="4">
        <f t="shared" si="368"/>
        <v>385.5</v>
      </c>
      <c r="FR101" s="4">
        <f t="shared" si="369"/>
        <v>237.3</v>
      </c>
      <c r="FS101" s="65">
        <f t="shared" si="370"/>
        <v>-0.15679386806159634</v>
      </c>
      <c r="FT101" s="65">
        <f t="shared" si="371"/>
        <v>-0.45490545219303863</v>
      </c>
      <c r="FU101" s="65">
        <f t="shared" si="372"/>
        <v>1.8885344160373813E-2</v>
      </c>
      <c r="FV101" s="65">
        <f t="shared" si="373"/>
        <v>0.37851902617048283</v>
      </c>
      <c r="FW101" s="65">
        <f t="shared" si="374"/>
        <v>0.38470321534048063</v>
      </c>
      <c r="FX101" s="65">
        <f t="shared" si="375"/>
        <v>0.10169992499485356</v>
      </c>
      <c r="FY101" s="65">
        <f t="shared" si="376"/>
        <v>5.7625109181707748</v>
      </c>
      <c r="FZ101" s="65">
        <f t="shared" si="377"/>
        <v>-5.8318732805485602</v>
      </c>
      <c r="GA101" s="65" t="str">
        <f t="shared" si="378"/>
        <v/>
      </c>
      <c r="GB101" s="65">
        <f t="shared" si="379"/>
        <v>0.188261814545816</v>
      </c>
      <c r="GC101" s="65">
        <f t="shared" si="380"/>
        <v>-1.6291748541363547</v>
      </c>
      <c r="GD101" s="65">
        <f t="shared" si="381"/>
        <v>-2.4653674044613401</v>
      </c>
    </row>
    <row r="102" spans="1:186">
      <c r="A102" s="38" t="s">
        <v>185</v>
      </c>
      <c r="B102" s="37">
        <v>657901.50121899997</v>
      </c>
      <c r="C102" s="4">
        <v>4905091.1758300001</v>
      </c>
      <c r="D102" s="38" t="s">
        <v>301</v>
      </c>
      <c r="E102" s="38" t="s">
        <v>646</v>
      </c>
      <c r="F102" s="58">
        <v>6996</v>
      </c>
      <c r="G102" s="38" t="s">
        <v>313</v>
      </c>
      <c r="H102" s="34">
        <v>44.833071143474974</v>
      </c>
      <c r="I102" s="34">
        <v>3.3581002050583728</v>
      </c>
      <c r="J102" s="34">
        <v>16.109147360497413</v>
      </c>
      <c r="K102" s="34">
        <v>13.490802562930158</v>
      </c>
      <c r="L102" s="34">
        <v>0.14600435674166837</v>
      </c>
      <c r="M102" s="34">
        <v>4.8376110200406117</v>
      </c>
      <c r="N102" s="34">
        <v>8.5850561764101005</v>
      </c>
      <c r="O102" s="34">
        <v>4.5748031779056095</v>
      </c>
      <c r="P102" s="34">
        <v>1.0804322398883461</v>
      </c>
      <c r="Q102" s="34">
        <v>0.4833717570527501</v>
      </c>
      <c r="R102" s="34">
        <v>2.6682000000000001</v>
      </c>
      <c r="S102" s="5">
        <f t="shared" si="133"/>
        <v>100.16660000000002</v>
      </c>
      <c r="U102" s="4">
        <v>22.19</v>
      </c>
      <c r="V102" s="4">
        <v>285.2</v>
      </c>
      <c r="W102" s="4">
        <v>149.69999999999999</v>
      </c>
      <c r="Y102" s="4">
        <v>111.1</v>
      </c>
      <c r="Z102" s="4">
        <v>64.39</v>
      </c>
      <c r="AC102" s="56">
        <v>562.5</v>
      </c>
      <c r="AD102" s="56">
        <v>30.17</v>
      </c>
      <c r="AE102" s="56">
        <v>231.5</v>
      </c>
      <c r="AF102" s="56"/>
      <c r="AG102" s="56">
        <v>354.7</v>
      </c>
      <c r="AH102" s="55"/>
      <c r="AI102" s="55"/>
      <c r="BK102" s="4">
        <f t="shared" si="258"/>
        <v>20132</v>
      </c>
      <c r="BL102" s="6">
        <f t="shared" si="259"/>
        <v>0.74609870433474745</v>
      </c>
      <c r="BM102" s="6">
        <f t="shared" si="260"/>
        <v>4.2039311530525453E-2</v>
      </c>
      <c r="BN102" s="6">
        <f t="shared" si="261"/>
        <v>0.31592758110408731</v>
      </c>
      <c r="BO102" s="6">
        <f t="shared" si="262"/>
        <v>0.16895181669292622</v>
      </c>
      <c r="BP102" s="6">
        <f t="shared" si="263"/>
        <v>2.0581386628371633E-3</v>
      </c>
      <c r="BQ102" s="6">
        <f t="shared" si="264"/>
        <v>0.12001019647830839</v>
      </c>
      <c r="BR102" s="6">
        <f t="shared" si="265"/>
        <v>0.1530858804638035</v>
      </c>
      <c r="BS102" s="6">
        <f t="shared" si="266"/>
        <v>0.1476219160343856</v>
      </c>
      <c r="BT102" s="6">
        <f t="shared" si="267"/>
        <v>2.2939113373425607E-2</v>
      </c>
      <c r="BU102" s="6">
        <f t="shared" si="268"/>
        <v>6.8109307743095685E-3</v>
      </c>
      <c r="BV102" s="5">
        <f t="shared" si="269"/>
        <v>1.6</v>
      </c>
      <c r="BW102" s="5">
        <f t="shared" si="270"/>
        <v>10.7</v>
      </c>
      <c r="BX102" s="36">
        <f t="shared" si="271"/>
        <v>44.14</v>
      </c>
      <c r="BY102" s="5">
        <f t="shared" si="272"/>
        <v>2.5099999999999998</v>
      </c>
      <c r="BZ102" s="5">
        <f t="shared" si="273"/>
        <v>4.8</v>
      </c>
      <c r="CA102" s="5">
        <f t="shared" si="274"/>
        <v>2.56</v>
      </c>
      <c r="CB102" s="5">
        <f t="shared" si="275"/>
        <v>6.95</v>
      </c>
      <c r="CC102" s="5">
        <f t="shared" si="276"/>
        <v>5.66</v>
      </c>
      <c r="CD102" s="5">
        <f t="shared" si="277"/>
        <v>-2.9298207586161453</v>
      </c>
      <c r="CE102" s="34">
        <f t="shared" si="278"/>
        <v>5.9180432599289574</v>
      </c>
      <c r="CF102" s="34">
        <f t="shared" si="279"/>
        <v>19.077902614244667</v>
      </c>
      <c r="CG102" s="34">
        <f t="shared" si="280"/>
        <v>31.020408163265301</v>
      </c>
      <c r="CH102" s="5">
        <f t="shared" si="281"/>
        <v>4.25</v>
      </c>
      <c r="CI102" s="5">
        <f t="shared" si="282"/>
        <v>0.45</v>
      </c>
      <c r="CJ102" s="6">
        <f t="shared" si="283"/>
        <v>4.8000000000000001E-2</v>
      </c>
      <c r="CK102" s="5" t="str">
        <f t="shared" si="284"/>
        <v/>
      </c>
      <c r="CL102" s="5" t="str">
        <f t="shared" si="285"/>
        <v/>
      </c>
      <c r="CM102" s="5" t="str">
        <f t="shared" si="286"/>
        <v/>
      </c>
      <c r="CN102" s="5">
        <f t="shared" si="287"/>
        <v>0.74</v>
      </c>
      <c r="CO102" s="5">
        <f t="shared" si="288"/>
        <v>0.52</v>
      </c>
      <c r="CP102" s="5">
        <f t="shared" si="289"/>
        <v>7.67</v>
      </c>
      <c r="CQ102" s="6" t="str">
        <f t="shared" si="290"/>
        <v/>
      </c>
      <c r="CR102" s="40">
        <f t="shared" si="291"/>
        <v>6.8999999999999999E-3</v>
      </c>
      <c r="CS102" s="5" t="str">
        <f t="shared" si="292"/>
        <v/>
      </c>
      <c r="CT102" s="5" t="str">
        <f t="shared" si="293"/>
        <v/>
      </c>
      <c r="CU102" s="5" t="str">
        <f t="shared" si="294"/>
        <v/>
      </c>
      <c r="CV102" s="5" t="str">
        <f t="shared" si="295"/>
        <v/>
      </c>
      <c r="CW102" s="5" t="str">
        <f t="shared" si="296"/>
        <v/>
      </c>
      <c r="CX102" s="5" t="str">
        <f t="shared" si="297"/>
        <v/>
      </c>
      <c r="CY102" s="4">
        <f t="shared" si="298"/>
        <v>667</v>
      </c>
      <c r="CZ102" s="4">
        <f t="shared" si="299"/>
        <v>87</v>
      </c>
      <c r="DA102" s="4" t="str">
        <f t="shared" si="300"/>
        <v/>
      </c>
      <c r="DB102" s="5">
        <f t="shared" si="301"/>
        <v>11.76</v>
      </c>
      <c r="DC102" s="5" t="str">
        <f t="shared" si="302"/>
        <v/>
      </c>
      <c r="DD102" s="5" t="str">
        <f t="shared" si="303"/>
        <v/>
      </c>
      <c r="DE102" s="5" t="str">
        <f t="shared" si="304"/>
        <v/>
      </c>
      <c r="DF102" s="5" t="str">
        <f t="shared" si="305"/>
        <v/>
      </c>
      <c r="DG102" s="5" t="str">
        <f t="shared" si="306"/>
        <v/>
      </c>
      <c r="DH102" s="5" t="str">
        <f t="shared" si="307"/>
        <v/>
      </c>
      <c r="DI102" s="5" t="str">
        <f t="shared" si="308"/>
        <v/>
      </c>
      <c r="DJ102" s="5" t="str">
        <f t="shared" si="309"/>
        <v/>
      </c>
      <c r="DK102" s="5" t="str">
        <f t="shared" si="310"/>
        <v/>
      </c>
      <c r="DL102" s="5" t="str">
        <f t="shared" si="311"/>
        <v/>
      </c>
      <c r="DM102" s="5" t="str">
        <f t="shared" si="312"/>
        <v/>
      </c>
      <c r="DN102" s="5" t="str">
        <f t="shared" si="313"/>
        <v/>
      </c>
      <c r="DO102" s="5" t="str">
        <f t="shared" si="314"/>
        <v/>
      </c>
      <c r="DP102" s="5" t="str">
        <f t="shared" si="315"/>
        <v/>
      </c>
      <c r="DQ102" s="5" t="str">
        <f t="shared" si="316"/>
        <v/>
      </c>
      <c r="DR102" s="5" t="str">
        <f t="shared" si="317"/>
        <v/>
      </c>
      <c r="DS102" s="5" t="str">
        <f t="shared" si="318"/>
        <v/>
      </c>
      <c r="DT102" s="5" t="str">
        <f t="shared" si="319"/>
        <v/>
      </c>
      <c r="DU102" s="5" t="str">
        <f t="shared" si="320"/>
        <v/>
      </c>
      <c r="DV102" s="5" t="str">
        <f t="shared" si="321"/>
        <v/>
      </c>
      <c r="DW102" s="5" t="str">
        <f t="shared" si="322"/>
        <v/>
      </c>
      <c r="DX102" s="5" t="str">
        <f t="shared" si="323"/>
        <v/>
      </c>
      <c r="DY102" s="5" t="str">
        <f t="shared" si="324"/>
        <v/>
      </c>
      <c r="DZ102" s="36" t="str">
        <f t="shared" si="325"/>
        <v/>
      </c>
      <c r="EA102" s="36" t="str">
        <f t="shared" si="326"/>
        <v/>
      </c>
      <c r="EB102" s="4">
        <f t="shared" si="327"/>
        <v>-277.76868312476353</v>
      </c>
      <c r="EC102" s="4">
        <f t="shared" si="328"/>
        <v>-23.918714938764378</v>
      </c>
      <c r="ED102" s="4">
        <f t="shared" si="329"/>
        <v>-160.80520923133091</v>
      </c>
      <c r="EE102" s="4">
        <f t="shared" si="330"/>
        <v>331.00132470176004</v>
      </c>
      <c r="EF102" s="4">
        <f t="shared" si="331"/>
        <v>247.91739023700433</v>
      </c>
      <c r="EG102" s="5">
        <f t="shared" si="332"/>
        <v>0.66285551335854265</v>
      </c>
      <c r="EH102" s="5">
        <f t="shared" si="333"/>
        <v>1.852900509001443</v>
      </c>
      <c r="EI102" s="5">
        <f t="shared" si="334"/>
        <v>0.97641051610743956</v>
      </c>
      <c r="EJ102" s="5">
        <f t="shared" si="335"/>
        <v>1.1140007575939543</v>
      </c>
      <c r="EK102" s="5">
        <f t="shared" si="336"/>
        <v>0.50362174421480921</v>
      </c>
      <c r="EL102" s="5">
        <f t="shared" si="337"/>
        <v>1.0448618789511421</v>
      </c>
      <c r="EM102" s="5">
        <f t="shared" si="338"/>
        <v>0.36</v>
      </c>
      <c r="EN102" s="5">
        <f t="shared" si="339"/>
        <v>19.010000000000002</v>
      </c>
      <c r="EO102" s="36">
        <f t="shared" si="340"/>
        <v>3.36</v>
      </c>
      <c r="EP102" s="36">
        <f t="shared" si="341"/>
        <v>1.4600435674166836</v>
      </c>
      <c r="EQ102" s="36">
        <f t="shared" si="342"/>
        <v>4.8337175705275008</v>
      </c>
      <c r="ER102" s="36">
        <f t="shared" si="343"/>
        <v>201.31810729324945</v>
      </c>
      <c r="ES102" s="36">
        <f t="shared" si="344"/>
        <v>231.5</v>
      </c>
      <c r="ET102" s="36">
        <f t="shared" si="345"/>
        <v>90.51</v>
      </c>
      <c r="EU102" s="36">
        <f t="shared" si="346"/>
        <v>12.141722306637142</v>
      </c>
      <c r="EV102" s="36">
        <f t="shared" si="347"/>
        <v>4.8376110200406117</v>
      </c>
      <c r="EW102" s="36">
        <f t="shared" si="348"/>
        <v>16.109147360497413</v>
      </c>
      <c r="EX102" s="36">
        <f t="shared" si="349"/>
        <v>12.141722306637142</v>
      </c>
      <c r="EY102" s="36">
        <f t="shared" si="350"/>
        <v>5.6552354177939552</v>
      </c>
      <c r="EZ102" s="36">
        <f t="shared" si="351"/>
        <v>4.8376110200406117</v>
      </c>
      <c r="FA102" s="5" t="str">
        <f t="shared" si="352"/>
        <v/>
      </c>
      <c r="FB102" s="5" t="str">
        <f t="shared" si="353"/>
        <v/>
      </c>
      <c r="FC102" s="5" t="str">
        <f t="shared" si="354"/>
        <v/>
      </c>
      <c r="FD102" s="36">
        <f t="shared" si="355"/>
        <v>201.31810729324945</v>
      </c>
      <c r="FE102" s="36">
        <f t="shared" si="356"/>
        <v>231.5</v>
      </c>
      <c r="FF102" s="36">
        <f t="shared" si="357"/>
        <v>281.25</v>
      </c>
      <c r="FG102" s="5" t="str">
        <f t="shared" si="358"/>
        <v/>
      </c>
      <c r="FH102" s="36" t="str">
        <f t="shared" si="359"/>
        <v/>
      </c>
      <c r="FI102" s="36" t="str">
        <f t="shared" si="360"/>
        <v/>
      </c>
      <c r="FJ102" s="5" t="str">
        <f t="shared" si="361"/>
        <v/>
      </c>
      <c r="FK102" s="5" t="str">
        <f t="shared" si="362"/>
        <v/>
      </c>
      <c r="FL102" s="5" t="str">
        <f t="shared" si="363"/>
        <v/>
      </c>
      <c r="FM102" s="5" t="str">
        <f t="shared" si="364"/>
        <v/>
      </c>
      <c r="FN102" s="5" t="str">
        <f t="shared" si="365"/>
        <v/>
      </c>
      <c r="FO102" s="5" t="str">
        <f t="shared" si="366"/>
        <v/>
      </c>
      <c r="FP102" s="4">
        <f t="shared" si="367"/>
        <v>402.64</v>
      </c>
      <c r="FQ102" s="4" t="str">
        <f t="shared" si="368"/>
        <v/>
      </c>
      <c r="FR102" s="4">
        <f t="shared" si="369"/>
        <v>285.2</v>
      </c>
      <c r="FS102" s="65">
        <f t="shared" si="370"/>
        <v>-0.14976739620925505</v>
      </c>
      <c r="FT102" s="65">
        <f t="shared" si="371"/>
        <v>-0.55978961082105594</v>
      </c>
      <c r="FU102" s="65" t="str">
        <f t="shared" si="372"/>
        <v/>
      </c>
      <c r="FV102" s="65" t="str">
        <f t="shared" si="373"/>
        <v/>
      </c>
      <c r="FW102" s="65">
        <f t="shared" si="374"/>
        <v>0.31805844431836588</v>
      </c>
      <c r="FX102" s="65">
        <f t="shared" si="375"/>
        <v>4.8295596386260645E-2</v>
      </c>
      <c r="FY102" s="65">
        <f t="shared" si="376"/>
        <v>6.0631694642092704</v>
      </c>
      <c r="FZ102" s="65">
        <f t="shared" si="377"/>
        <v>-6.0528451147735787</v>
      </c>
      <c r="GA102" s="65" t="str">
        <f t="shared" si="378"/>
        <v/>
      </c>
      <c r="GB102" s="65">
        <f t="shared" si="379"/>
        <v>0.16689137938594312</v>
      </c>
      <c r="GC102" s="65">
        <f t="shared" si="380"/>
        <v>-1.6137051942184319</v>
      </c>
      <c r="GD102" s="65">
        <f t="shared" si="381"/>
        <v>-2.4460231713325595</v>
      </c>
    </row>
    <row r="103" spans="1:186">
      <c r="A103" s="38" t="s">
        <v>185</v>
      </c>
      <c r="B103" s="37">
        <v>657938.74103200005</v>
      </c>
      <c r="C103" s="4">
        <v>4905031.5921400003</v>
      </c>
      <c r="D103" s="38" t="s">
        <v>301</v>
      </c>
      <c r="E103" s="38" t="s">
        <v>646</v>
      </c>
      <c r="F103" s="58">
        <v>6999</v>
      </c>
      <c r="G103" s="38" t="s">
        <v>314</v>
      </c>
      <c r="H103" s="34">
        <v>45.653718789445207</v>
      </c>
      <c r="I103" s="34">
        <v>2.8807292180080544</v>
      </c>
      <c r="J103" s="34">
        <v>16.233298431207547</v>
      </c>
      <c r="K103" s="34">
        <v>12.671315681913807</v>
      </c>
      <c r="L103" s="34">
        <v>0.16087315531646332</v>
      </c>
      <c r="M103" s="34">
        <v>5.7711906293201896</v>
      </c>
      <c r="N103" s="34">
        <v>8.8952246799302763</v>
      </c>
      <c r="O103" s="34">
        <v>3.3614995672296688</v>
      </c>
      <c r="P103" s="34">
        <v>1.0462107801887359</v>
      </c>
      <c r="Q103" s="34">
        <v>0.47463906744004331</v>
      </c>
      <c r="R103" s="34">
        <v>2.6732999999999998</v>
      </c>
      <c r="S103" s="5">
        <f t="shared" si="133"/>
        <v>99.821999999999989</v>
      </c>
      <c r="U103" s="4">
        <v>24.4</v>
      </c>
      <c r="V103" s="4">
        <v>264.8</v>
      </c>
      <c r="W103" s="4">
        <v>169.8</v>
      </c>
      <c r="Y103" s="4">
        <v>132.9</v>
      </c>
      <c r="Z103" s="4">
        <v>59.55</v>
      </c>
      <c r="AC103" s="56">
        <v>632.70000000000005</v>
      </c>
      <c r="AD103" s="56">
        <v>36.25</v>
      </c>
      <c r="AE103" s="56">
        <v>268.5</v>
      </c>
      <c r="AF103" s="56"/>
      <c r="AG103" s="56">
        <v>443</v>
      </c>
      <c r="AH103" s="55"/>
      <c r="AI103" s="55"/>
      <c r="BK103" s="4">
        <f t="shared" si="258"/>
        <v>17270</v>
      </c>
      <c r="BL103" s="6">
        <f t="shared" si="259"/>
        <v>0.75975567963796309</v>
      </c>
      <c r="BM103" s="6">
        <f t="shared" si="260"/>
        <v>3.6063210040160922E-2</v>
      </c>
      <c r="BN103" s="6">
        <f t="shared" si="261"/>
        <v>0.31836239323803778</v>
      </c>
      <c r="BO103" s="6">
        <f t="shared" si="262"/>
        <v>0.15868898787619046</v>
      </c>
      <c r="BP103" s="6">
        <f t="shared" si="263"/>
        <v>2.2677354851489049E-3</v>
      </c>
      <c r="BQ103" s="6">
        <f t="shared" si="264"/>
        <v>0.14317019670851375</v>
      </c>
      <c r="BR103" s="6">
        <f t="shared" si="265"/>
        <v>0.15861670256651705</v>
      </c>
      <c r="BS103" s="6">
        <f t="shared" si="266"/>
        <v>0.10847046038172536</v>
      </c>
      <c r="BT103" s="6">
        <f t="shared" si="267"/>
        <v>2.2212543103794818E-2</v>
      </c>
      <c r="BU103" s="6">
        <f t="shared" si="268"/>
        <v>6.6878831540093464E-3</v>
      </c>
      <c r="BV103" s="5">
        <f t="shared" si="269"/>
        <v>1.51</v>
      </c>
      <c r="BW103" s="5">
        <f t="shared" si="270"/>
        <v>10.050000000000001</v>
      </c>
      <c r="BX103" s="36">
        <f t="shared" si="271"/>
        <v>50.09</v>
      </c>
      <c r="BY103" s="5">
        <f t="shared" si="272"/>
        <v>1.98</v>
      </c>
      <c r="BZ103" s="5">
        <f t="shared" si="273"/>
        <v>5.64</v>
      </c>
      <c r="CA103" s="5">
        <f t="shared" si="274"/>
        <v>3.09</v>
      </c>
      <c r="CB103" s="5">
        <f t="shared" si="275"/>
        <v>6.07</v>
      </c>
      <c r="CC103" s="5">
        <f t="shared" si="276"/>
        <v>4.41</v>
      </c>
      <c r="CD103" s="5">
        <f t="shared" si="277"/>
        <v>-4.4875143325118714</v>
      </c>
      <c r="CE103" s="34">
        <f t="shared" si="278"/>
        <v>6.8174014095089257</v>
      </c>
      <c r="CF103" s="34">
        <f t="shared" si="279"/>
        <v>19.074125656668873</v>
      </c>
      <c r="CG103" s="34">
        <f t="shared" si="280"/>
        <v>35.741619470381139</v>
      </c>
      <c r="CH103" s="5">
        <f t="shared" si="281"/>
        <v>4.1900000000000004</v>
      </c>
      <c r="CI103" s="5">
        <f t="shared" si="282"/>
        <v>0.5</v>
      </c>
      <c r="CJ103" s="6">
        <f t="shared" si="283"/>
        <v>5.7000000000000002E-2</v>
      </c>
      <c r="CK103" s="5" t="str">
        <f t="shared" si="284"/>
        <v/>
      </c>
      <c r="CL103" s="5" t="str">
        <f t="shared" si="285"/>
        <v/>
      </c>
      <c r="CM103" s="5" t="str">
        <f t="shared" si="286"/>
        <v/>
      </c>
      <c r="CN103" s="5">
        <f t="shared" si="287"/>
        <v>0.78</v>
      </c>
      <c r="CO103" s="5">
        <f t="shared" si="288"/>
        <v>0.64</v>
      </c>
      <c r="CP103" s="5">
        <f t="shared" si="289"/>
        <v>7.41</v>
      </c>
      <c r="CQ103" s="6" t="str">
        <f t="shared" si="290"/>
        <v/>
      </c>
      <c r="CR103" s="40">
        <f t="shared" si="291"/>
        <v>9.2999999999999992E-3</v>
      </c>
      <c r="CS103" s="5" t="str">
        <f t="shared" si="292"/>
        <v/>
      </c>
      <c r="CT103" s="5" t="str">
        <f t="shared" si="293"/>
        <v/>
      </c>
      <c r="CU103" s="5" t="str">
        <f t="shared" si="294"/>
        <v/>
      </c>
      <c r="CV103" s="5" t="str">
        <f t="shared" si="295"/>
        <v/>
      </c>
      <c r="CW103" s="5" t="str">
        <f t="shared" si="296"/>
        <v/>
      </c>
      <c r="CX103" s="5" t="str">
        <f t="shared" si="297"/>
        <v/>
      </c>
      <c r="CY103" s="4">
        <f t="shared" si="298"/>
        <v>476</v>
      </c>
      <c r="CZ103" s="4">
        <f t="shared" si="299"/>
        <v>64.3</v>
      </c>
      <c r="DA103" s="4" t="str">
        <f t="shared" si="300"/>
        <v/>
      </c>
      <c r="DB103" s="5">
        <f t="shared" si="301"/>
        <v>12.22</v>
      </c>
      <c r="DC103" s="5" t="str">
        <f t="shared" si="302"/>
        <v/>
      </c>
      <c r="DD103" s="5" t="str">
        <f t="shared" si="303"/>
        <v/>
      </c>
      <c r="DE103" s="5" t="str">
        <f t="shared" si="304"/>
        <v/>
      </c>
      <c r="DF103" s="5" t="str">
        <f t="shared" si="305"/>
        <v/>
      </c>
      <c r="DG103" s="5" t="str">
        <f t="shared" si="306"/>
        <v/>
      </c>
      <c r="DH103" s="5" t="str">
        <f t="shared" si="307"/>
        <v/>
      </c>
      <c r="DI103" s="5" t="str">
        <f t="shared" si="308"/>
        <v/>
      </c>
      <c r="DJ103" s="5" t="str">
        <f t="shared" si="309"/>
        <v/>
      </c>
      <c r="DK103" s="5" t="str">
        <f t="shared" si="310"/>
        <v/>
      </c>
      <c r="DL103" s="5" t="str">
        <f t="shared" si="311"/>
        <v/>
      </c>
      <c r="DM103" s="5" t="str">
        <f t="shared" si="312"/>
        <v/>
      </c>
      <c r="DN103" s="5" t="str">
        <f t="shared" si="313"/>
        <v/>
      </c>
      <c r="DO103" s="5" t="str">
        <f t="shared" si="314"/>
        <v/>
      </c>
      <c r="DP103" s="5" t="str">
        <f t="shared" si="315"/>
        <v/>
      </c>
      <c r="DQ103" s="5" t="str">
        <f t="shared" si="316"/>
        <v/>
      </c>
      <c r="DR103" s="5" t="str">
        <f t="shared" si="317"/>
        <v/>
      </c>
      <c r="DS103" s="5" t="str">
        <f t="shared" si="318"/>
        <v/>
      </c>
      <c r="DT103" s="5" t="str">
        <f t="shared" si="319"/>
        <v/>
      </c>
      <c r="DU103" s="5" t="str">
        <f t="shared" si="320"/>
        <v/>
      </c>
      <c r="DV103" s="5" t="str">
        <f t="shared" si="321"/>
        <v/>
      </c>
      <c r="DW103" s="5" t="str">
        <f t="shared" si="322"/>
        <v/>
      </c>
      <c r="DX103" s="5" t="str">
        <f t="shared" si="323"/>
        <v/>
      </c>
      <c r="DY103" s="5" t="str">
        <f t="shared" si="324"/>
        <v/>
      </c>
      <c r="DZ103" s="36" t="str">
        <f t="shared" si="325"/>
        <v/>
      </c>
      <c r="EA103" s="36" t="str">
        <f t="shared" si="326"/>
        <v/>
      </c>
      <c r="EB103" s="4">
        <f t="shared" si="327"/>
        <v>-244.87461984444761</v>
      </c>
      <c r="EC103" s="4">
        <f t="shared" si="328"/>
        <v>16.824421349456138</v>
      </c>
      <c r="ED103" s="4">
        <f t="shared" si="329"/>
        <v>-129.55401538051652</v>
      </c>
      <c r="EE103" s="4">
        <f t="shared" si="330"/>
        <v>337.92239462486509</v>
      </c>
      <c r="EF103" s="4">
        <f t="shared" si="331"/>
        <v>200.25318402567876</v>
      </c>
      <c r="EG103" s="5">
        <f t="shared" si="332"/>
        <v>0.71092045208341936</v>
      </c>
      <c r="EH103" s="5">
        <f t="shared" si="333"/>
        <v>2.4368324655975031</v>
      </c>
      <c r="EI103" s="5">
        <f t="shared" si="334"/>
        <v>1.1007179301547312</v>
      </c>
      <c r="EJ103" s="5">
        <f t="shared" si="335"/>
        <v>0.82382004009107379</v>
      </c>
      <c r="EK103" s="5">
        <f t="shared" si="336"/>
        <v>0.3661026647474489</v>
      </c>
      <c r="EL103" s="5">
        <f t="shared" si="337"/>
        <v>1.0710517053306072</v>
      </c>
      <c r="EM103" s="5">
        <f t="shared" si="338"/>
        <v>0.36</v>
      </c>
      <c r="EN103" s="5">
        <f t="shared" si="339"/>
        <v>18.89</v>
      </c>
      <c r="EO103" s="36">
        <f t="shared" si="340"/>
        <v>2.88</v>
      </c>
      <c r="EP103" s="36">
        <f t="shared" si="341"/>
        <v>1.6087315531646331</v>
      </c>
      <c r="EQ103" s="36">
        <f t="shared" si="342"/>
        <v>4.7463906744004332</v>
      </c>
      <c r="ER103" s="36">
        <f t="shared" si="343"/>
        <v>172.69971661958286</v>
      </c>
      <c r="ES103" s="36">
        <f t="shared" si="344"/>
        <v>268.5</v>
      </c>
      <c r="ET103" s="36">
        <f t="shared" si="345"/>
        <v>108.75</v>
      </c>
      <c r="EU103" s="36">
        <f t="shared" si="346"/>
        <v>11.404184113722426</v>
      </c>
      <c r="EV103" s="36">
        <f t="shared" si="347"/>
        <v>5.7711906293201896</v>
      </c>
      <c r="EW103" s="36">
        <f t="shared" si="348"/>
        <v>16.233298431207547</v>
      </c>
      <c r="EX103" s="36">
        <f t="shared" si="349"/>
        <v>11.404184113722426</v>
      </c>
      <c r="EY103" s="36">
        <f t="shared" si="350"/>
        <v>4.407710347418405</v>
      </c>
      <c r="EZ103" s="36">
        <f t="shared" si="351"/>
        <v>5.7711906293201896</v>
      </c>
      <c r="FA103" s="5" t="str">
        <f t="shared" si="352"/>
        <v/>
      </c>
      <c r="FB103" s="5" t="str">
        <f t="shared" si="353"/>
        <v/>
      </c>
      <c r="FC103" s="5" t="str">
        <f t="shared" si="354"/>
        <v/>
      </c>
      <c r="FD103" s="36">
        <f t="shared" si="355"/>
        <v>172.69971661958286</v>
      </c>
      <c r="FE103" s="36">
        <f t="shared" si="356"/>
        <v>268.5</v>
      </c>
      <c r="FF103" s="36">
        <f t="shared" si="357"/>
        <v>316.35000000000002</v>
      </c>
      <c r="FG103" s="5" t="str">
        <f t="shared" si="358"/>
        <v/>
      </c>
      <c r="FH103" s="36" t="str">
        <f t="shared" si="359"/>
        <v/>
      </c>
      <c r="FI103" s="36" t="str">
        <f t="shared" si="360"/>
        <v/>
      </c>
      <c r="FJ103" s="5" t="str">
        <f t="shared" si="361"/>
        <v/>
      </c>
      <c r="FK103" s="5" t="str">
        <f t="shared" si="362"/>
        <v/>
      </c>
      <c r="FL103" s="5" t="str">
        <f t="shared" si="363"/>
        <v/>
      </c>
      <c r="FM103" s="5" t="str">
        <f t="shared" si="364"/>
        <v/>
      </c>
      <c r="FN103" s="5" t="str">
        <f t="shared" si="365"/>
        <v/>
      </c>
      <c r="FO103" s="5" t="str">
        <f t="shared" si="366"/>
        <v/>
      </c>
      <c r="FP103" s="4">
        <f t="shared" si="367"/>
        <v>345.4</v>
      </c>
      <c r="FQ103" s="4" t="str">
        <f t="shared" si="368"/>
        <v/>
      </c>
      <c r="FR103" s="4">
        <f t="shared" si="369"/>
        <v>264.8</v>
      </c>
      <c r="FS103" s="65">
        <f t="shared" si="370"/>
        <v>-0.11540435246377767</v>
      </c>
      <c r="FT103" s="65">
        <f t="shared" si="371"/>
        <v>-0.45196250255669174</v>
      </c>
      <c r="FU103" s="65" t="str">
        <f t="shared" si="372"/>
        <v/>
      </c>
      <c r="FV103" s="65" t="str">
        <f t="shared" si="373"/>
        <v/>
      </c>
      <c r="FW103" s="65">
        <f t="shared" si="374"/>
        <v>0.39253069805662211</v>
      </c>
      <c r="FX103" s="65">
        <f t="shared" si="375"/>
        <v>0.16596548821965246</v>
      </c>
      <c r="FY103" s="65">
        <f t="shared" si="376"/>
        <v>5.8043034053396259</v>
      </c>
      <c r="FZ103" s="65">
        <f t="shared" si="377"/>
        <v>-5.7158292756906288</v>
      </c>
      <c r="GA103" s="65" t="str">
        <f t="shared" si="378"/>
        <v/>
      </c>
      <c r="GB103" s="65">
        <f t="shared" si="379"/>
        <v>0.22084560004057222</v>
      </c>
      <c r="GC103" s="65">
        <f t="shared" si="380"/>
        <v>-1.5819618868759393</v>
      </c>
      <c r="GD103" s="65">
        <f t="shared" si="381"/>
        <v>-2.39973540124151</v>
      </c>
    </row>
    <row r="104" spans="1:186">
      <c r="A104" s="38" t="s">
        <v>185</v>
      </c>
      <c r="B104" s="37">
        <v>657993.17917500006</v>
      </c>
      <c r="C104" s="4">
        <v>4904991.2307099998</v>
      </c>
      <c r="D104" s="38" t="s">
        <v>301</v>
      </c>
      <c r="E104" s="38" t="s">
        <v>646</v>
      </c>
      <c r="F104" s="58">
        <v>7001</v>
      </c>
      <c r="G104" s="38" t="s">
        <v>315</v>
      </c>
      <c r="H104" s="34">
        <v>46.297569182837265</v>
      </c>
      <c r="I104" s="34">
        <v>4.1415421811630893</v>
      </c>
      <c r="J104" s="34">
        <v>12.902121994964542</v>
      </c>
      <c r="K104" s="34">
        <v>16.273824570687903</v>
      </c>
      <c r="L104" s="34">
        <v>0.18515129751082046</v>
      </c>
      <c r="M104" s="34">
        <v>4.4533759453918398</v>
      </c>
      <c r="N104" s="34">
        <v>7.9907402083617249</v>
      </c>
      <c r="O104" s="34">
        <v>3.7692906251150187</v>
      </c>
      <c r="P104" s="34">
        <v>1.1274739537895753</v>
      </c>
      <c r="Q104" s="34">
        <v>0.82061004017822059</v>
      </c>
      <c r="R104" s="34">
        <v>2.5653999999999999</v>
      </c>
      <c r="S104" s="5">
        <f t="shared" si="133"/>
        <v>100.5271</v>
      </c>
      <c r="U104" s="4">
        <v>29.84</v>
      </c>
      <c r="V104" s="4">
        <v>227.6</v>
      </c>
      <c r="W104" s="4">
        <v>39.17</v>
      </c>
      <c r="Y104" s="4">
        <v>40.58</v>
      </c>
      <c r="Z104" s="4">
        <v>62.37</v>
      </c>
      <c r="AC104" s="56">
        <v>291.8</v>
      </c>
      <c r="AD104" s="56">
        <v>50.51</v>
      </c>
      <c r="AE104" s="56">
        <v>364.1</v>
      </c>
      <c r="AF104" s="56"/>
      <c r="AG104" s="56">
        <v>295.2</v>
      </c>
      <c r="AH104" s="55"/>
      <c r="AI104" s="55"/>
      <c r="BK104" s="4">
        <f t="shared" si="258"/>
        <v>24829</v>
      </c>
      <c r="BL104" s="6">
        <f t="shared" si="259"/>
        <v>0.77047044737622339</v>
      </c>
      <c r="BM104" s="6">
        <f t="shared" si="260"/>
        <v>5.1847047836293056E-2</v>
      </c>
      <c r="BN104" s="6">
        <f t="shared" si="261"/>
        <v>0.25303239841075781</v>
      </c>
      <c r="BO104" s="6">
        <f t="shared" si="262"/>
        <v>0.20380494139872141</v>
      </c>
      <c r="BP104" s="6">
        <f t="shared" si="263"/>
        <v>2.609970362430511E-3</v>
      </c>
      <c r="BQ104" s="6">
        <f t="shared" si="264"/>
        <v>0.11047819264182186</v>
      </c>
      <c r="BR104" s="6">
        <f t="shared" si="265"/>
        <v>0.14248823481386813</v>
      </c>
      <c r="BS104" s="6">
        <f t="shared" si="266"/>
        <v>0.12162925540868083</v>
      </c>
      <c r="BT104" s="6">
        <f t="shared" si="267"/>
        <v>2.3937875876636417E-2</v>
      </c>
      <c r="BU104" s="6">
        <f t="shared" si="268"/>
        <v>1.1562773568806828E-2</v>
      </c>
      <c r="BV104" s="5">
        <f t="shared" si="269"/>
        <v>1.93</v>
      </c>
      <c r="BW104" s="5">
        <f t="shared" si="270"/>
        <v>12.91</v>
      </c>
      <c r="BX104" s="36">
        <f t="shared" si="271"/>
        <v>37.619999999999997</v>
      </c>
      <c r="BY104" s="5">
        <f t="shared" si="272"/>
        <v>3.29</v>
      </c>
      <c r="BZ104" s="5">
        <f t="shared" si="273"/>
        <v>3.12</v>
      </c>
      <c r="CA104" s="5">
        <f t="shared" si="274"/>
        <v>1.93</v>
      </c>
      <c r="CB104" s="5">
        <f t="shared" si="275"/>
        <v>5.05</v>
      </c>
      <c r="CC104" s="5">
        <f t="shared" si="276"/>
        <v>4.9000000000000004</v>
      </c>
      <c r="CD104" s="5">
        <f t="shared" si="277"/>
        <v>-3.0939756294571312</v>
      </c>
      <c r="CE104" s="34">
        <f t="shared" si="278"/>
        <v>5.5808498991814153</v>
      </c>
      <c r="CF104" s="34">
        <f t="shared" si="279"/>
        <v>17.34088073265816</v>
      </c>
      <c r="CG104" s="34">
        <f t="shared" si="280"/>
        <v>32.183197527395336</v>
      </c>
      <c r="CH104" s="5">
        <f t="shared" si="281"/>
        <v>2.61</v>
      </c>
      <c r="CI104" s="5">
        <f t="shared" si="282"/>
        <v>0.38</v>
      </c>
      <c r="CJ104" s="6">
        <f t="shared" si="283"/>
        <v>4.3999999999999997E-2</v>
      </c>
      <c r="CK104" s="5" t="str">
        <f t="shared" si="284"/>
        <v/>
      </c>
      <c r="CL104" s="5" t="str">
        <f t="shared" si="285"/>
        <v/>
      </c>
      <c r="CM104" s="5" t="str">
        <f t="shared" si="286"/>
        <v/>
      </c>
      <c r="CN104" s="5">
        <f t="shared" si="287"/>
        <v>1.04</v>
      </c>
      <c r="CO104" s="5">
        <f t="shared" si="288"/>
        <v>0.17</v>
      </c>
      <c r="CP104" s="5">
        <f t="shared" si="289"/>
        <v>7.21</v>
      </c>
      <c r="CQ104" s="6" t="str">
        <f t="shared" si="290"/>
        <v/>
      </c>
      <c r="CR104" s="40">
        <f t="shared" si="291"/>
        <v>8.8000000000000005E-3</v>
      </c>
      <c r="CS104" s="5" t="str">
        <f t="shared" si="292"/>
        <v/>
      </c>
      <c r="CT104" s="5" t="str">
        <f t="shared" si="293"/>
        <v/>
      </c>
      <c r="CU104" s="5" t="str">
        <f t="shared" si="294"/>
        <v/>
      </c>
      <c r="CV104" s="5" t="str">
        <f t="shared" si="295"/>
        <v/>
      </c>
      <c r="CW104" s="5" t="str">
        <f t="shared" si="296"/>
        <v/>
      </c>
      <c r="CX104" s="5" t="str">
        <f t="shared" si="297"/>
        <v/>
      </c>
      <c r="CY104" s="4">
        <f t="shared" si="298"/>
        <v>492</v>
      </c>
      <c r="CZ104" s="4">
        <f t="shared" si="299"/>
        <v>68.2</v>
      </c>
      <c r="DA104" s="4" t="str">
        <f t="shared" si="300"/>
        <v/>
      </c>
      <c r="DB104" s="5">
        <f t="shared" si="301"/>
        <v>5.84</v>
      </c>
      <c r="DC104" s="5" t="str">
        <f t="shared" si="302"/>
        <v/>
      </c>
      <c r="DD104" s="5" t="str">
        <f t="shared" si="303"/>
        <v/>
      </c>
      <c r="DE104" s="5" t="str">
        <f t="shared" si="304"/>
        <v/>
      </c>
      <c r="DF104" s="5" t="str">
        <f t="shared" si="305"/>
        <v/>
      </c>
      <c r="DG104" s="5" t="str">
        <f t="shared" si="306"/>
        <v/>
      </c>
      <c r="DH104" s="5" t="str">
        <f t="shared" si="307"/>
        <v/>
      </c>
      <c r="DI104" s="5" t="str">
        <f t="shared" si="308"/>
        <v/>
      </c>
      <c r="DJ104" s="5" t="str">
        <f t="shared" si="309"/>
        <v/>
      </c>
      <c r="DK104" s="5" t="str">
        <f t="shared" si="310"/>
        <v/>
      </c>
      <c r="DL104" s="5" t="str">
        <f t="shared" si="311"/>
        <v/>
      </c>
      <c r="DM104" s="5" t="str">
        <f t="shared" si="312"/>
        <v/>
      </c>
      <c r="DN104" s="5" t="str">
        <f t="shared" si="313"/>
        <v/>
      </c>
      <c r="DO104" s="5" t="str">
        <f t="shared" si="314"/>
        <v/>
      </c>
      <c r="DP104" s="5" t="str">
        <f t="shared" si="315"/>
        <v/>
      </c>
      <c r="DQ104" s="5" t="str">
        <f t="shared" si="316"/>
        <v/>
      </c>
      <c r="DR104" s="5" t="str">
        <f t="shared" si="317"/>
        <v/>
      </c>
      <c r="DS104" s="5" t="str">
        <f t="shared" si="318"/>
        <v/>
      </c>
      <c r="DT104" s="5" t="str">
        <f t="shared" si="319"/>
        <v/>
      </c>
      <c r="DU104" s="5" t="str">
        <f t="shared" si="320"/>
        <v/>
      </c>
      <c r="DV104" s="5" t="str">
        <f t="shared" si="321"/>
        <v/>
      </c>
      <c r="DW104" s="5" t="str">
        <f t="shared" si="322"/>
        <v/>
      </c>
      <c r="DX104" s="5" t="str">
        <f t="shared" si="323"/>
        <v/>
      </c>
      <c r="DY104" s="5" t="str">
        <f t="shared" si="324"/>
        <v/>
      </c>
      <c r="DZ104" s="36" t="str">
        <f t="shared" si="325"/>
        <v/>
      </c>
      <c r="EA104" s="36" t="str">
        <f t="shared" si="326"/>
        <v/>
      </c>
      <c r="EB104" s="4">
        <f t="shared" si="327"/>
        <v>-240.17961434591251</v>
      </c>
      <c r="EC104" s="4">
        <f t="shared" si="328"/>
        <v>16.264194630845136</v>
      </c>
      <c r="ED104" s="4">
        <f t="shared" si="329"/>
        <v>-177.51120250229573</v>
      </c>
      <c r="EE104" s="4">
        <f t="shared" si="330"/>
        <v>366.13018187683633</v>
      </c>
      <c r="EF104" s="4">
        <f t="shared" si="331"/>
        <v>172.60562349231856</v>
      </c>
      <c r="EG104" s="5">
        <f t="shared" si="332"/>
        <v>0.58783858739917993</v>
      </c>
      <c r="EH104" s="5">
        <f t="shared" si="333"/>
        <v>1.7387580463930323</v>
      </c>
      <c r="EI104" s="5">
        <f t="shared" si="334"/>
        <v>0.87863023523305084</v>
      </c>
      <c r="EJ104" s="5">
        <f t="shared" si="335"/>
        <v>1.0215112496456973</v>
      </c>
      <c r="EK104" s="5">
        <f t="shared" si="336"/>
        <v>0.53068567041678516</v>
      </c>
      <c r="EL104" s="5">
        <f t="shared" si="337"/>
        <v>1.2437939284176207</v>
      </c>
      <c r="EM104" s="5">
        <f t="shared" si="338"/>
        <v>0.28000000000000003</v>
      </c>
      <c r="EN104" s="5">
        <f t="shared" si="339"/>
        <v>21.06</v>
      </c>
      <c r="EO104" s="36">
        <f t="shared" si="340"/>
        <v>4.1399999999999997</v>
      </c>
      <c r="EP104" s="36">
        <f t="shared" si="341"/>
        <v>1.8515129751082047</v>
      </c>
      <c r="EQ104" s="36">
        <f t="shared" si="342"/>
        <v>8.206100401782205</v>
      </c>
      <c r="ER104" s="36">
        <f t="shared" si="343"/>
        <v>248.28545376072722</v>
      </c>
      <c r="ES104" s="36">
        <f t="shared" si="344"/>
        <v>364.1</v>
      </c>
      <c r="ET104" s="36">
        <f t="shared" si="345"/>
        <v>151.53</v>
      </c>
      <c r="EU104" s="36">
        <f t="shared" si="346"/>
        <v>14.646442113619113</v>
      </c>
      <c r="EV104" s="36">
        <f t="shared" si="347"/>
        <v>4.4533759453918398</v>
      </c>
      <c r="EW104" s="36">
        <f t="shared" si="348"/>
        <v>12.902121994964542</v>
      </c>
      <c r="EX104" s="36">
        <f t="shared" si="349"/>
        <v>14.646442113619113</v>
      </c>
      <c r="EY104" s="36">
        <f t="shared" si="350"/>
        <v>4.8967645789045937</v>
      </c>
      <c r="EZ104" s="36">
        <f t="shared" si="351"/>
        <v>4.4533759453918398</v>
      </c>
      <c r="FA104" s="5" t="str">
        <f t="shared" si="352"/>
        <v/>
      </c>
      <c r="FB104" s="5" t="str">
        <f t="shared" si="353"/>
        <v/>
      </c>
      <c r="FC104" s="5" t="str">
        <f t="shared" si="354"/>
        <v/>
      </c>
      <c r="FD104" s="36">
        <f t="shared" si="355"/>
        <v>248.28545376072722</v>
      </c>
      <c r="FE104" s="36">
        <f t="shared" si="356"/>
        <v>364.1</v>
      </c>
      <c r="FF104" s="36">
        <f t="shared" si="357"/>
        <v>145.9</v>
      </c>
      <c r="FG104" s="5" t="str">
        <f t="shared" si="358"/>
        <v/>
      </c>
      <c r="FH104" s="36" t="str">
        <f t="shared" si="359"/>
        <v/>
      </c>
      <c r="FI104" s="36" t="str">
        <f t="shared" si="360"/>
        <v/>
      </c>
      <c r="FJ104" s="5" t="str">
        <f t="shared" si="361"/>
        <v/>
      </c>
      <c r="FK104" s="5" t="str">
        <f t="shared" si="362"/>
        <v/>
      </c>
      <c r="FL104" s="5" t="str">
        <f t="shared" si="363"/>
        <v/>
      </c>
      <c r="FM104" s="5" t="str">
        <f t="shared" si="364"/>
        <v/>
      </c>
      <c r="FN104" s="5" t="str">
        <f t="shared" si="365"/>
        <v/>
      </c>
      <c r="FO104" s="5" t="str">
        <f t="shared" si="366"/>
        <v/>
      </c>
      <c r="FP104" s="4">
        <f t="shared" si="367"/>
        <v>496.58</v>
      </c>
      <c r="FQ104" s="4" t="str">
        <f t="shared" si="368"/>
        <v/>
      </c>
      <c r="FR104" s="4">
        <f t="shared" si="369"/>
        <v>227.6</v>
      </c>
      <c r="FS104" s="65">
        <f t="shared" si="370"/>
        <v>-0.3388169664271472</v>
      </c>
      <c r="FT104" s="65">
        <f t="shared" si="371"/>
        <v>-0.52222040101353084</v>
      </c>
      <c r="FU104" s="65" t="str">
        <f t="shared" si="372"/>
        <v/>
      </c>
      <c r="FV104" s="65" t="str">
        <f t="shared" si="373"/>
        <v/>
      </c>
      <c r="FW104" s="65">
        <f t="shared" si="374"/>
        <v>0.24094583707299377</v>
      </c>
      <c r="FX104" s="65">
        <f t="shared" si="375"/>
        <v>-0.32781394960080434</v>
      </c>
      <c r="FY104" s="65">
        <f t="shared" si="376"/>
        <v>5.1043027927822564</v>
      </c>
      <c r="FZ104" s="65">
        <f t="shared" si="377"/>
        <v>-6.6160973551928661</v>
      </c>
      <c r="GA104" s="65" t="str">
        <f t="shared" si="378"/>
        <v/>
      </c>
      <c r="GB104" s="65">
        <f t="shared" si="379"/>
        <v>0.12261932779190891</v>
      </c>
      <c r="GC104" s="65">
        <f t="shared" si="380"/>
        <v>-1.5764479488397658</v>
      </c>
      <c r="GD104" s="65">
        <f t="shared" si="381"/>
        <v>-2.3315596505765113</v>
      </c>
    </row>
    <row r="105" spans="1:186">
      <c r="A105" s="38" t="s">
        <v>185</v>
      </c>
      <c r="B105" s="37">
        <v>657982.95183000003</v>
      </c>
      <c r="C105" s="4">
        <v>4905036.6185900001</v>
      </c>
      <c r="D105" s="38" t="s">
        <v>301</v>
      </c>
      <c r="E105" s="38" t="s">
        <v>646</v>
      </c>
      <c r="F105" s="58">
        <v>7003</v>
      </c>
      <c r="G105" s="38" t="s">
        <v>316</v>
      </c>
      <c r="H105" s="34">
        <v>49.297991720195036</v>
      </c>
      <c r="I105" s="34">
        <v>3.7024917286377357</v>
      </c>
      <c r="J105" s="34">
        <v>13.22318474513477</v>
      </c>
      <c r="K105" s="34">
        <v>15.515203434291463</v>
      </c>
      <c r="L105" s="34">
        <v>0.17630912993513026</v>
      </c>
      <c r="M105" s="34">
        <v>3.9963402785296194</v>
      </c>
      <c r="N105" s="34">
        <v>6.9544156807745825</v>
      </c>
      <c r="O105" s="34">
        <v>4.4322156275359141</v>
      </c>
      <c r="P105" s="34">
        <v>0.45615089894883426</v>
      </c>
      <c r="Q105" s="34">
        <v>0.85999675601691317</v>
      </c>
      <c r="R105" s="34">
        <v>2.0644</v>
      </c>
      <c r="S105" s="5">
        <f t="shared" si="133"/>
        <v>100.67870000000001</v>
      </c>
      <c r="U105" s="4">
        <v>26.82</v>
      </c>
      <c r="V105" s="4">
        <v>200.6</v>
      </c>
      <c r="W105" s="4">
        <v>33.44</v>
      </c>
      <c r="Y105" s="4">
        <v>38.83</v>
      </c>
      <c r="Z105" s="4">
        <v>50.43</v>
      </c>
      <c r="AC105" s="56">
        <v>183.2</v>
      </c>
      <c r="AD105" s="56">
        <v>54.23</v>
      </c>
      <c r="AE105" s="56">
        <v>303.8</v>
      </c>
      <c r="AF105" s="56"/>
      <c r="AG105" s="56">
        <v>406.9</v>
      </c>
      <c r="AH105" s="55"/>
      <c r="AI105" s="55"/>
      <c r="BK105" s="4">
        <f t="shared" si="258"/>
        <v>22196</v>
      </c>
      <c r="BL105" s="6">
        <f t="shared" si="259"/>
        <v>0.82040259144940975</v>
      </c>
      <c r="BM105" s="6">
        <f t="shared" si="260"/>
        <v>4.6350672616897043E-2</v>
      </c>
      <c r="BN105" s="6">
        <f t="shared" si="261"/>
        <v>0.25932898107736357</v>
      </c>
      <c r="BO105" s="6">
        <f t="shared" si="262"/>
        <v>0.19430436361041281</v>
      </c>
      <c r="BP105" s="6">
        <f t="shared" si="263"/>
        <v>2.4853274589107734E-3</v>
      </c>
      <c r="BQ105" s="6">
        <f t="shared" si="264"/>
        <v>9.9140170640774475E-2</v>
      </c>
      <c r="BR105" s="6">
        <f t="shared" si="265"/>
        <v>0.12400883881552394</v>
      </c>
      <c r="BS105" s="6">
        <f t="shared" si="266"/>
        <v>0.14302083341516342</v>
      </c>
      <c r="BT105" s="6">
        <f t="shared" si="267"/>
        <v>9.6847324617586883E-3</v>
      </c>
      <c r="BU105" s="6">
        <f t="shared" si="268"/>
        <v>1.2117750542721054E-2</v>
      </c>
      <c r="BV105" s="5">
        <f t="shared" si="269"/>
        <v>1.84</v>
      </c>
      <c r="BW105" s="5">
        <f t="shared" si="270"/>
        <v>12.31</v>
      </c>
      <c r="BX105" s="36">
        <f t="shared" si="271"/>
        <v>36.21</v>
      </c>
      <c r="BY105" s="5">
        <f t="shared" si="272"/>
        <v>3.49</v>
      </c>
      <c r="BZ105" s="5">
        <f t="shared" si="273"/>
        <v>3.57</v>
      </c>
      <c r="CA105" s="5">
        <f t="shared" si="274"/>
        <v>1.88</v>
      </c>
      <c r="CB105" s="5">
        <f t="shared" si="275"/>
        <v>4.3099999999999996</v>
      </c>
      <c r="CC105" s="5">
        <f t="shared" si="276"/>
        <v>4.8899999999999997</v>
      </c>
      <c r="CD105" s="5">
        <f t="shared" si="277"/>
        <v>-2.0660491542898338</v>
      </c>
      <c r="CE105" s="34">
        <f t="shared" si="278"/>
        <v>4.4524911774784535</v>
      </c>
      <c r="CF105" s="34">
        <f t="shared" si="279"/>
        <v>15.83912248578895</v>
      </c>
      <c r="CG105" s="34">
        <f t="shared" si="280"/>
        <v>28.110718769131825</v>
      </c>
      <c r="CH105" s="5">
        <f t="shared" si="281"/>
        <v>1.01</v>
      </c>
      <c r="CI105" s="5">
        <f t="shared" si="282"/>
        <v>0.17</v>
      </c>
      <c r="CJ105" s="6">
        <f t="shared" si="283"/>
        <v>3.5000000000000003E-2</v>
      </c>
      <c r="CK105" s="5" t="str">
        <f t="shared" si="284"/>
        <v/>
      </c>
      <c r="CL105" s="5" t="str">
        <f t="shared" si="285"/>
        <v/>
      </c>
      <c r="CM105" s="5" t="str">
        <f t="shared" si="286"/>
        <v/>
      </c>
      <c r="CN105" s="5">
        <f t="shared" si="287"/>
        <v>1.1599999999999999</v>
      </c>
      <c r="CO105" s="5">
        <f t="shared" si="288"/>
        <v>0.17</v>
      </c>
      <c r="CP105" s="5">
        <f t="shared" si="289"/>
        <v>5.6</v>
      </c>
      <c r="CQ105" s="6" t="str">
        <f t="shared" si="290"/>
        <v/>
      </c>
      <c r="CR105" s="40">
        <f t="shared" si="291"/>
        <v>8.2000000000000007E-3</v>
      </c>
      <c r="CS105" s="5" t="str">
        <f t="shared" si="292"/>
        <v/>
      </c>
      <c r="CT105" s="5" t="str">
        <f t="shared" si="293"/>
        <v/>
      </c>
      <c r="CU105" s="5" t="str">
        <f t="shared" si="294"/>
        <v/>
      </c>
      <c r="CV105" s="5" t="str">
        <f t="shared" si="295"/>
        <v/>
      </c>
      <c r="CW105" s="5" t="str">
        <f t="shared" si="296"/>
        <v/>
      </c>
      <c r="CX105" s="5" t="str">
        <f t="shared" si="297"/>
        <v/>
      </c>
      <c r="CY105" s="4">
        <f t="shared" si="298"/>
        <v>409</v>
      </c>
      <c r="CZ105" s="4">
        <f t="shared" si="299"/>
        <v>73.099999999999994</v>
      </c>
      <c r="DA105" s="4" t="str">
        <f t="shared" si="300"/>
        <v/>
      </c>
      <c r="DB105" s="5">
        <f t="shared" si="301"/>
        <v>7.5</v>
      </c>
      <c r="DC105" s="5" t="str">
        <f t="shared" si="302"/>
        <v/>
      </c>
      <c r="DD105" s="5" t="str">
        <f t="shared" si="303"/>
        <v/>
      </c>
      <c r="DE105" s="5" t="str">
        <f t="shared" si="304"/>
        <v/>
      </c>
      <c r="DF105" s="5" t="str">
        <f t="shared" si="305"/>
        <v/>
      </c>
      <c r="DG105" s="5" t="str">
        <f t="shared" si="306"/>
        <v/>
      </c>
      <c r="DH105" s="5" t="str">
        <f t="shared" si="307"/>
        <v/>
      </c>
      <c r="DI105" s="5" t="str">
        <f t="shared" si="308"/>
        <v/>
      </c>
      <c r="DJ105" s="5" t="str">
        <f t="shared" si="309"/>
        <v/>
      </c>
      <c r="DK105" s="5" t="str">
        <f t="shared" si="310"/>
        <v/>
      </c>
      <c r="DL105" s="5" t="str">
        <f t="shared" si="311"/>
        <v/>
      </c>
      <c r="DM105" s="5" t="str">
        <f t="shared" si="312"/>
        <v/>
      </c>
      <c r="DN105" s="5" t="str">
        <f t="shared" si="313"/>
        <v/>
      </c>
      <c r="DO105" s="5" t="str">
        <f t="shared" si="314"/>
        <v/>
      </c>
      <c r="DP105" s="5" t="str">
        <f t="shared" si="315"/>
        <v/>
      </c>
      <c r="DQ105" s="5" t="str">
        <f t="shared" si="316"/>
        <v/>
      </c>
      <c r="DR105" s="5" t="str">
        <f t="shared" si="317"/>
        <v/>
      </c>
      <c r="DS105" s="5" t="str">
        <f t="shared" si="318"/>
        <v/>
      </c>
      <c r="DT105" s="5" t="str">
        <f t="shared" si="319"/>
        <v/>
      </c>
      <c r="DU105" s="5" t="str">
        <f t="shared" si="320"/>
        <v/>
      </c>
      <c r="DV105" s="5" t="str">
        <f t="shared" si="321"/>
        <v/>
      </c>
      <c r="DW105" s="5" t="str">
        <f t="shared" si="322"/>
        <v/>
      </c>
      <c r="DX105" s="5" t="str">
        <f t="shared" si="323"/>
        <v/>
      </c>
      <c r="DY105" s="5" t="str">
        <f t="shared" si="324"/>
        <v/>
      </c>
      <c r="DZ105" s="36" t="str">
        <f t="shared" si="325"/>
        <v/>
      </c>
      <c r="EA105" s="36" t="str">
        <f t="shared" si="326"/>
        <v/>
      </c>
      <c r="EB105" s="4">
        <f t="shared" si="327"/>
        <v>-257.34493976892867</v>
      </c>
      <c r="EC105" s="4">
        <f t="shared" si="328"/>
        <v>38.089405395865192</v>
      </c>
      <c r="ED105" s="4">
        <f t="shared" si="329"/>
        <v>-141.39426243060637</v>
      </c>
      <c r="EE105" s="4">
        <f t="shared" si="330"/>
        <v>339.79520686808428</v>
      </c>
      <c r="EF105" s="4">
        <f t="shared" si="331"/>
        <v>177.11538773605054</v>
      </c>
      <c r="EG105" s="5">
        <f t="shared" si="332"/>
        <v>0.64733717614117869</v>
      </c>
      <c r="EH105" s="5">
        <f t="shared" si="333"/>
        <v>1.6989606472597185</v>
      </c>
      <c r="EI105" s="5">
        <f t="shared" si="334"/>
        <v>0.93747722629513719</v>
      </c>
      <c r="EJ105" s="5">
        <f t="shared" si="335"/>
        <v>1.2311196809874365</v>
      </c>
      <c r="EK105" s="5">
        <f t="shared" si="336"/>
        <v>0.57262069258123749</v>
      </c>
      <c r="EL105" s="5">
        <f t="shared" si="337"/>
        <v>0.99332299112657019</v>
      </c>
      <c r="EM105" s="5">
        <f t="shared" si="338"/>
        <v>0.27</v>
      </c>
      <c r="EN105" s="5">
        <f t="shared" si="339"/>
        <v>19.63</v>
      </c>
      <c r="EO105" s="36">
        <f t="shared" si="340"/>
        <v>3.7</v>
      </c>
      <c r="EP105" s="36">
        <f t="shared" si="341"/>
        <v>1.7630912993513026</v>
      </c>
      <c r="EQ105" s="36">
        <f t="shared" si="342"/>
        <v>8.5999675601691319</v>
      </c>
      <c r="ER105" s="36">
        <f t="shared" si="343"/>
        <v>221.96437913183226</v>
      </c>
      <c r="ES105" s="36">
        <f t="shared" si="344"/>
        <v>303.8</v>
      </c>
      <c r="ET105" s="36">
        <f t="shared" si="345"/>
        <v>162.69</v>
      </c>
      <c r="EU105" s="36">
        <f t="shared" si="346"/>
        <v>13.963683090862316</v>
      </c>
      <c r="EV105" s="36">
        <f t="shared" si="347"/>
        <v>3.9963402785296194</v>
      </c>
      <c r="EW105" s="36">
        <f t="shared" si="348"/>
        <v>13.22318474513477</v>
      </c>
      <c r="EX105" s="36">
        <f t="shared" si="349"/>
        <v>13.963683090862316</v>
      </c>
      <c r="EY105" s="36">
        <f t="shared" si="350"/>
        <v>4.8883665264847487</v>
      </c>
      <c r="EZ105" s="36">
        <f t="shared" si="351"/>
        <v>3.9963402785296194</v>
      </c>
      <c r="FA105" s="5" t="str">
        <f t="shared" si="352"/>
        <v/>
      </c>
      <c r="FB105" s="5" t="str">
        <f t="shared" si="353"/>
        <v/>
      </c>
      <c r="FC105" s="5" t="str">
        <f t="shared" si="354"/>
        <v/>
      </c>
      <c r="FD105" s="36">
        <f t="shared" si="355"/>
        <v>221.96437913183226</v>
      </c>
      <c r="FE105" s="36">
        <f t="shared" si="356"/>
        <v>303.8</v>
      </c>
      <c r="FF105" s="36">
        <f t="shared" si="357"/>
        <v>91.6</v>
      </c>
      <c r="FG105" s="5" t="str">
        <f t="shared" si="358"/>
        <v/>
      </c>
      <c r="FH105" s="36" t="str">
        <f t="shared" si="359"/>
        <v/>
      </c>
      <c r="FI105" s="36" t="str">
        <f t="shared" si="360"/>
        <v/>
      </c>
      <c r="FJ105" s="5" t="str">
        <f t="shared" si="361"/>
        <v/>
      </c>
      <c r="FK105" s="5" t="str">
        <f t="shared" si="362"/>
        <v/>
      </c>
      <c r="FL105" s="5" t="str">
        <f t="shared" si="363"/>
        <v/>
      </c>
      <c r="FM105" s="5" t="str">
        <f t="shared" si="364"/>
        <v/>
      </c>
      <c r="FN105" s="5" t="str">
        <f t="shared" si="365"/>
        <v/>
      </c>
      <c r="FO105" s="5" t="str">
        <f t="shared" si="366"/>
        <v/>
      </c>
      <c r="FP105" s="4">
        <f t="shared" si="367"/>
        <v>443.92</v>
      </c>
      <c r="FQ105" s="4" t="str">
        <f t="shared" si="368"/>
        <v/>
      </c>
      <c r="FR105" s="4">
        <f t="shared" si="369"/>
        <v>200.6</v>
      </c>
      <c r="FS105" s="65">
        <f t="shared" si="370"/>
        <v>-0.34497378312171012</v>
      </c>
      <c r="FT105" s="65">
        <f t="shared" si="371"/>
        <v>-0.51987593395451048</v>
      </c>
      <c r="FU105" s="65" t="str">
        <f t="shared" si="372"/>
        <v/>
      </c>
      <c r="FV105" s="65" t="str">
        <f t="shared" si="373"/>
        <v/>
      </c>
      <c r="FW105" s="65">
        <f t="shared" si="374"/>
        <v>0.31690138762883585</v>
      </c>
      <c r="FX105" s="65">
        <f t="shared" si="375"/>
        <v>-0.48128925548233426</v>
      </c>
      <c r="FY105" s="65">
        <f t="shared" si="376"/>
        <v>4.6390310866938602</v>
      </c>
      <c r="FZ105" s="65">
        <f t="shared" si="377"/>
        <v>-6.6838792992073053</v>
      </c>
      <c r="GA105" s="65" t="str">
        <f t="shared" si="378"/>
        <v/>
      </c>
      <c r="GB105" s="65">
        <f t="shared" si="379"/>
        <v>0.18811138117688253</v>
      </c>
      <c r="GC105" s="65">
        <f t="shared" si="380"/>
        <v>-1.5524677217575811</v>
      </c>
      <c r="GD105" s="65">
        <f t="shared" si="381"/>
        <v>-2.3695051292526519</v>
      </c>
    </row>
    <row r="106" spans="1:186">
      <c r="A106" s="38" t="s">
        <v>185</v>
      </c>
      <c r="B106" s="37">
        <v>657762.213613</v>
      </c>
      <c r="C106" s="4">
        <v>4904997.4225199996</v>
      </c>
      <c r="D106" s="38" t="s">
        <v>301</v>
      </c>
      <c r="E106" s="38" t="s">
        <v>646</v>
      </c>
      <c r="F106" s="58">
        <v>7005</v>
      </c>
      <c r="G106" s="38" t="s">
        <v>317</v>
      </c>
      <c r="H106" s="34">
        <v>46.785185897435895</v>
      </c>
      <c r="I106" s="34">
        <v>2.9782123745819398</v>
      </c>
      <c r="J106" s="34">
        <v>15.981126532887405</v>
      </c>
      <c r="K106" s="34">
        <v>12.74986343366778</v>
      </c>
      <c r="L106" s="34">
        <v>0.17518896321070235</v>
      </c>
      <c r="M106" s="34">
        <v>5.440590579710145</v>
      </c>
      <c r="N106" s="34">
        <v>8.5939919175027875</v>
      </c>
      <c r="O106" s="34">
        <v>3.6322511705685621</v>
      </c>
      <c r="P106" s="34">
        <v>0.92334316332218502</v>
      </c>
      <c r="Q106" s="34">
        <v>0.51904596711259754</v>
      </c>
      <c r="R106" s="34">
        <v>2.6852</v>
      </c>
      <c r="S106" s="5">
        <f t="shared" si="133"/>
        <v>100.46400000000001</v>
      </c>
      <c r="U106" s="4">
        <v>22.15</v>
      </c>
      <c r="V106" s="4">
        <v>241.3</v>
      </c>
      <c r="W106" s="4">
        <v>152.1</v>
      </c>
      <c r="Y106" s="4">
        <v>108.7</v>
      </c>
      <c r="Z106" s="4">
        <v>68.709999999999994</v>
      </c>
      <c r="AA106" s="4">
        <v>161</v>
      </c>
      <c r="AC106" s="56">
        <v>521.4</v>
      </c>
      <c r="AD106" s="56">
        <v>36.14</v>
      </c>
      <c r="AE106" s="56">
        <v>258.5</v>
      </c>
      <c r="AF106" s="56"/>
      <c r="AG106" s="56">
        <v>278.8</v>
      </c>
      <c r="AH106" s="55">
        <v>28.1</v>
      </c>
      <c r="AI106" s="55">
        <v>63</v>
      </c>
      <c r="AK106" s="5">
        <v>37</v>
      </c>
      <c r="AL106" s="5">
        <v>7.22</v>
      </c>
      <c r="AM106" s="5">
        <v>2.25</v>
      </c>
      <c r="AO106" s="5">
        <v>1</v>
      </c>
      <c r="AT106" s="5">
        <v>2.9</v>
      </c>
      <c r="AU106" s="5">
        <v>0.41</v>
      </c>
      <c r="AV106" s="5">
        <v>3</v>
      </c>
      <c r="AW106" s="5">
        <v>2.2999999999999998</v>
      </c>
      <c r="AZ106" s="5">
        <v>0.6</v>
      </c>
      <c r="BK106" s="4">
        <f t="shared" si="258"/>
        <v>17854</v>
      </c>
      <c r="BL106" s="6">
        <f t="shared" si="259"/>
        <v>0.7785852204599083</v>
      </c>
      <c r="BM106" s="6">
        <f t="shared" si="260"/>
        <v>3.7283580052352779E-2</v>
      </c>
      <c r="BN106" s="6">
        <f t="shared" si="261"/>
        <v>0.31341687650298888</v>
      </c>
      <c r="BO106" s="6">
        <f t="shared" si="262"/>
        <v>0.15967267919433664</v>
      </c>
      <c r="BP106" s="6">
        <f t="shared" si="263"/>
        <v>2.4695371188427173E-3</v>
      </c>
      <c r="BQ106" s="6">
        <f t="shared" si="264"/>
        <v>0.1349687566288798</v>
      </c>
      <c r="BR106" s="6">
        <f t="shared" si="265"/>
        <v>0.15324521964163315</v>
      </c>
      <c r="BS106" s="6">
        <f t="shared" si="266"/>
        <v>0.11720720137362253</v>
      </c>
      <c r="BT106" s="6">
        <f t="shared" si="267"/>
        <v>1.9603888817880784E-2</v>
      </c>
      <c r="BU106" s="6">
        <f t="shared" si="268"/>
        <v>7.3135968312328806E-3</v>
      </c>
      <c r="BV106" s="5">
        <f t="shared" si="269"/>
        <v>1.52</v>
      </c>
      <c r="BW106" s="5">
        <f t="shared" si="270"/>
        <v>10.11</v>
      </c>
      <c r="BX106" s="36">
        <f t="shared" si="271"/>
        <v>48.46</v>
      </c>
      <c r="BY106" s="5">
        <f t="shared" si="272"/>
        <v>2.11</v>
      </c>
      <c r="BZ106" s="5">
        <f t="shared" si="273"/>
        <v>5.37</v>
      </c>
      <c r="CA106" s="5">
        <f t="shared" si="274"/>
        <v>2.89</v>
      </c>
      <c r="CB106" s="5">
        <f t="shared" si="275"/>
        <v>5.74</v>
      </c>
      <c r="CC106" s="5">
        <f t="shared" si="276"/>
        <v>4.5599999999999996</v>
      </c>
      <c r="CD106" s="5">
        <f t="shared" si="277"/>
        <v>-4.0383975836120403</v>
      </c>
      <c r="CE106" s="34">
        <f t="shared" si="278"/>
        <v>6.3639337430323302</v>
      </c>
      <c r="CF106" s="34">
        <f t="shared" si="279"/>
        <v>18.59017683110368</v>
      </c>
      <c r="CG106" s="34">
        <f t="shared" si="280"/>
        <v>34.232776809226891</v>
      </c>
      <c r="CH106" s="5">
        <f t="shared" si="281"/>
        <v>3.38</v>
      </c>
      <c r="CI106" s="5">
        <f t="shared" si="282"/>
        <v>0.43</v>
      </c>
      <c r="CJ106" s="6">
        <f t="shared" si="283"/>
        <v>0.05</v>
      </c>
      <c r="CK106" s="5" t="str">
        <f t="shared" si="284"/>
        <v/>
      </c>
      <c r="CL106" s="5">
        <f t="shared" si="285"/>
        <v>14.092000000000001</v>
      </c>
      <c r="CM106" s="5" t="str">
        <f t="shared" si="286"/>
        <v/>
      </c>
      <c r="CN106" s="5">
        <f t="shared" si="287"/>
        <v>0.71</v>
      </c>
      <c r="CO106" s="5">
        <f t="shared" si="288"/>
        <v>0.63</v>
      </c>
      <c r="CP106" s="5">
        <f t="shared" si="289"/>
        <v>7.15</v>
      </c>
      <c r="CQ106" s="6" t="str">
        <f t="shared" si="290"/>
        <v/>
      </c>
      <c r="CR106" s="40">
        <f t="shared" si="291"/>
        <v>8.6999999999999994E-3</v>
      </c>
      <c r="CS106" s="5" t="str">
        <f t="shared" si="292"/>
        <v/>
      </c>
      <c r="CT106" s="5">
        <f t="shared" si="293"/>
        <v>9.92</v>
      </c>
      <c r="CU106" s="5" t="str">
        <f t="shared" si="294"/>
        <v/>
      </c>
      <c r="CV106" s="5">
        <f t="shared" si="295"/>
        <v>86.2</v>
      </c>
      <c r="CW106" s="5" t="str">
        <f t="shared" si="296"/>
        <v/>
      </c>
      <c r="CX106" s="5">
        <f t="shared" si="297"/>
        <v>21.72</v>
      </c>
      <c r="CY106" s="4">
        <f t="shared" si="298"/>
        <v>494</v>
      </c>
      <c r="CZ106" s="4">
        <f t="shared" si="299"/>
        <v>69.099999999999994</v>
      </c>
      <c r="DA106" s="4">
        <f t="shared" si="300"/>
        <v>6157</v>
      </c>
      <c r="DB106" s="5">
        <f t="shared" si="301"/>
        <v>7.71</v>
      </c>
      <c r="DC106" s="5">
        <f t="shared" si="302"/>
        <v>96.14</v>
      </c>
      <c r="DD106" s="5">
        <f t="shared" si="303"/>
        <v>121.22</v>
      </c>
      <c r="DE106" s="5">
        <f t="shared" si="304"/>
        <v>1.03</v>
      </c>
      <c r="DF106" s="5" t="str">
        <f t="shared" si="305"/>
        <v/>
      </c>
      <c r="DG106" s="5">
        <f t="shared" si="306"/>
        <v>0.79</v>
      </c>
      <c r="DH106" s="5" t="str">
        <f t="shared" si="307"/>
        <v/>
      </c>
      <c r="DI106" s="5">
        <f t="shared" si="308"/>
        <v>1.03</v>
      </c>
      <c r="DJ106" s="5">
        <f t="shared" si="309"/>
        <v>38.22</v>
      </c>
      <c r="DK106" s="5" t="str">
        <f t="shared" si="310"/>
        <v/>
      </c>
      <c r="DL106" s="5">
        <f t="shared" si="311"/>
        <v>12.22</v>
      </c>
      <c r="DM106" s="5" t="str">
        <f t="shared" si="312"/>
        <v/>
      </c>
      <c r="DN106" s="5" t="str">
        <f t="shared" si="313"/>
        <v/>
      </c>
      <c r="DO106" s="5" t="str">
        <f t="shared" si="314"/>
        <v/>
      </c>
      <c r="DP106" s="5" t="str">
        <f t="shared" si="315"/>
        <v/>
      </c>
      <c r="DQ106" s="5">
        <f t="shared" si="316"/>
        <v>6.48</v>
      </c>
      <c r="DR106" s="5">
        <f t="shared" si="317"/>
        <v>2.4</v>
      </c>
      <c r="DS106" s="5">
        <f t="shared" si="318"/>
        <v>2.7</v>
      </c>
      <c r="DT106" s="5" t="str">
        <f t="shared" si="319"/>
        <v/>
      </c>
      <c r="DU106" s="5" t="str">
        <f t="shared" si="320"/>
        <v/>
      </c>
      <c r="DV106" s="5" t="str">
        <f t="shared" si="321"/>
        <v/>
      </c>
      <c r="DW106" s="5" t="str">
        <f t="shared" si="322"/>
        <v/>
      </c>
      <c r="DX106" s="5" t="str">
        <f t="shared" si="323"/>
        <v/>
      </c>
      <c r="DY106" s="5" t="str">
        <f t="shared" si="324"/>
        <v/>
      </c>
      <c r="DZ106" s="36" t="str">
        <f t="shared" si="325"/>
        <v/>
      </c>
      <c r="EA106" s="36">
        <f t="shared" si="326"/>
        <v>5.2</v>
      </c>
      <c r="EB106" s="4">
        <f t="shared" si="327"/>
        <v>-250.84853219737491</v>
      </c>
      <c r="EC106" s="4">
        <f t="shared" si="328"/>
        <v>20.553836867377328</v>
      </c>
      <c r="ED106" s="4">
        <f t="shared" si="329"/>
        <v>-129.88465297178075</v>
      </c>
      <c r="EE106" s="4">
        <f t="shared" si="330"/>
        <v>331.92501587556922</v>
      </c>
      <c r="EF106" s="4">
        <f t="shared" si="331"/>
        <v>202.52114725705349</v>
      </c>
      <c r="EG106" s="5">
        <f t="shared" si="332"/>
        <v>0.70717184313806547</v>
      </c>
      <c r="EH106" s="5">
        <f t="shared" si="333"/>
        <v>2.2916070340508501</v>
      </c>
      <c r="EI106" s="5">
        <f t="shared" si="334"/>
        <v>1.0808132485827189</v>
      </c>
      <c r="EJ106" s="5">
        <f t="shared" si="335"/>
        <v>0.89264849353752052</v>
      </c>
      <c r="EK106" s="5">
        <f t="shared" si="336"/>
        <v>0.39873385734438554</v>
      </c>
      <c r="EL106" s="5">
        <f t="shared" si="337"/>
        <v>1.0430037434166037</v>
      </c>
      <c r="EM106" s="5">
        <f t="shared" si="338"/>
        <v>0.34</v>
      </c>
      <c r="EN106" s="5">
        <f t="shared" si="339"/>
        <v>18.649999999999999</v>
      </c>
      <c r="EO106" s="36">
        <f t="shared" si="340"/>
        <v>2.98</v>
      </c>
      <c r="EP106" s="36">
        <f t="shared" si="341"/>
        <v>1.7518896321070234</v>
      </c>
      <c r="EQ106" s="36">
        <f t="shared" si="342"/>
        <v>5.1904596711259749</v>
      </c>
      <c r="ER106" s="36">
        <f t="shared" si="343"/>
        <v>178.5438318561873</v>
      </c>
      <c r="ES106" s="36">
        <f t="shared" si="344"/>
        <v>258.5</v>
      </c>
      <c r="ET106" s="36">
        <f t="shared" si="345"/>
        <v>108.42</v>
      </c>
      <c r="EU106" s="36">
        <f t="shared" si="346"/>
        <v>11.474877090301003</v>
      </c>
      <c r="EV106" s="36">
        <f t="shared" si="347"/>
        <v>5.440590579710145</v>
      </c>
      <c r="EW106" s="36">
        <f t="shared" si="348"/>
        <v>15.981126532887405</v>
      </c>
      <c r="EX106" s="36">
        <f t="shared" si="349"/>
        <v>11.474877090301003</v>
      </c>
      <c r="EY106" s="36">
        <f t="shared" si="350"/>
        <v>4.5555943338907472</v>
      </c>
      <c r="EZ106" s="36">
        <f t="shared" si="351"/>
        <v>5.440590579710145</v>
      </c>
      <c r="FA106" s="5" t="str">
        <f t="shared" si="352"/>
        <v/>
      </c>
      <c r="FB106" s="5">
        <f t="shared" si="353"/>
        <v>0</v>
      </c>
      <c r="FC106" s="5">
        <f t="shared" si="354"/>
        <v>2.2999999999999998</v>
      </c>
      <c r="FD106" s="36">
        <f t="shared" si="355"/>
        <v>178.5438318561873</v>
      </c>
      <c r="FE106" s="36">
        <f t="shared" si="356"/>
        <v>258.5</v>
      </c>
      <c r="FF106" s="36">
        <f t="shared" si="357"/>
        <v>260.7</v>
      </c>
      <c r="FG106" s="5" t="str">
        <f t="shared" si="358"/>
        <v/>
      </c>
      <c r="FH106" s="36" t="str">
        <f t="shared" si="359"/>
        <v/>
      </c>
      <c r="FI106" s="36" t="str">
        <f t="shared" si="360"/>
        <v/>
      </c>
      <c r="FJ106" s="5" t="str">
        <f t="shared" si="361"/>
        <v/>
      </c>
      <c r="FK106" s="5" t="str">
        <f t="shared" si="362"/>
        <v/>
      </c>
      <c r="FL106" s="5" t="str">
        <f t="shared" si="363"/>
        <v/>
      </c>
      <c r="FM106" s="5" t="str">
        <f t="shared" si="364"/>
        <v/>
      </c>
      <c r="FN106" s="5">
        <f t="shared" si="365"/>
        <v>3</v>
      </c>
      <c r="FO106" s="5">
        <f t="shared" si="366"/>
        <v>6.8999999999999995</v>
      </c>
      <c r="FP106" s="4">
        <f t="shared" si="367"/>
        <v>357.08</v>
      </c>
      <c r="FQ106" s="4">
        <f t="shared" si="368"/>
        <v>361</v>
      </c>
      <c r="FR106" s="4">
        <f t="shared" si="369"/>
        <v>241.3</v>
      </c>
      <c r="FS106" s="65">
        <f t="shared" si="370"/>
        <v>-0.1702082041930377</v>
      </c>
      <c r="FT106" s="65">
        <f t="shared" si="371"/>
        <v>-0.50842179120671638</v>
      </c>
      <c r="FU106" s="65">
        <f t="shared" si="372"/>
        <v>4.0428657055608219E-2</v>
      </c>
      <c r="FV106" s="65">
        <f t="shared" si="373"/>
        <v>0.40541716577655579</v>
      </c>
      <c r="FW106" s="65">
        <f t="shared" si="374"/>
        <v>0.38871970524513622</v>
      </c>
      <c r="FX106" s="65">
        <f t="shared" si="375"/>
        <v>6.7495487722430164E-2</v>
      </c>
      <c r="FY106" s="65">
        <f t="shared" si="376"/>
        <v>5.703767643052311</v>
      </c>
      <c r="FZ106" s="65">
        <f t="shared" si="377"/>
        <v>-5.8852080017628703</v>
      </c>
      <c r="GA106" s="65" t="str">
        <f t="shared" si="378"/>
        <v/>
      </c>
      <c r="GB106" s="65">
        <f t="shared" si="379"/>
        <v>0.22184016697630995</v>
      </c>
      <c r="GC106" s="65">
        <f t="shared" si="380"/>
        <v>-1.5842003478609255</v>
      </c>
      <c r="GD106" s="65">
        <f t="shared" si="381"/>
        <v>-2.4173360083676139</v>
      </c>
    </row>
    <row r="107" spans="1:186">
      <c r="A107" s="38" t="s">
        <v>185</v>
      </c>
      <c r="B107" s="37">
        <v>657923.93299700005</v>
      </c>
      <c r="C107" s="4">
        <v>4905105.9123099996</v>
      </c>
      <c r="D107" s="38" t="s">
        <v>301</v>
      </c>
      <c r="E107" s="38" t="s">
        <v>646</v>
      </c>
      <c r="F107" s="58">
        <v>7007</v>
      </c>
      <c r="G107" s="38" t="s">
        <v>318</v>
      </c>
      <c r="H107" s="34">
        <v>46.616941065910041</v>
      </c>
      <c r="I107" s="34">
        <v>2.3074801655431658</v>
      </c>
      <c r="J107" s="34">
        <v>16.921521213983215</v>
      </c>
      <c r="K107" s="34">
        <v>11.751597298778908</v>
      </c>
      <c r="L107" s="34">
        <v>0.14604304845209912</v>
      </c>
      <c r="M107" s="34">
        <v>4.9654636473713696</v>
      </c>
      <c r="N107" s="34">
        <v>8.986515581419166</v>
      </c>
      <c r="O107" s="34">
        <v>4.381291453562973</v>
      </c>
      <c r="P107" s="34">
        <v>0.39937905650034039</v>
      </c>
      <c r="Q107" s="34">
        <v>0.49576746847872577</v>
      </c>
      <c r="R107" s="34">
        <v>2.6274000000000002</v>
      </c>
      <c r="S107" s="5">
        <f t="shared" si="133"/>
        <v>99.599399999999989</v>
      </c>
      <c r="U107" s="4">
        <v>18.25</v>
      </c>
      <c r="V107" s="4">
        <v>179.3</v>
      </c>
      <c r="W107" s="4">
        <v>194.3</v>
      </c>
      <c r="Y107" s="4">
        <v>110.1</v>
      </c>
      <c r="Z107" s="4">
        <v>30.29</v>
      </c>
      <c r="AC107" s="56">
        <v>574.5</v>
      </c>
      <c r="AD107" s="56">
        <v>33.520000000000003</v>
      </c>
      <c r="AE107" s="56">
        <v>245.1</v>
      </c>
      <c r="AF107" s="56"/>
      <c r="AG107" s="56">
        <v>150.4</v>
      </c>
      <c r="AH107" s="55"/>
      <c r="AI107" s="55"/>
      <c r="BK107" s="4">
        <f t="shared" si="258"/>
        <v>13833</v>
      </c>
      <c r="BL107" s="6">
        <f t="shared" si="259"/>
        <v>0.77578533975553399</v>
      </c>
      <c r="BM107" s="6">
        <f t="shared" si="260"/>
        <v>2.8886832317766224E-2</v>
      </c>
      <c r="BN107" s="6">
        <f t="shared" si="261"/>
        <v>0.33185960411812543</v>
      </c>
      <c r="BO107" s="6">
        <f t="shared" si="262"/>
        <v>0.14717091169416291</v>
      </c>
      <c r="BP107" s="6">
        <f t="shared" si="263"/>
        <v>2.0586840774189331E-3</v>
      </c>
      <c r="BQ107" s="6">
        <f t="shared" si="264"/>
        <v>0.12318193121734977</v>
      </c>
      <c r="BR107" s="6">
        <f t="shared" si="265"/>
        <v>0.16024457170861567</v>
      </c>
      <c r="BS107" s="6">
        <f t="shared" si="266"/>
        <v>0.14137758804656253</v>
      </c>
      <c r="BT107" s="6">
        <f t="shared" si="267"/>
        <v>8.4793854883299449E-3</v>
      </c>
      <c r="BU107" s="6">
        <f t="shared" si="268"/>
        <v>6.9855920597255991E-3</v>
      </c>
      <c r="BV107" s="5">
        <f t="shared" si="269"/>
        <v>1.4</v>
      </c>
      <c r="BW107" s="5">
        <f t="shared" si="270"/>
        <v>9.32</v>
      </c>
      <c r="BX107" s="36">
        <f t="shared" si="271"/>
        <v>48.21</v>
      </c>
      <c r="BY107" s="5">
        <f t="shared" si="272"/>
        <v>2.13</v>
      </c>
      <c r="BZ107" s="5">
        <f t="shared" si="273"/>
        <v>7.33</v>
      </c>
      <c r="CA107" s="5">
        <f t="shared" si="274"/>
        <v>3.89</v>
      </c>
      <c r="CB107" s="5">
        <f t="shared" si="275"/>
        <v>4.6500000000000004</v>
      </c>
      <c r="CC107" s="5">
        <f t="shared" si="276"/>
        <v>4.78</v>
      </c>
      <c r="CD107" s="5">
        <f t="shared" si="277"/>
        <v>-4.2058450713558528</v>
      </c>
      <c r="CE107" s="34">
        <f t="shared" si="278"/>
        <v>5.3648427038717097</v>
      </c>
      <c r="CF107" s="34">
        <f t="shared" si="279"/>
        <v>18.732649738853848</v>
      </c>
      <c r="CG107" s="34">
        <f t="shared" si="280"/>
        <v>28.63899543663787</v>
      </c>
      <c r="CH107" s="5">
        <f t="shared" si="281"/>
        <v>1.53</v>
      </c>
      <c r="CI107" s="5">
        <f t="shared" si="282"/>
        <v>0.24</v>
      </c>
      <c r="CJ107" s="6">
        <f t="shared" si="283"/>
        <v>4.9000000000000002E-2</v>
      </c>
      <c r="CK107" s="5" t="str">
        <f t="shared" si="284"/>
        <v/>
      </c>
      <c r="CL107" s="5" t="str">
        <f t="shared" si="285"/>
        <v/>
      </c>
      <c r="CM107" s="5" t="str">
        <f t="shared" si="286"/>
        <v/>
      </c>
      <c r="CN107" s="5">
        <f t="shared" si="287"/>
        <v>0.56999999999999995</v>
      </c>
      <c r="CO107" s="5">
        <f t="shared" si="288"/>
        <v>1.08</v>
      </c>
      <c r="CP107" s="5">
        <f t="shared" si="289"/>
        <v>7.31</v>
      </c>
      <c r="CQ107" s="6" t="str">
        <f t="shared" si="290"/>
        <v/>
      </c>
      <c r="CR107" s="40">
        <f t="shared" si="291"/>
        <v>1.06E-2</v>
      </c>
      <c r="CS107" s="5" t="str">
        <f t="shared" si="292"/>
        <v/>
      </c>
      <c r="CT107" s="5" t="str">
        <f t="shared" si="293"/>
        <v/>
      </c>
      <c r="CU107" s="5" t="str">
        <f t="shared" si="294"/>
        <v/>
      </c>
      <c r="CV107" s="5" t="str">
        <f t="shared" si="295"/>
        <v/>
      </c>
      <c r="CW107" s="5" t="str">
        <f t="shared" si="296"/>
        <v/>
      </c>
      <c r="CX107" s="5" t="str">
        <f t="shared" si="297"/>
        <v/>
      </c>
      <c r="CY107" s="4">
        <f t="shared" si="298"/>
        <v>413</v>
      </c>
      <c r="CZ107" s="4">
        <f t="shared" si="299"/>
        <v>56.4</v>
      </c>
      <c r="DA107" s="4" t="str">
        <f t="shared" si="300"/>
        <v/>
      </c>
      <c r="DB107" s="5">
        <f t="shared" si="301"/>
        <v>4.49</v>
      </c>
      <c r="DC107" s="5" t="str">
        <f t="shared" si="302"/>
        <v/>
      </c>
      <c r="DD107" s="5" t="str">
        <f t="shared" si="303"/>
        <v/>
      </c>
      <c r="DE107" s="5" t="str">
        <f t="shared" si="304"/>
        <v/>
      </c>
      <c r="DF107" s="5" t="str">
        <f t="shared" si="305"/>
        <v/>
      </c>
      <c r="DG107" s="5" t="str">
        <f t="shared" si="306"/>
        <v/>
      </c>
      <c r="DH107" s="5" t="str">
        <f t="shared" si="307"/>
        <v/>
      </c>
      <c r="DI107" s="5" t="str">
        <f t="shared" si="308"/>
        <v/>
      </c>
      <c r="DJ107" s="5" t="str">
        <f t="shared" si="309"/>
        <v/>
      </c>
      <c r="DK107" s="5" t="str">
        <f t="shared" si="310"/>
        <v/>
      </c>
      <c r="DL107" s="5" t="str">
        <f t="shared" si="311"/>
        <v/>
      </c>
      <c r="DM107" s="5" t="str">
        <f t="shared" si="312"/>
        <v/>
      </c>
      <c r="DN107" s="5" t="str">
        <f t="shared" si="313"/>
        <v/>
      </c>
      <c r="DO107" s="5" t="str">
        <f t="shared" si="314"/>
        <v/>
      </c>
      <c r="DP107" s="5" t="str">
        <f t="shared" si="315"/>
        <v/>
      </c>
      <c r="DQ107" s="5" t="str">
        <f t="shared" si="316"/>
        <v/>
      </c>
      <c r="DR107" s="5" t="str">
        <f t="shared" si="317"/>
        <v/>
      </c>
      <c r="DS107" s="5" t="str">
        <f t="shared" si="318"/>
        <v/>
      </c>
      <c r="DT107" s="5" t="str">
        <f t="shared" si="319"/>
        <v/>
      </c>
      <c r="DU107" s="5" t="str">
        <f t="shared" si="320"/>
        <v/>
      </c>
      <c r="DV107" s="5" t="str">
        <f t="shared" si="321"/>
        <v/>
      </c>
      <c r="DW107" s="5" t="str">
        <f t="shared" si="322"/>
        <v/>
      </c>
      <c r="DX107" s="5" t="str">
        <f t="shared" si="323"/>
        <v/>
      </c>
      <c r="DY107" s="5" t="str">
        <f t="shared" si="324"/>
        <v/>
      </c>
      <c r="DZ107" s="36" t="str">
        <f t="shared" si="325"/>
        <v/>
      </c>
      <c r="EA107" s="36" t="str">
        <f t="shared" si="326"/>
        <v/>
      </c>
      <c r="EB107" s="4">
        <f t="shared" si="327"/>
        <v>-293.14277426684828</v>
      </c>
      <c r="EC107" s="4">
        <f t="shared" si="328"/>
        <v>1.9084252445417116</v>
      </c>
      <c r="ED107" s="4">
        <f t="shared" si="329"/>
        <v>-138.48651283399838</v>
      </c>
      <c r="EE107" s="4">
        <f t="shared" si="330"/>
        <v>299.23967522927893</v>
      </c>
      <c r="EF107" s="4">
        <f t="shared" si="331"/>
        <v>253.85189952617935</v>
      </c>
      <c r="EG107" s="5">
        <f t="shared" si="332"/>
        <v>0.70575798364153108</v>
      </c>
      <c r="EH107" s="5">
        <f t="shared" si="333"/>
        <v>2.2154843192768805</v>
      </c>
      <c r="EI107" s="5">
        <f t="shared" si="334"/>
        <v>1.0705005499887501</v>
      </c>
      <c r="EJ107" s="5">
        <f t="shared" si="335"/>
        <v>0.93494823132236315</v>
      </c>
      <c r="EK107" s="5">
        <f t="shared" si="336"/>
        <v>0.43697006423240786</v>
      </c>
      <c r="EL107" s="5">
        <f t="shared" si="337"/>
        <v>0.99088797336201373</v>
      </c>
      <c r="EM107" s="5">
        <f t="shared" si="338"/>
        <v>0.36</v>
      </c>
      <c r="EN107" s="5">
        <f t="shared" si="339"/>
        <v>17.7</v>
      </c>
      <c r="EO107" s="36">
        <f t="shared" si="340"/>
        <v>2.31</v>
      </c>
      <c r="EP107" s="36">
        <f t="shared" si="341"/>
        <v>1.4604304845209912</v>
      </c>
      <c r="EQ107" s="36">
        <f t="shared" si="342"/>
        <v>4.9576746847872579</v>
      </c>
      <c r="ER107" s="36">
        <f t="shared" si="343"/>
        <v>138.33343592431279</v>
      </c>
      <c r="ES107" s="36">
        <f t="shared" si="344"/>
        <v>245.1</v>
      </c>
      <c r="ET107" s="36">
        <f t="shared" si="345"/>
        <v>100.56</v>
      </c>
      <c r="EU107" s="36">
        <f t="shared" si="346"/>
        <v>10.576437568901017</v>
      </c>
      <c r="EV107" s="36">
        <f t="shared" si="347"/>
        <v>4.9654636473713696</v>
      </c>
      <c r="EW107" s="36">
        <f t="shared" si="348"/>
        <v>16.921521213983215</v>
      </c>
      <c r="EX107" s="36">
        <f t="shared" si="349"/>
        <v>10.576437568901017</v>
      </c>
      <c r="EY107" s="36">
        <f t="shared" si="350"/>
        <v>4.7806705100633131</v>
      </c>
      <c r="EZ107" s="36">
        <f t="shared" si="351"/>
        <v>4.9654636473713696</v>
      </c>
      <c r="FA107" s="5" t="str">
        <f t="shared" si="352"/>
        <v/>
      </c>
      <c r="FB107" s="5" t="str">
        <f t="shared" si="353"/>
        <v/>
      </c>
      <c r="FC107" s="5" t="str">
        <f t="shared" si="354"/>
        <v/>
      </c>
      <c r="FD107" s="36">
        <f t="shared" si="355"/>
        <v>138.33343592431279</v>
      </c>
      <c r="FE107" s="36">
        <f t="shared" si="356"/>
        <v>245.1</v>
      </c>
      <c r="FF107" s="36">
        <f t="shared" si="357"/>
        <v>287.25</v>
      </c>
      <c r="FG107" s="5" t="str">
        <f t="shared" si="358"/>
        <v/>
      </c>
      <c r="FH107" s="36" t="str">
        <f t="shared" si="359"/>
        <v/>
      </c>
      <c r="FI107" s="36" t="str">
        <f t="shared" si="360"/>
        <v/>
      </c>
      <c r="FJ107" s="5" t="str">
        <f t="shared" si="361"/>
        <v/>
      </c>
      <c r="FK107" s="5" t="str">
        <f t="shared" si="362"/>
        <v/>
      </c>
      <c r="FL107" s="5" t="str">
        <f t="shared" si="363"/>
        <v/>
      </c>
      <c r="FM107" s="5" t="str">
        <f t="shared" si="364"/>
        <v/>
      </c>
      <c r="FN107" s="5" t="str">
        <f t="shared" si="365"/>
        <v/>
      </c>
      <c r="FO107" s="5" t="str">
        <f t="shared" si="366"/>
        <v/>
      </c>
      <c r="FP107" s="4">
        <f t="shared" si="367"/>
        <v>276.66000000000003</v>
      </c>
      <c r="FQ107" s="4" t="str">
        <f t="shared" si="368"/>
        <v/>
      </c>
      <c r="FR107" s="4">
        <f t="shared" si="369"/>
        <v>179.3</v>
      </c>
      <c r="FS107" s="65">
        <f t="shared" si="370"/>
        <v>-0.18836608304086833</v>
      </c>
      <c r="FT107" s="65">
        <f t="shared" si="371"/>
        <v>-0.4817134994745389</v>
      </c>
      <c r="FU107" s="65" t="str">
        <f t="shared" si="372"/>
        <v/>
      </c>
      <c r="FV107" s="65" t="str">
        <f t="shared" si="373"/>
        <v/>
      </c>
      <c r="FW107" s="65">
        <f t="shared" si="374"/>
        <v>0.49797427165487779</v>
      </c>
      <c r="FX107" s="65">
        <f t="shared" si="375"/>
        <v>0.22043364741319635</v>
      </c>
      <c r="FY107" s="65">
        <f t="shared" si="376"/>
        <v>5.7004138718090829</v>
      </c>
      <c r="FZ107" s="65">
        <f t="shared" si="377"/>
        <v>-5.5656310764204635</v>
      </c>
      <c r="GA107" s="65" t="str">
        <f t="shared" si="378"/>
        <v/>
      </c>
      <c r="GB107" s="65">
        <f t="shared" si="379"/>
        <v>0.26060358906499448</v>
      </c>
      <c r="GC107" s="65">
        <f t="shared" si="380"/>
        <v>-1.5634687893180079</v>
      </c>
      <c r="GD107" s="65">
        <f t="shared" si="381"/>
        <v>-2.4380638874426959</v>
      </c>
    </row>
    <row r="108" spans="1:186">
      <c r="A108" s="38" t="s">
        <v>185</v>
      </c>
      <c r="B108" s="37">
        <v>657815.43587599997</v>
      </c>
      <c r="C108" s="4">
        <v>4904892.5635000002</v>
      </c>
      <c r="D108" s="38" t="s">
        <v>301</v>
      </c>
      <c r="E108" s="38" t="s">
        <v>646</v>
      </c>
      <c r="F108" s="58">
        <v>7014</v>
      </c>
      <c r="G108" s="38" t="s">
        <v>319</v>
      </c>
      <c r="H108" s="34">
        <v>47.008881917485766</v>
      </c>
      <c r="I108" s="34">
        <v>3.0747088463471797</v>
      </c>
      <c r="J108" s="34">
        <v>15.695656587067507</v>
      </c>
      <c r="K108" s="34">
        <v>12.328118326782503</v>
      </c>
      <c r="L108" s="34">
        <v>0.15617568743350754</v>
      </c>
      <c r="M108" s="34">
        <v>4.812163369044951</v>
      </c>
      <c r="N108" s="34">
        <v>8.8239263399931751</v>
      </c>
      <c r="O108" s="34">
        <v>3.5783754383202417</v>
      </c>
      <c r="P108" s="34">
        <v>0.78409956072085385</v>
      </c>
      <c r="Q108" s="34">
        <v>0.44129392680430479</v>
      </c>
      <c r="R108" s="34">
        <v>2.3679999999999999</v>
      </c>
      <c r="S108" s="5">
        <f t="shared" si="133"/>
        <v>99.071399999999969</v>
      </c>
      <c r="U108" s="4">
        <v>22.11</v>
      </c>
      <c r="V108" s="4">
        <v>257.3</v>
      </c>
      <c r="W108" s="4">
        <v>153</v>
      </c>
      <c r="Y108" s="4">
        <v>105.3</v>
      </c>
      <c r="Z108" s="4">
        <v>58.48</v>
      </c>
      <c r="AA108" s="4">
        <v>136</v>
      </c>
      <c r="AC108" s="53">
        <v>551.4</v>
      </c>
      <c r="AD108" s="53">
        <v>34.71</v>
      </c>
      <c r="AE108" s="53">
        <v>248.3</v>
      </c>
      <c r="AF108" s="53"/>
      <c r="AG108" s="53">
        <v>235.2</v>
      </c>
      <c r="AH108" s="34">
        <v>28.1</v>
      </c>
      <c r="AI108" s="34">
        <v>63</v>
      </c>
      <c r="AK108" s="5">
        <v>35</v>
      </c>
      <c r="AL108" s="5">
        <v>7.26</v>
      </c>
      <c r="AM108" s="5">
        <v>2.09</v>
      </c>
      <c r="AO108" s="5">
        <v>0.9</v>
      </c>
      <c r="AT108" s="5">
        <v>3.03</v>
      </c>
      <c r="AU108" s="5">
        <v>0.45</v>
      </c>
      <c r="AV108" s="5">
        <v>5.8</v>
      </c>
      <c r="AW108" s="5">
        <v>1.7</v>
      </c>
      <c r="AZ108" s="5">
        <v>0.6</v>
      </c>
      <c r="BK108" s="4">
        <f t="shared" si="258"/>
        <v>18433</v>
      </c>
      <c r="BL108" s="6">
        <f t="shared" si="259"/>
        <v>0.78230790343627499</v>
      </c>
      <c r="BM108" s="6">
        <f t="shared" si="260"/>
        <v>3.8491597976304207E-2</v>
      </c>
      <c r="BN108" s="6">
        <f t="shared" si="261"/>
        <v>0.30781832883050608</v>
      </c>
      <c r="BO108" s="6">
        <f t="shared" si="262"/>
        <v>0.15439096213879153</v>
      </c>
      <c r="BP108" s="6">
        <f t="shared" si="263"/>
        <v>2.2015180072386177E-3</v>
      </c>
      <c r="BQ108" s="6">
        <f t="shared" si="264"/>
        <v>0.11937889776841852</v>
      </c>
      <c r="BR108" s="6">
        <f t="shared" si="265"/>
        <v>0.1573453341653562</v>
      </c>
      <c r="BS108" s="6">
        <f t="shared" si="266"/>
        <v>0.11546871372443504</v>
      </c>
      <c r="BT108" s="6">
        <f t="shared" si="267"/>
        <v>1.6647549059890739E-2</v>
      </c>
      <c r="BU108" s="6">
        <f t="shared" si="268"/>
        <v>6.2180347584092546E-3</v>
      </c>
      <c r="BV108" s="5">
        <f t="shared" si="269"/>
        <v>1.47</v>
      </c>
      <c r="BW108" s="5">
        <f t="shared" si="270"/>
        <v>9.77</v>
      </c>
      <c r="BX108" s="36">
        <f t="shared" si="271"/>
        <v>46.24</v>
      </c>
      <c r="BY108" s="5">
        <f t="shared" si="272"/>
        <v>2.31</v>
      </c>
      <c r="BZ108" s="5">
        <f t="shared" si="273"/>
        <v>5.0999999999999996</v>
      </c>
      <c r="CA108" s="5">
        <f t="shared" si="274"/>
        <v>2.87</v>
      </c>
      <c r="CB108" s="5">
        <f t="shared" si="275"/>
        <v>6.97</v>
      </c>
      <c r="CC108" s="5">
        <f t="shared" si="276"/>
        <v>4.3600000000000003</v>
      </c>
      <c r="CD108" s="5">
        <f t="shared" si="277"/>
        <v>-4.4614513409520793</v>
      </c>
      <c r="CE108" s="34">
        <f t="shared" si="278"/>
        <v>5.5962629297658051</v>
      </c>
      <c r="CF108" s="34">
        <f t="shared" si="279"/>
        <v>17.998564708079222</v>
      </c>
      <c r="CG108" s="34">
        <f t="shared" si="280"/>
        <v>31.092828903483323</v>
      </c>
      <c r="CH108" s="5">
        <f t="shared" si="281"/>
        <v>3.38</v>
      </c>
      <c r="CI108" s="5">
        <f t="shared" si="282"/>
        <v>0.35</v>
      </c>
      <c r="CJ108" s="6">
        <f t="shared" si="283"/>
        <v>5.6000000000000001E-2</v>
      </c>
      <c r="CK108" s="5" t="str">
        <f t="shared" si="284"/>
        <v/>
      </c>
      <c r="CL108" s="5">
        <f t="shared" si="285"/>
        <v>15.754</v>
      </c>
      <c r="CM108" s="5" t="str">
        <f t="shared" si="286"/>
        <v/>
      </c>
      <c r="CN108" s="5">
        <f t="shared" si="287"/>
        <v>0.69</v>
      </c>
      <c r="CO108" s="5">
        <f t="shared" si="288"/>
        <v>0.59</v>
      </c>
      <c r="CP108" s="5">
        <f t="shared" si="289"/>
        <v>7.15</v>
      </c>
      <c r="CQ108" s="6" t="str">
        <f t="shared" si="290"/>
        <v/>
      </c>
      <c r="CR108" s="40">
        <f t="shared" si="291"/>
        <v>8.0999999999999996E-3</v>
      </c>
      <c r="CS108" s="5" t="str">
        <f t="shared" si="292"/>
        <v/>
      </c>
      <c r="CT108" s="5">
        <f t="shared" si="293"/>
        <v>8.3699999999999992</v>
      </c>
      <c r="CU108" s="5" t="str">
        <f t="shared" si="294"/>
        <v/>
      </c>
      <c r="CV108" s="5">
        <f t="shared" si="295"/>
        <v>42.8</v>
      </c>
      <c r="CW108" s="5" t="str">
        <f t="shared" si="296"/>
        <v/>
      </c>
      <c r="CX108" s="5">
        <f t="shared" si="297"/>
        <v>20.79</v>
      </c>
      <c r="CY108" s="4">
        <f t="shared" si="298"/>
        <v>531</v>
      </c>
      <c r="CZ108" s="4">
        <f t="shared" si="299"/>
        <v>74.2</v>
      </c>
      <c r="DA108" s="4">
        <f t="shared" si="300"/>
        <v>6083</v>
      </c>
      <c r="DB108" s="5">
        <f t="shared" si="301"/>
        <v>6.78</v>
      </c>
      <c r="DC108" s="5">
        <f t="shared" si="302"/>
        <v>77.62</v>
      </c>
      <c r="DD108" s="5">
        <f t="shared" si="303"/>
        <v>138.35</v>
      </c>
      <c r="DE108" s="5">
        <f t="shared" si="304"/>
        <v>1.91</v>
      </c>
      <c r="DF108" s="5" t="str">
        <f t="shared" si="305"/>
        <v/>
      </c>
      <c r="DG108" s="5">
        <f t="shared" si="306"/>
        <v>0.56000000000000005</v>
      </c>
      <c r="DH108" s="5" t="str">
        <f t="shared" si="307"/>
        <v/>
      </c>
      <c r="DI108" s="5">
        <f t="shared" si="308"/>
        <v>1.01</v>
      </c>
      <c r="DJ108" s="5">
        <f t="shared" si="309"/>
        <v>38.39</v>
      </c>
      <c r="DK108" s="5" t="str">
        <f t="shared" si="310"/>
        <v/>
      </c>
      <c r="DL108" s="5">
        <f t="shared" si="311"/>
        <v>16.53</v>
      </c>
      <c r="DM108" s="5" t="str">
        <f t="shared" si="312"/>
        <v/>
      </c>
      <c r="DN108" s="5" t="str">
        <f t="shared" si="313"/>
        <v/>
      </c>
      <c r="DO108" s="5" t="str">
        <f t="shared" si="314"/>
        <v/>
      </c>
      <c r="DP108" s="5" t="str">
        <f t="shared" si="315"/>
        <v/>
      </c>
      <c r="DQ108" s="5">
        <f t="shared" si="316"/>
        <v>6.2</v>
      </c>
      <c r="DR108" s="5">
        <f t="shared" si="317"/>
        <v>2.39</v>
      </c>
      <c r="DS108" s="5">
        <f t="shared" si="318"/>
        <v>2.6</v>
      </c>
      <c r="DT108" s="5" t="str">
        <f t="shared" si="319"/>
        <v/>
      </c>
      <c r="DU108" s="5" t="str">
        <f t="shared" si="320"/>
        <v/>
      </c>
      <c r="DV108" s="5" t="str">
        <f t="shared" si="321"/>
        <v/>
      </c>
      <c r="DW108" s="5" t="str">
        <f t="shared" si="322"/>
        <v/>
      </c>
      <c r="DX108" s="5" t="str">
        <f t="shared" si="323"/>
        <v/>
      </c>
      <c r="DY108" s="5" t="str">
        <f t="shared" si="324"/>
        <v/>
      </c>
      <c r="DZ108" s="36" t="str">
        <f t="shared" si="325"/>
        <v/>
      </c>
      <c r="EA108" s="36">
        <f t="shared" si="326"/>
        <v>4.7</v>
      </c>
      <c r="EB108" s="4">
        <f t="shared" si="327"/>
        <v>-256.16649882990049</v>
      </c>
      <c r="EC108" s="4">
        <f t="shared" si="328"/>
        <v>23.756148917528421</v>
      </c>
      <c r="ED108" s="4">
        <f t="shared" si="329"/>
        <v>-138.98860228453213</v>
      </c>
      <c r="EE108" s="4">
        <f t="shared" si="330"/>
        <v>312.26145788351425</v>
      </c>
      <c r="EF108" s="4">
        <f t="shared" si="331"/>
        <v>218.98239319895731</v>
      </c>
      <c r="EG108" s="5">
        <f t="shared" si="332"/>
        <v>0.68909447005259494</v>
      </c>
      <c r="EH108" s="5">
        <f t="shared" si="333"/>
        <v>2.3307069344644398</v>
      </c>
      <c r="EI108" s="5">
        <f t="shared" si="334"/>
        <v>1.0636972732381027</v>
      </c>
      <c r="EJ108" s="5">
        <f t="shared" si="335"/>
        <v>0.83953367191261297</v>
      </c>
      <c r="EK108" s="5">
        <f t="shared" si="336"/>
        <v>0.39638093076150976</v>
      </c>
      <c r="EL108" s="5">
        <f t="shared" si="337"/>
        <v>1.080618522878289</v>
      </c>
      <c r="EM108" s="5">
        <f t="shared" si="338"/>
        <v>0.33</v>
      </c>
      <c r="EN108" s="5">
        <f t="shared" si="339"/>
        <v>18.059999999999999</v>
      </c>
      <c r="EO108" s="36">
        <f t="shared" si="340"/>
        <v>3.07</v>
      </c>
      <c r="EP108" s="36">
        <f t="shared" si="341"/>
        <v>1.5617568743350754</v>
      </c>
      <c r="EQ108" s="36">
        <f t="shared" si="342"/>
        <v>4.4129392680430479</v>
      </c>
      <c r="ER108" s="36">
        <f t="shared" si="343"/>
        <v>184.32879533851343</v>
      </c>
      <c r="ES108" s="36">
        <f t="shared" si="344"/>
        <v>248.3</v>
      </c>
      <c r="ET108" s="36">
        <f t="shared" si="345"/>
        <v>104.13</v>
      </c>
      <c r="EU108" s="36">
        <f t="shared" si="346"/>
        <v>11.095306494104253</v>
      </c>
      <c r="EV108" s="36">
        <f t="shared" si="347"/>
        <v>4.812163369044951</v>
      </c>
      <c r="EW108" s="36">
        <f t="shared" si="348"/>
        <v>15.695656587067507</v>
      </c>
      <c r="EX108" s="36">
        <f t="shared" si="349"/>
        <v>11.095306494104253</v>
      </c>
      <c r="EY108" s="36">
        <f t="shared" si="350"/>
        <v>4.3624749990410958</v>
      </c>
      <c r="EZ108" s="36">
        <f t="shared" si="351"/>
        <v>4.812163369044951</v>
      </c>
      <c r="FA108" s="5" t="str">
        <f t="shared" si="352"/>
        <v/>
      </c>
      <c r="FB108" s="5">
        <f t="shared" si="353"/>
        <v>0</v>
      </c>
      <c r="FC108" s="5">
        <f t="shared" si="354"/>
        <v>1.7</v>
      </c>
      <c r="FD108" s="36">
        <f t="shared" si="355"/>
        <v>184.32879533851343</v>
      </c>
      <c r="FE108" s="36">
        <f t="shared" si="356"/>
        <v>248.3</v>
      </c>
      <c r="FF108" s="36">
        <f t="shared" si="357"/>
        <v>275.7</v>
      </c>
      <c r="FG108" s="5" t="str">
        <f t="shared" si="358"/>
        <v/>
      </c>
      <c r="FH108" s="36" t="str">
        <f t="shared" si="359"/>
        <v/>
      </c>
      <c r="FI108" s="36" t="str">
        <f t="shared" si="360"/>
        <v/>
      </c>
      <c r="FJ108" s="5" t="str">
        <f t="shared" si="361"/>
        <v/>
      </c>
      <c r="FK108" s="5" t="str">
        <f t="shared" si="362"/>
        <v/>
      </c>
      <c r="FL108" s="5" t="str">
        <f t="shared" si="363"/>
        <v/>
      </c>
      <c r="FM108" s="5" t="str">
        <f t="shared" si="364"/>
        <v/>
      </c>
      <c r="FN108" s="5">
        <f t="shared" si="365"/>
        <v>5.8</v>
      </c>
      <c r="FO108" s="5">
        <f t="shared" si="366"/>
        <v>5.0999999999999996</v>
      </c>
      <c r="FP108" s="4">
        <f t="shared" si="367"/>
        <v>368.66</v>
      </c>
      <c r="FQ108" s="4">
        <f t="shared" si="368"/>
        <v>363</v>
      </c>
      <c r="FR108" s="4">
        <f t="shared" si="369"/>
        <v>257.3</v>
      </c>
      <c r="FS108" s="65">
        <f t="shared" si="370"/>
        <v>-0.15618623254122627</v>
      </c>
      <c r="FT108" s="65">
        <f t="shared" si="371"/>
        <v>-0.5230672718368401</v>
      </c>
      <c r="FU108" s="65">
        <f t="shared" si="372"/>
        <v>-3.2036232000308487E-2</v>
      </c>
      <c r="FV108" s="65">
        <f t="shared" si="373"/>
        <v>0.38928424365839243</v>
      </c>
      <c r="FW108" s="65">
        <f t="shared" si="374"/>
        <v>0.37693077497868455</v>
      </c>
      <c r="FX108" s="65">
        <f t="shared" si="375"/>
        <v>7.7930730010125654E-2</v>
      </c>
      <c r="FY108" s="65">
        <f t="shared" si="376"/>
        <v>5.8128797301610806</v>
      </c>
      <c r="FZ108" s="65">
        <f t="shared" si="377"/>
        <v>-5.8870830277960096</v>
      </c>
      <c r="GA108" s="65" t="str">
        <f t="shared" si="378"/>
        <v/>
      </c>
      <c r="GB108" s="65">
        <f t="shared" si="379"/>
        <v>0.20989687997894449</v>
      </c>
      <c r="GC108" s="65">
        <f t="shared" si="380"/>
        <v>-1.5539455241398628</v>
      </c>
      <c r="GD108" s="65">
        <f t="shared" si="381"/>
        <v>-2.3950544653946344</v>
      </c>
    </row>
    <row r="109" spans="1:186">
      <c r="A109" s="38" t="s">
        <v>185</v>
      </c>
      <c r="B109" s="37">
        <v>657770.74810199998</v>
      </c>
      <c r="C109" s="4">
        <v>4904774.2236599997</v>
      </c>
      <c r="D109" s="38" t="s">
        <v>301</v>
      </c>
      <c r="E109" s="38" t="s">
        <v>646</v>
      </c>
      <c r="F109" s="58">
        <v>7016</v>
      </c>
      <c r="G109" s="38" t="s">
        <v>320</v>
      </c>
      <c r="H109" s="34">
        <v>47.104583943251903</v>
      </c>
      <c r="I109" s="34">
        <v>2.8952941703530248</v>
      </c>
      <c r="J109" s="34">
        <v>15.831507517351216</v>
      </c>
      <c r="K109" s="34">
        <v>12.848477160017799</v>
      </c>
      <c r="L109" s="34">
        <v>0.17547237396078935</v>
      </c>
      <c r="M109" s="34">
        <v>5.1179442405230233</v>
      </c>
      <c r="N109" s="34">
        <v>7.6330482672943374</v>
      </c>
      <c r="O109" s="34">
        <v>3.6829701601325682</v>
      </c>
      <c r="P109" s="34">
        <v>1.0733060207268283</v>
      </c>
      <c r="Q109" s="34">
        <v>0.46909614638851027</v>
      </c>
      <c r="R109" s="34">
        <v>2.4984999999999999</v>
      </c>
      <c r="S109" s="5">
        <f t="shared" si="133"/>
        <v>99.330200000000019</v>
      </c>
      <c r="U109" s="4">
        <v>24</v>
      </c>
      <c r="V109" s="4">
        <v>259</v>
      </c>
      <c r="W109" s="4">
        <v>134.69999999999999</v>
      </c>
      <c r="Y109" s="4">
        <v>101.8</v>
      </c>
      <c r="Z109" s="4">
        <v>72.56</v>
      </c>
      <c r="AC109" s="53">
        <v>610.79999999999995</v>
      </c>
      <c r="AD109" s="53">
        <v>39.21</v>
      </c>
      <c r="AE109" s="53">
        <v>290.3</v>
      </c>
      <c r="AF109" s="53"/>
      <c r="AG109" s="53">
        <v>385.9</v>
      </c>
      <c r="AH109" s="34"/>
      <c r="AI109" s="34"/>
      <c r="BK109" s="4">
        <f t="shared" si="258"/>
        <v>17357</v>
      </c>
      <c r="BL109" s="6">
        <f t="shared" si="259"/>
        <v>0.78390054823185051</v>
      </c>
      <c r="BM109" s="6">
        <f t="shared" si="260"/>
        <v>3.6245545447584189E-2</v>
      </c>
      <c r="BN109" s="6">
        <f t="shared" si="261"/>
        <v>0.31048259496668396</v>
      </c>
      <c r="BO109" s="6">
        <f t="shared" si="262"/>
        <v>0.16090766637467502</v>
      </c>
      <c r="BP109" s="6">
        <f t="shared" si="263"/>
        <v>2.47353219566943E-3</v>
      </c>
      <c r="BQ109" s="6">
        <f t="shared" si="264"/>
        <v>0.1269646301295714</v>
      </c>
      <c r="BR109" s="6">
        <f t="shared" si="265"/>
        <v>0.13610999050096892</v>
      </c>
      <c r="BS109" s="6">
        <f t="shared" si="266"/>
        <v>0.11884382575451979</v>
      </c>
      <c r="BT109" s="6">
        <f t="shared" si="267"/>
        <v>2.2787813603542002E-2</v>
      </c>
      <c r="BU109" s="6">
        <f t="shared" si="268"/>
        <v>6.6097808424476576E-3</v>
      </c>
      <c r="BV109" s="5">
        <f t="shared" si="269"/>
        <v>1.53</v>
      </c>
      <c r="BW109" s="5">
        <f t="shared" si="270"/>
        <v>10.19</v>
      </c>
      <c r="BX109" s="36">
        <f t="shared" si="271"/>
        <v>46.74</v>
      </c>
      <c r="BY109" s="5">
        <f t="shared" si="272"/>
        <v>2.2599999999999998</v>
      </c>
      <c r="BZ109" s="5">
        <f t="shared" si="273"/>
        <v>5.47</v>
      </c>
      <c r="CA109" s="5">
        <f t="shared" si="274"/>
        <v>2.64</v>
      </c>
      <c r="CB109" s="5">
        <f t="shared" si="275"/>
        <v>6.17</v>
      </c>
      <c r="CC109" s="5">
        <f t="shared" si="276"/>
        <v>4.76</v>
      </c>
      <c r="CD109" s="5">
        <f t="shared" si="277"/>
        <v>-2.8767720864349409</v>
      </c>
      <c r="CE109" s="34">
        <f t="shared" si="278"/>
        <v>6.1912502612498521</v>
      </c>
      <c r="CF109" s="34">
        <f t="shared" si="279"/>
        <v>17.50726868867676</v>
      </c>
      <c r="CG109" s="34">
        <f t="shared" si="280"/>
        <v>35.363884403363215</v>
      </c>
      <c r="CH109" s="5">
        <f t="shared" si="281"/>
        <v>4.3499999999999996</v>
      </c>
      <c r="CI109" s="5">
        <f t="shared" si="282"/>
        <v>0.51</v>
      </c>
      <c r="CJ109" s="6">
        <f t="shared" si="283"/>
        <v>6.2E-2</v>
      </c>
      <c r="CK109" s="5" t="str">
        <f t="shared" si="284"/>
        <v/>
      </c>
      <c r="CL109" s="5" t="str">
        <f t="shared" si="285"/>
        <v/>
      </c>
      <c r="CM109" s="5" t="str">
        <f t="shared" si="286"/>
        <v/>
      </c>
      <c r="CN109" s="5">
        <f t="shared" si="287"/>
        <v>0.76</v>
      </c>
      <c r="CO109" s="5">
        <f t="shared" si="288"/>
        <v>0.52</v>
      </c>
      <c r="CP109" s="5">
        <f t="shared" si="289"/>
        <v>7.4</v>
      </c>
      <c r="CQ109" s="6" t="str">
        <f t="shared" si="290"/>
        <v/>
      </c>
      <c r="CR109" s="40">
        <f t="shared" si="291"/>
        <v>0.01</v>
      </c>
      <c r="CS109" s="5" t="str">
        <f t="shared" si="292"/>
        <v/>
      </c>
      <c r="CT109" s="5" t="str">
        <f t="shared" si="293"/>
        <v/>
      </c>
      <c r="CU109" s="5" t="str">
        <f t="shared" si="294"/>
        <v/>
      </c>
      <c r="CV109" s="5" t="str">
        <f t="shared" si="295"/>
        <v/>
      </c>
      <c r="CW109" s="5" t="str">
        <f t="shared" si="296"/>
        <v/>
      </c>
      <c r="CX109" s="5" t="str">
        <f t="shared" si="297"/>
        <v/>
      </c>
      <c r="CY109" s="4">
        <f t="shared" si="298"/>
        <v>443</v>
      </c>
      <c r="CZ109" s="4">
        <f t="shared" si="299"/>
        <v>59.8</v>
      </c>
      <c r="DA109" s="4" t="str">
        <f t="shared" si="300"/>
        <v/>
      </c>
      <c r="DB109" s="5">
        <f t="shared" si="301"/>
        <v>9.84</v>
      </c>
      <c r="DC109" s="5" t="str">
        <f t="shared" si="302"/>
        <v/>
      </c>
      <c r="DD109" s="5" t="str">
        <f t="shared" si="303"/>
        <v/>
      </c>
      <c r="DE109" s="5" t="str">
        <f t="shared" si="304"/>
        <v/>
      </c>
      <c r="DF109" s="5" t="str">
        <f t="shared" si="305"/>
        <v/>
      </c>
      <c r="DG109" s="5" t="str">
        <f t="shared" si="306"/>
        <v/>
      </c>
      <c r="DH109" s="5" t="str">
        <f t="shared" si="307"/>
        <v/>
      </c>
      <c r="DI109" s="5" t="str">
        <f t="shared" si="308"/>
        <v/>
      </c>
      <c r="DJ109" s="5" t="str">
        <f t="shared" si="309"/>
        <v/>
      </c>
      <c r="DK109" s="5" t="str">
        <f t="shared" si="310"/>
        <v/>
      </c>
      <c r="DL109" s="5" t="str">
        <f t="shared" si="311"/>
        <v/>
      </c>
      <c r="DM109" s="5" t="str">
        <f t="shared" si="312"/>
        <v/>
      </c>
      <c r="DN109" s="5" t="str">
        <f t="shared" si="313"/>
        <v/>
      </c>
      <c r="DO109" s="5" t="str">
        <f t="shared" si="314"/>
        <v/>
      </c>
      <c r="DP109" s="5" t="str">
        <f t="shared" si="315"/>
        <v/>
      </c>
      <c r="DQ109" s="5" t="str">
        <f t="shared" si="316"/>
        <v/>
      </c>
      <c r="DR109" s="5" t="str">
        <f t="shared" si="317"/>
        <v/>
      </c>
      <c r="DS109" s="5" t="str">
        <f t="shared" si="318"/>
        <v/>
      </c>
      <c r="DT109" s="5" t="str">
        <f t="shared" si="319"/>
        <v/>
      </c>
      <c r="DU109" s="5" t="str">
        <f t="shared" si="320"/>
        <v/>
      </c>
      <c r="DV109" s="5" t="str">
        <f t="shared" si="321"/>
        <v/>
      </c>
      <c r="DW109" s="5" t="str">
        <f t="shared" si="322"/>
        <v/>
      </c>
      <c r="DX109" s="5" t="str">
        <f t="shared" si="323"/>
        <v/>
      </c>
      <c r="DY109" s="5" t="str">
        <f t="shared" si="324"/>
        <v/>
      </c>
      <c r="DZ109" s="36" t="str">
        <f t="shared" si="325"/>
        <v/>
      </c>
      <c r="EA109" s="36" t="str">
        <f t="shared" si="326"/>
        <v/>
      </c>
      <c r="EB109" s="4">
        <f t="shared" si="327"/>
        <v>-232.16600265194674</v>
      </c>
      <c r="EC109" s="4">
        <f t="shared" si="328"/>
        <v>28.928549718575752</v>
      </c>
      <c r="ED109" s="4">
        <f t="shared" si="329"/>
        <v>-103.36902539331572</v>
      </c>
      <c r="EE109" s="4">
        <f t="shared" si="330"/>
        <v>324.1178419518306</v>
      </c>
      <c r="EF109" s="4">
        <f t="shared" si="331"/>
        <v>201.95360832959364</v>
      </c>
      <c r="EG109" s="5">
        <f t="shared" si="332"/>
        <v>0.75039960761000557</v>
      </c>
      <c r="EH109" s="5">
        <f t="shared" si="333"/>
        <v>2.1928324932750045</v>
      </c>
      <c r="EI109" s="5">
        <f t="shared" si="334"/>
        <v>1.118158939631871</v>
      </c>
      <c r="EJ109" s="5">
        <f t="shared" si="335"/>
        <v>1.0404638095366938</v>
      </c>
      <c r="EK109" s="5">
        <f t="shared" si="336"/>
        <v>0.41290405262200869</v>
      </c>
      <c r="EL109" s="5">
        <f t="shared" si="337"/>
        <v>0.94609040602342409</v>
      </c>
      <c r="EM109" s="5">
        <f t="shared" si="338"/>
        <v>0.34</v>
      </c>
      <c r="EN109" s="5">
        <f t="shared" si="339"/>
        <v>18.100000000000001</v>
      </c>
      <c r="EO109" s="36">
        <f t="shared" si="340"/>
        <v>2.9</v>
      </c>
      <c r="EP109" s="36">
        <f t="shared" si="341"/>
        <v>1.7547237396078934</v>
      </c>
      <c r="EQ109" s="36">
        <f t="shared" si="342"/>
        <v>4.6909614638851025</v>
      </c>
      <c r="ER109" s="36">
        <f t="shared" si="343"/>
        <v>173.57288551266385</v>
      </c>
      <c r="ES109" s="36">
        <f t="shared" si="344"/>
        <v>290.3</v>
      </c>
      <c r="ET109" s="36">
        <f t="shared" si="345"/>
        <v>117.63</v>
      </c>
      <c r="EU109" s="36">
        <f t="shared" si="346"/>
        <v>11.563629444016019</v>
      </c>
      <c r="EV109" s="36">
        <f t="shared" si="347"/>
        <v>5.1179442405230233</v>
      </c>
      <c r="EW109" s="36">
        <f t="shared" si="348"/>
        <v>15.831507517351216</v>
      </c>
      <c r="EX109" s="36">
        <f t="shared" si="349"/>
        <v>11.563629444016019</v>
      </c>
      <c r="EY109" s="36">
        <f t="shared" si="350"/>
        <v>4.7562761808593965</v>
      </c>
      <c r="EZ109" s="36">
        <f t="shared" si="351"/>
        <v>5.1179442405230233</v>
      </c>
      <c r="FA109" s="5" t="str">
        <f t="shared" si="352"/>
        <v/>
      </c>
      <c r="FB109" s="5" t="str">
        <f t="shared" si="353"/>
        <v/>
      </c>
      <c r="FC109" s="5" t="str">
        <f t="shared" si="354"/>
        <v/>
      </c>
      <c r="FD109" s="36">
        <f t="shared" si="355"/>
        <v>173.57288551266385</v>
      </c>
      <c r="FE109" s="36">
        <f t="shared" si="356"/>
        <v>290.3</v>
      </c>
      <c r="FF109" s="36">
        <f t="shared" si="357"/>
        <v>305.39999999999998</v>
      </c>
      <c r="FG109" s="5" t="str">
        <f t="shared" si="358"/>
        <v/>
      </c>
      <c r="FH109" s="36" t="str">
        <f t="shared" si="359"/>
        <v/>
      </c>
      <c r="FI109" s="36" t="str">
        <f t="shared" si="360"/>
        <v/>
      </c>
      <c r="FJ109" s="5" t="str">
        <f t="shared" si="361"/>
        <v/>
      </c>
      <c r="FK109" s="5" t="str">
        <f t="shared" si="362"/>
        <v/>
      </c>
      <c r="FL109" s="5" t="str">
        <f t="shared" si="363"/>
        <v/>
      </c>
      <c r="FM109" s="5" t="str">
        <f t="shared" si="364"/>
        <v/>
      </c>
      <c r="FN109" s="5" t="str">
        <f t="shared" si="365"/>
        <v/>
      </c>
      <c r="FO109" s="5" t="str">
        <f t="shared" si="366"/>
        <v/>
      </c>
      <c r="FP109" s="4">
        <f t="shared" si="367"/>
        <v>347.14</v>
      </c>
      <c r="FQ109" s="4" t="str">
        <f t="shared" si="368"/>
        <v/>
      </c>
      <c r="FR109" s="4">
        <f t="shared" si="369"/>
        <v>259</v>
      </c>
      <c r="FS109" s="65">
        <f t="shared" si="370"/>
        <v>-0.12720489504791357</v>
      </c>
      <c r="FT109" s="65">
        <f t="shared" si="371"/>
        <v>-0.46132341308154057</v>
      </c>
      <c r="FU109" s="65" t="str">
        <f t="shared" si="372"/>
        <v/>
      </c>
      <c r="FV109" s="65" t="str">
        <f t="shared" si="373"/>
        <v/>
      </c>
      <c r="FW109" s="65">
        <f t="shared" si="374"/>
        <v>0.40393538495518344</v>
      </c>
      <c r="FX109" s="65">
        <f t="shared" si="375"/>
        <v>0.14848435624716175</v>
      </c>
      <c r="FY109" s="65">
        <f t="shared" si="376"/>
        <v>5.6830990178904335</v>
      </c>
      <c r="FZ109" s="65">
        <f t="shared" si="377"/>
        <v>-5.7263748161734256</v>
      </c>
      <c r="GA109" s="65" t="str">
        <f t="shared" si="378"/>
        <v/>
      </c>
      <c r="GB109" s="65">
        <f t="shared" si="379"/>
        <v>0.24346949946451332</v>
      </c>
      <c r="GC109" s="65">
        <f t="shared" si="380"/>
        <v>-1.5698397374404764</v>
      </c>
      <c r="GD109" s="65">
        <f t="shared" si="381"/>
        <v>-2.3895188230396198</v>
      </c>
    </row>
    <row r="110" spans="1:186">
      <c r="A110" s="38" t="s">
        <v>185</v>
      </c>
      <c r="B110" s="37">
        <v>657784.816475</v>
      </c>
      <c r="C110" s="4">
        <v>4904730.3634299999</v>
      </c>
      <c r="D110" s="38" t="s">
        <v>301</v>
      </c>
      <c r="E110" s="38" t="s">
        <v>646</v>
      </c>
      <c r="F110" s="58">
        <v>7017</v>
      </c>
      <c r="G110" s="38" t="s">
        <v>321</v>
      </c>
      <c r="H110" s="34">
        <v>47.078731089321735</v>
      </c>
      <c r="I110" s="34">
        <v>2.9107817608989248</v>
      </c>
      <c r="J110" s="34">
        <v>14.982251270981422</v>
      </c>
      <c r="K110" s="34">
        <v>13.424642301938517</v>
      </c>
      <c r="L110" s="34">
        <v>0.17523100901732655</v>
      </c>
      <c r="M110" s="34">
        <v>5.4808365598197142</v>
      </c>
      <c r="N110" s="34">
        <v>7.7296345088754057</v>
      </c>
      <c r="O110" s="34">
        <v>3.3293891713292045</v>
      </c>
      <c r="P110" s="34">
        <v>0.8372148208605602</v>
      </c>
      <c r="Q110" s="34">
        <v>0.42668750695719021</v>
      </c>
      <c r="R110" s="34">
        <v>2.6229</v>
      </c>
      <c r="S110" s="5">
        <f t="shared" si="133"/>
        <v>98.998300000000029</v>
      </c>
      <c r="U110" s="4">
        <v>22.86</v>
      </c>
      <c r="V110" s="4">
        <v>279.89999999999998</v>
      </c>
      <c r="W110" s="4">
        <v>131.19999999999999</v>
      </c>
      <c r="Y110" s="4">
        <v>132</v>
      </c>
      <c r="Z110" s="4">
        <v>77.760000000000005</v>
      </c>
      <c r="AA110" s="4">
        <v>166</v>
      </c>
      <c r="AC110" s="53">
        <v>380.9</v>
      </c>
      <c r="AD110" s="53">
        <v>33.39</v>
      </c>
      <c r="AE110" s="53">
        <v>238.9</v>
      </c>
      <c r="AF110" s="53"/>
      <c r="AG110" s="53">
        <v>303</v>
      </c>
      <c r="AH110" s="34">
        <v>27.2</v>
      </c>
      <c r="AI110" s="34">
        <v>62</v>
      </c>
      <c r="AK110" s="5">
        <v>35</v>
      </c>
      <c r="AL110" s="5">
        <v>7.14</v>
      </c>
      <c r="AM110" s="5">
        <v>2.13</v>
      </c>
      <c r="AO110" s="5">
        <v>1.1000000000000001</v>
      </c>
      <c r="AT110" s="5">
        <v>3.01</v>
      </c>
      <c r="AU110" s="5">
        <v>0.44</v>
      </c>
      <c r="AV110" s="5">
        <v>5.3</v>
      </c>
      <c r="AW110" s="5">
        <v>1.8</v>
      </c>
      <c r="AZ110" s="5">
        <v>0.5</v>
      </c>
      <c r="BK110" s="4">
        <f t="shared" si="258"/>
        <v>17450</v>
      </c>
      <c r="BL110" s="6">
        <f t="shared" si="259"/>
        <v>0.78347031268633271</v>
      </c>
      <c r="BM110" s="6">
        <f t="shared" si="260"/>
        <v>3.6439431157973524E-2</v>
      </c>
      <c r="BN110" s="6">
        <f t="shared" si="261"/>
        <v>0.29382724594982196</v>
      </c>
      <c r="BO110" s="6">
        <f t="shared" si="262"/>
        <v>0.16812325988651869</v>
      </c>
      <c r="BP110" s="6">
        <f t="shared" si="263"/>
        <v>2.4701298141715047E-3</v>
      </c>
      <c r="BQ110" s="6">
        <f t="shared" si="264"/>
        <v>0.13596716844008222</v>
      </c>
      <c r="BR110" s="6">
        <f t="shared" si="265"/>
        <v>0.13783228439506787</v>
      </c>
      <c r="BS110" s="6">
        <f t="shared" si="266"/>
        <v>0.10743430691607631</v>
      </c>
      <c r="BT110" s="6">
        <f t="shared" si="267"/>
        <v>1.7775261589396182E-2</v>
      </c>
      <c r="BU110" s="6">
        <f t="shared" si="268"/>
        <v>6.0122235727376383E-3</v>
      </c>
      <c r="BV110" s="5">
        <f t="shared" si="269"/>
        <v>1.6</v>
      </c>
      <c r="BW110" s="5">
        <f t="shared" si="270"/>
        <v>10.64</v>
      </c>
      <c r="BX110" s="36">
        <f t="shared" si="271"/>
        <v>47.36</v>
      </c>
      <c r="BY110" s="5">
        <f t="shared" si="272"/>
        <v>2.2000000000000002</v>
      </c>
      <c r="BZ110" s="5">
        <f t="shared" si="273"/>
        <v>5.15</v>
      </c>
      <c r="CA110" s="5">
        <f t="shared" si="274"/>
        <v>2.66</v>
      </c>
      <c r="CB110" s="5">
        <f t="shared" si="275"/>
        <v>6.82</v>
      </c>
      <c r="CC110" s="5">
        <f t="shared" si="276"/>
        <v>4.17</v>
      </c>
      <c r="CD110" s="5">
        <f t="shared" si="277"/>
        <v>-3.5630305166856413</v>
      </c>
      <c r="CE110" s="34">
        <f t="shared" si="278"/>
        <v>6.3180513806802745</v>
      </c>
      <c r="CF110" s="34">
        <f t="shared" si="279"/>
        <v>17.377075060884884</v>
      </c>
      <c r="CG110" s="34">
        <f t="shared" si="280"/>
        <v>36.358543417366946</v>
      </c>
      <c r="CH110" s="5">
        <f t="shared" si="281"/>
        <v>3.73</v>
      </c>
      <c r="CI110" s="5">
        <f t="shared" si="282"/>
        <v>0.4</v>
      </c>
      <c r="CJ110" s="6">
        <f t="shared" si="283"/>
        <v>5.6000000000000001E-2</v>
      </c>
      <c r="CK110" s="5" t="str">
        <f t="shared" si="284"/>
        <v/>
      </c>
      <c r="CL110" s="5">
        <f t="shared" si="285"/>
        <v>10.882999999999999</v>
      </c>
      <c r="CM110" s="5" t="str">
        <f t="shared" si="286"/>
        <v/>
      </c>
      <c r="CN110" s="5">
        <f t="shared" si="287"/>
        <v>1.01</v>
      </c>
      <c r="CO110" s="5">
        <f t="shared" si="288"/>
        <v>0.47</v>
      </c>
      <c r="CP110" s="5">
        <f t="shared" si="289"/>
        <v>7.15</v>
      </c>
      <c r="CQ110" s="6" t="str">
        <f t="shared" si="290"/>
        <v/>
      </c>
      <c r="CR110" s="40">
        <f t="shared" si="291"/>
        <v>8.2000000000000007E-3</v>
      </c>
      <c r="CS110" s="5" t="str">
        <f t="shared" si="292"/>
        <v/>
      </c>
      <c r="CT110" s="5">
        <f t="shared" si="293"/>
        <v>11.14</v>
      </c>
      <c r="CU110" s="5" t="str">
        <f t="shared" si="294"/>
        <v/>
      </c>
      <c r="CV110" s="5">
        <f t="shared" si="295"/>
        <v>45.1</v>
      </c>
      <c r="CW110" s="5" t="str">
        <f t="shared" si="296"/>
        <v/>
      </c>
      <c r="CX110" s="5">
        <f t="shared" si="297"/>
        <v>20.6</v>
      </c>
      <c r="CY110" s="4">
        <f t="shared" si="298"/>
        <v>523</v>
      </c>
      <c r="CZ110" s="4">
        <f t="shared" si="299"/>
        <v>73</v>
      </c>
      <c r="DA110" s="4">
        <f t="shared" si="300"/>
        <v>5797</v>
      </c>
      <c r="DB110" s="5">
        <f t="shared" si="301"/>
        <v>9.07</v>
      </c>
      <c r="DC110" s="5">
        <f t="shared" si="302"/>
        <v>100.66</v>
      </c>
      <c r="DD110" s="5">
        <f t="shared" si="303"/>
        <v>168.33</v>
      </c>
      <c r="DE110" s="5">
        <f t="shared" si="304"/>
        <v>1.76</v>
      </c>
      <c r="DF110" s="5" t="str">
        <f t="shared" si="305"/>
        <v/>
      </c>
      <c r="DG110" s="5">
        <f t="shared" si="306"/>
        <v>0.6</v>
      </c>
      <c r="DH110" s="5" t="str">
        <f t="shared" si="307"/>
        <v/>
      </c>
      <c r="DI110" s="5">
        <f t="shared" si="308"/>
        <v>0.97</v>
      </c>
      <c r="DJ110" s="5">
        <f t="shared" si="309"/>
        <v>37.349999999999994</v>
      </c>
      <c r="DK110" s="5" t="str">
        <f t="shared" si="310"/>
        <v/>
      </c>
      <c r="DL110" s="5">
        <f t="shared" si="311"/>
        <v>15.11</v>
      </c>
      <c r="DM110" s="5" t="str">
        <f t="shared" si="312"/>
        <v/>
      </c>
      <c r="DN110" s="5" t="str">
        <f t="shared" si="313"/>
        <v/>
      </c>
      <c r="DO110" s="5" t="str">
        <f t="shared" si="314"/>
        <v/>
      </c>
      <c r="DP110" s="5" t="str">
        <f t="shared" si="315"/>
        <v/>
      </c>
      <c r="DQ110" s="5">
        <f t="shared" si="316"/>
        <v>6.04</v>
      </c>
      <c r="DR110" s="5">
        <f t="shared" si="317"/>
        <v>2.35</v>
      </c>
      <c r="DS110" s="5">
        <f t="shared" si="318"/>
        <v>2.57</v>
      </c>
      <c r="DT110" s="5" t="str">
        <f t="shared" si="319"/>
        <v/>
      </c>
      <c r="DU110" s="5" t="str">
        <f t="shared" si="320"/>
        <v/>
      </c>
      <c r="DV110" s="5" t="str">
        <f t="shared" si="321"/>
        <v/>
      </c>
      <c r="DW110" s="5" t="str">
        <f t="shared" si="322"/>
        <v/>
      </c>
      <c r="DX110" s="5" t="str">
        <f t="shared" si="323"/>
        <v/>
      </c>
      <c r="DY110" s="5" t="str">
        <f t="shared" si="324"/>
        <v/>
      </c>
      <c r="DZ110" s="36" t="str">
        <f t="shared" si="325"/>
        <v/>
      </c>
      <c r="EA110" s="36">
        <f t="shared" si="326"/>
        <v>4.8</v>
      </c>
      <c r="EB110" s="4">
        <f t="shared" si="327"/>
        <v>-227.49132972174797</v>
      </c>
      <c r="EC110" s="4">
        <f t="shared" si="328"/>
        <v>44.059012793259853</v>
      </c>
      <c r="ED110" s="4">
        <f t="shared" si="329"/>
        <v>-107.04689134578626</v>
      </c>
      <c r="EE110" s="4">
        <f t="shared" si="330"/>
        <v>340.5298594845745</v>
      </c>
      <c r="EF110" s="4">
        <f t="shared" si="331"/>
        <v>170.41112772216565</v>
      </c>
      <c r="EG110" s="5">
        <f t="shared" si="332"/>
        <v>0.73313894164876847</v>
      </c>
      <c r="EH110" s="5">
        <f t="shared" si="333"/>
        <v>2.3474395454186161</v>
      </c>
      <c r="EI110" s="5">
        <f t="shared" si="334"/>
        <v>1.1173221855165318</v>
      </c>
      <c r="EJ110" s="5">
        <f t="shared" si="335"/>
        <v>0.90830535519429545</v>
      </c>
      <c r="EK110" s="5">
        <f t="shared" si="336"/>
        <v>0.38900129148115653</v>
      </c>
      <c r="EL110" s="5">
        <f t="shared" si="337"/>
        <v>0.99845644364746133</v>
      </c>
      <c r="EM110" s="5">
        <f t="shared" si="338"/>
        <v>0.32</v>
      </c>
      <c r="EN110" s="5">
        <f t="shared" si="339"/>
        <v>18.850000000000001</v>
      </c>
      <c r="EO110" s="36">
        <f t="shared" si="340"/>
        <v>2.91</v>
      </c>
      <c r="EP110" s="36">
        <f t="shared" si="341"/>
        <v>1.7523100901732656</v>
      </c>
      <c r="EQ110" s="36">
        <f t="shared" si="342"/>
        <v>4.2668750695719018</v>
      </c>
      <c r="ER110" s="36">
        <f t="shared" si="343"/>
        <v>174.50136656589055</v>
      </c>
      <c r="ES110" s="36">
        <f t="shared" si="344"/>
        <v>238.9</v>
      </c>
      <c r="ET110" s="36">
        <f t="shared" si="345"/>
        <v>100.17</v>
      </c>
      <c r="EU110" s="36">
        <f t="shared" si="346"/>
        <v>12.082178071744666</v>
      </c>
      <c r="EV110" s="36">
        <f t="shared" si="347"/>
        <v>5.4808365598197142</v>
      </c>
      <c r="EW110" s="36">
        <f t="shared" si="348"/>
        <v>14.982251270981422</v>
      </c>
      <c r="EX110" s="36">
        <f t="shared" si="349"/>
        <v>12.082178071744666</v>
      </c>
      <c r="EY110" s="36">
        <f t="shared" si="350"/>
        <v>4.1666039921897644</v>
      </c>
      <c r="EZ110" s="36">
        <f t="shared" si="351"/>
        <v>5.4808365598197142</v>
      </c>
      <c r="FA110" s="5" t="str">
        <f t="shared" si="352"/>
        <v/>
      </c>
      <c r="FB110" s="5">
        <f t="shared" si="353"/>
        <v>0</v>
      </c>
      <c r="FC110" s="5">
        <f t="shared" si="354"/>
        <v>1.8</v>
      </c>
      <c r="FD110" s="36">
        <f t="shared" si="355"/>
        <v>174.50136656589055</v>
      </c>
      <c r="FE110" s="36">
        <f t="shared" si="356"/>
        <v>238.9</v>
      </c>
      <c r="FF110" s="36">
        <f t="shared" si="357"/>
        <v>190.45</v>
      </c>
      <c r="FG110" s="5" t="str">
        <f t="shared" si="358"/>
        <v/>
      </c>
      <c r="FH110" s="36" t="str">
        <f t="shared" si="359"/>
        <v/>
      </c>
      <c r="FI110" s="36" t="str">
        <f t="shared" si="360"/>
        <v/>
      </c>
      <c r="FJ110" s="5" t="str">
        <f t="shared" si="361"/>
        <v/>
      </c>
      <c r="FK110" s="5" t="str">
        <f t="shared" si="362"/>
        <v/>
      </c>
      <c r="FL110" s="5" t="str">
        <f t="shared" si="363"/>
        <v/>
      </c>
      <c r="FM110" s="5" t="str">
        <f t="shared" si="364"/>
        <v/>
      </c>
      <c r="FN110" s="5">
        <f t="shared" si="365"/>
        <v>5.3</v>
      </c>
      <c r="FO110" s="5">
        <f t="shared" si="366"/>
        <v>5.4</v>
      </c>
      <c r="FP110" s="4">
        <f t="shared" si="367"/>
        <v>349</v>
      </c>
      <c r="FQ110" s="4">
        <f t="shared" si="368"/>
        <v>357</v>
      </c>
      <c r="FR110" s="4">
        <f t="shared" si="369"/>
        <v>279.89999999999998</v>
      </c>
      <c r="FS110" s="65">
        <f t="shared" si="370"/>
        <v>-9.5822528493017561E-2</v>
      </c>
      <c r="FT110" s="65">
        <f t="shared" si="371"/>
        <v>-0.48477919656389817</v>
      </c>
      <c r="FU110" s="65">
        <f t="shared" si="372"/>
        <v>-1.4043077383468579E-2</v>
      </c>
      <c r="FV110" s="65">
        <f t="shared" si="373"/>
        <v>0.23838829183873994</v>
      </c>
      <c r="FW110" s="65">
        <f t="shared" si="374"/>
        <v>0.40137619374664518</v>
      </c>
      <c r="FX110" s="65">
        <f t="shared" si="375"/>
        <v>-5.8924467306290113E-2</v>
      </c>
      <c r="FY110" s="65">
        <f t="shared" si="376"/>
        <v>5.5868686357984378</v>
      </c>
      <c r="FZ110" s="65">
        <f t="shared" si="377"/>
        <v>-6.1343531661213158</v>
      </c>
      <c r="GA110" s="65" t="str">
        <f t="shared" si="378"/>
        <v/>
      </c>
      <c r="GB110" s="65">
        <f t="shared" si="379"/>
        <v>0.23999851009764822</v>
      </c>
      <c r="GC110" s="65">
        <f t="shared" si="380"/>
        <v>-1.5438341277415875</v>
      </c>
      <c r="GD110" s="65">
        <f t="shared" si="381"/>
        <v>-2.3438844430560932</v>
      </c>
    </row>
    <row r="111" spans="1:186">
      <c r="A111" s="38" t="s">
        <v>185</v>
      </c>
      <c r="B111" s="37">
        <v>661365.72666699998</v>
      </c>
      <c r="C111" s="4">
        <v>4911162.5842500003</v>
      </c>
      <c r="D111" s="38" t="s">
        <v>322</v>
      </c>
      <c r="E111" s="38" t="s">
        <v>646</v>
      </c>
      <c r="F111" s="58">
        <v>5423</v>
      </c>
      <c r="G111" s="38" t="s">
        <v>323</v>
      </c>
      <c r="H111" s="34">
        <v>48.54</v>
      </c>
      <c r="I111" s="34">
        <v>2.5499999999999998</v>
      </c>
      <c r="J111" s="34">
        <v>15.21</v>
      </c>
      <c r="K111" s="34">
        <v>13.61</v>
      </c>
      <c r="L111" s="34">
        <v>0.2</v>
      </c>
      <c r="M111" s="34">
        <v>5.72</v>
      </c>
      <c r="N111" s="34">
        <v>8.83</v>
      </c>
      <c r="O111" s="34">
        <v>4.01</v>
      </c>
      <c r="P111" s="34">
        <v>0.03</v>
      </c>
      <c r="Q111" s="34">
        <v>0.26</v>
      </c>
      <c r="R111" s="34"/>
      <c r="S111" s="5">
        <f t="shared" si="133"/>
        <v>98.960000000000008</v>
      </c>
      <c r="W111" s="4">
        <v>108</v>
      </c>
      <c r="Y111" s="4">
        <v>44</v>
      </c>
      <c r="AB111" s="4">
        <v>15</v>
      </c>
      <c r="AC111" s="4">
        <v>326</v>
      </c>
      <c r="AD111" s="4">
        <v>38</v>
      </c>
      <c r="AF111" s="26">
        <v>17</v>
      </c>
      <c r="AG111" s="4">
        <v>102</v>
      </c>
      <c r="BK111" s="4">
        <f t="shared" si="258"/>
        <v>15287</v>
      </c>
      <c r="BL111" s="6">
        <f t="shared" si="259"/>
        <v>0.80778831752371438</v>
      </c>
      <c r="BM111" s="6">
        <f t="shared" si="260"/>
        <v>3.1922884326489737E-2</v>
      </c>
      <c r="BN111" s="6">
        <f t="shared" si="261"/>
        <v>0.29829378309472449</v>
      </c>
      <c r="BO111" s="6">
        <f t="shared" si="262"/>
        <v>0.1704445835942392</v>
      </c>
      <c r="BP111" s="6">
        <f t="shared" si="263"/>
        <v>2.8192839018889204E-3</v>
      </c>
      <c r="BQ111" s="6">
        <f t="shared" si="264"/>
        <v>0.14190027288514015</v>
      </c>
      <c r="BR111" s="6">
        <f t="shared" si="265"/>
        <v>0.15745363766048504</v>
      </c>
      <c r="BS111" s="6">
        <f t="shared" si="266"/>
        <v>0.12939657954178768</v>
      </c>
      <c r="BT111" s="6">
        <f t="shared" si="267"/>
        <v>6.3694267515923564E-4</v>
      </c>
      <c r="BU111" s="6">
        <f t="shared" si="268"/>
        <v>3.6635197970973652E-3</v>
      </c>
      <c r="BV111" s="5">
        <f t="shared" si="269"/>
        <v>1.62</v>
      </c>
      <c r="BW111" s="5">
        <f t="shared" si="270"/>
        <v>10.79</v>
      </c>
      <c r="BX111" s="36">
        <f t="shared" si="271"/>
        <v>48.08</v>
      </c>
      <c r="BY111" s="5">
        <f t="shared" si="272"/>
        <v>2.14</v>
      </c>
      <c r="BZ111" s="5">
        <f t="shared" si="273"/>
        <v>5.96</v>
      </c>
      <c r="CA111" s="5">
        <f t="shared" si="274"/>
        <v>3.46</v>
      </c>
      <c r="CB111" s="5">
        <f t="shared" si="275"/>
        <v>9.81</v>
      </c>
      <c r="CC111" s="5">
        <f t="shared" si="276"/>
        <v>4.04</v>
      </c>
      <c r="CD111" s="5">
        <f t="shared" si="277"/>
        <v>-4.79</v>
      </c>
      <c r="CE111" s="34">
        <f t="shared" si="278"/>
        <v>5.75</v>
      </c>
      <c r="CF111" s="34">
        <f t="shared" si="279"/>
        <v>18.590000000000003</v>
      </c>
      <c r="CG111" s="34">
        <f t="shared" si="280"/>
        <v>30.930607853684773</v>
      </c>
      <c r="CH111" s="5">
        <f t="shared" si="281"/>
        <v>0.22</v>
      </c>
      <c r="CI111" s="5">
        <f t="shared" si="282"/>
        <v>0.02</v>
      </c>
      <c r="CJ111" s="6" t="str">
        <f t="shared" si="283"/>
        <v/>
      </c>
      <c r="CK111" s="5">
        <f t="shared" si="284"/>
        <v>4.5999999999999999E-2</v>
      </c>
      <c r="CL111" s="5" t="str">
        <f t="shared" si="285"/>
        <v/>
      </c>
      <c r="CM111" s="5">
        <f t="shared" si="286"/>
        <v>6.8</v>
      </c>
      <c r="CN111" s="5">
        <f t="shared" si="287"/>
        <v>0.41</v>
      </c>
      <c r="CO111" s="5" t="str">
        <f t="shared" si="288"/>
        <v/>
      </c>
      <c r="CP111" s="5" t="str">
        <f t="shared" si="289"/>
        <v/>
      </c>
      <c r="CQ111" s="6">
        <f t="shared" si="290"/>
        <v>0.44700000000000001</v>
      </c>
      <c r="CR111" s="40" t="str">
        <f t="shared" si="291"/>
        <v/>
      </c>
      <c r="CS111" s="5">
        <f t="shared" si="292"/>
        <v>6</v>
      </c>
      <c r="CT111" s="5" t="str">
        <f t="shared" si="293"/>
        <v/>
      </c>
      <c r="CU111" s="5" t="str">
        <f t="shared" si="294"/>
        <v/>
      </c>
      <c r="CV111" s="5" t="str">
        <f t="shared" si="295"/>
        <v/>
      </c>
      <c r="CW111" s="5" t="str">
        <f t="shared" si="296"/>
        <v/>
      </c>
      <c r="CX111" s="5" t="str">
        <f t="shared" si="297"/>
        <v/>
      </c>
      <c r="CY111" s="4">
        <f t="shared" si="298"/>
        <v>402</v>
      </c>
      <c r="CZ111" s="4" t="str">
        <f t="shared" si="299"/>
        <v/>
      </c>
      <c r="DA111" s="4" t="str">
        <f t="shared" si="300"/>
        <v/>
      </c>
      <c r="DB111" s="5">
        <f t="shared" si="301"/>
        <v>2.68</v>
      </c>
      <c r="DC111" s="5" t="str">
        <f t="shared" si="302"/>
        <v/>
      </c>
      <c r="DD111" s="5" t="str">
        <f t="shared" si="303"/>
        <v/>
      </c>
      <c r="DE111" s="5" t="str">
        <f t="shared" si="304"/>
        <v/>
      </c>
      <c r="DF111" s="5" t="str">
        <f t="shared" si="305"/>
        <v/>
      </c>
      <c r="DG111" s="5" t="str">
        <f t="shared" si="306"/>
        <v/>
      </c>
      <c r="DH111" s="5" t="str">
        <f t="shared" si="307"/>
        <v/>
      </c>
      <c r="DI111" s="5" t="str">
        <f t="shared" si="308"/>
        <v/>
      </c>
      <c r="DJ111" s="5" t="str">
        <f t="shared" si="309"/>
        <v/>
      </c>
      <c r="DK111" s="5" t="str">
        <f t="shared" si="310"/>
        <v/>
      </c>
      <c r="DL111" s="5" t="str">
        <f t="shared" si="311"/>
        <v/>
      </c>
      <c r="DM111" s="5" t="str">
        <f t="shared" si="312"/>
        <v/>
      </c>
      <c r="DN111" s="5" t="str">
        <f t="shared" si="313"/>
        <v/>
      </c>
      <c r="DO111" s="5" t="str">
        <f t="shared" si="314"/>
        <v/>
      </c>
      <c r="DP111" s="5" t="str">
        <f t="shared" si="315"/>
        <v/>
      </c>
      <c r="DQ111" s="5" t="str">
        <f t="shared" si="316"/>
        <v/>
      </c>
      <c r="DR111" s="5" t="str">
        <f t="shared" si="317"/>
        <v/>
      </c>
      <c r="DS111" s="5" t="str">
        <f t="shared" si="318"/>
        <v/>
      </c>
      <c r="DT111" s="5" t="str">
        <f t="shared" si="319"/>
        <v/>
      </c>
      <c r="DU111" s="5" t="str">
        <f t="shared" si="320"/>
        <v/>
      </c>
      <c r="DV111" s="5" t="str">
        <f t="shared" si="321"/>
        <v/>
      </c>
      <c r="DW111" s="5" t="str">
        <f t="shared" si="322"/>
        <v/>
      </c>
      <c r="DX111" s="5" t="str">
        <f t="shared" si="323"/>
        <v/>
      </c>
      <c r="DY111" s="5" t="str">
        <f t="shared" si="324"/>
        <v/>
      </c>
      <c r="DZ111" s="36">
        <f t="shared" si="325"/>
        <v>55</v>
      </c>
      <c r="EA111" s="36" t="str">
        <f t="shared" si="326"/>
        <v/>
      </c>
      <c r="EB111" s="4">
        <f t="shared" si="327"/>
        <v>-286.21327452711347</v>
      </c>
      <c r="EC111" s="4">
        <f t="shared" si="328"/>
        <v>34.260158517301186</v>
      </c>
      <c r="ED111" s="4">
        <f t="shared" si="329"/>
        <v>-146.64701444319249</v>
      </c>
      <c r="EE111" s="4">
        <f t="shared" si="330"/>
        <v>344.2677408058691</v>
      </c>
      <c r="EF111" s="4">
        <f t="shared" si="331"/>
        <v>176.47210067682971</v>
      </c>
      <c r="EG111" s="5">
        <f t="shared" si="332"/>
        <v>0.67060569493713296</v>
      </c>
      <c r="EH111" s="5">
        <f t="shared" si="333"/>
        <v>2.2951508033892281</v>
      </c>
      <c r="EI111" s="5">
        <f t="shared" si="334"/>
        <v>1.0379417193292315</v>
      </c>
      <c r="EJ111" s="5">
        <f t="shared" si="335"/>
        <v>0.82559196595790652</v>
      </c>
      <c r="EK111" s="5">
        <f t="shared" si="336"/>
        <v>0.43449265142229937</v>
      </c>
      <c r="EL111" s="5">
        <f t="shared" si="337"/>
        <v>1.057748580348576</v>
      </c>
      <c r="EM111" s="5">
        <f t="shared" si="338"/>
        <v>0.31</v>
      </c>
      <c r="EN111" s="5">
        <f t="shared" si="339"/>
        <v>19.690000000000001</v>
      </c>
      <c r="EO111" s="36">
        <f t="shared" si="340"/>
        <v>2.5499999999999998</v>
      </c>
      <c r="EP111" s="36">
        <f t="shared" si="341"/>
        <v>2</v>
      </c>
      <c r="EQ111" s="36">
        <f t="shared" si="342"/>
        <v>2.6</v>
      </c>
      <c r="ER111" s="36" t="str">
        <f t="shared" si="343"/>
        <v/>
      </c>
      <c r="ES111" s="36" t="str">
        <f t="shared" si="344"/>
        <v/>
      </c>
      <c r="ET111" s="36" t="str">
        <f t="shared" si="345"/>
        <v/>
      </c>
      <c r="EU111" s="36">
        <f t="shared" si="346"/>
        <v>12.249000000000001</v>
      </c>
      <c r="EV111" s="36">
        <f t="shared" si="347"/>
        <v>5.72</v>
      </c>
      <c r="EW111" s="36">
        <f t="shared" si="348"/>
        <v>15.21</v>
      </c>
      <c r="EX111" s="36">
        <f t="shared" si="349"/>
        <v>12.249000000000001</v>
      </c>
      <c r="EY111" s="36">
        <f t="shared" si="350"/>
        <v>4.04</v>
      </c>
      <c r="EZ111" s="36">
        <f t="shared" si="351"/>
        <v>5.72</v>
      </c>
      <c r="FA111" s="5" t="str">
        <f t="shared" si="352"/>
        <v/>
      </c>
      <c r="FB111" s="5" t="str">
        <f t="shared" si="353"/>
        <v/>
      </c>
      <c r="FC111" s="5" t="str">
        <f t="shared" si="354"/>
        <v/>
      </c>
      <c r="FD111" s="36" t="str">
        <f t="shared" si="355"/>
        <v/>
      </c>
      <c r="FE111" s="36" t="str">
        <f t="shared" si="356"/>
        <v/>
      </c>
      <c r="FF111" s="36" t="str">
        <f t="shared" si="357"/>
        <v/>
      </c>
      <c r="FG111" s="5" t="str">
        <f t="shared" si="358"/>
        <v/>
      </c>
      <c r="FH111" s="36" t="str">
        <f t="shared" si="359"/>
        <v/>
      </c>
      <c r="FI111" s="36" t="str">
        <f t="shared" si="360"/>
        <v/>
      </c>
      <c r="FJ111" s="5" t="str">
        <f t="shared" si="361"/>
        <v/>
      </c>
      <c r="FK111" s="5" t="str">
        <f t="shared" si="362"/>
        <v/>
      </c>
      <c r="FL111" s="5" t="str">
        <f t="shared" si="363"/>
        <v/>
      </c>
      <c r="FM111" s="5">
        <f t="shared" si="364"/>
        <v>0.5</v>
      </c>
      <c r="FN111" s="5" t="str">
        <f t="shared" si="365"/>
        <v/>
      </c>
      <c r="FO111" s="5" t="str">
        <f t="shared" si="366"/>
        <v/>
      </c>
      <c r="FP111" s="4">
        <f t="shared" si="367"/>
        <v>305.74</v>
      </c>
      <c r="FQ111" s="4" t="str">
        <f t="shared" si="368"/>
        <v/>
      </c>
      <c r="FR111" s="4" t="str">
        <f t="shared" si="369"/>
        <v/>
      </c>
      <c r="FS111" s="65" t="str">
        <f t="shared" si="370"/>
        <v/>
      </c>
      <c r="FT111" s="65" t="str">
        <f t="shared" si="371"/>
        <v/>
      </c>
      <c r="FU111" s="65" t="str">
        <f t="shared" si="372"/>
        <v/>
      </c>
      <c r="FV111" s="65" t="str">
        <f t="shared" si="373"/>
        <v/>
      </c>
      <c r="FW111" s="65">
        <f t="shared" si="374"/>
        <v>0.4721243826488522</v>
      </c>
      <c r="FX111" s="65">
        <f t="shared" si="375"/>
        <v>-6.9044674181255705E-2</v>
      </c>
      <c r="FY111" s="65" t="str">
        <f t="shared" si="376"/>
        <v/>
      </c>
      <c r="FZ111" s="65" t="str">
        <f t="shared" si="377"/>
        <v/>
      </c>
      <c r="GA111" s="65" t="str">
        <f t="shared" si="378"/>
        <v/>
      </c>
      <c r="GB111" s="65">
        <f t="shared" si="379"/>
        <v>0.257969</v>
      </c>
      <c r="GC111" s="65">
        <f t="shared" si="380"/>
        <v>-1.5657480000000001</v>
      </c>
      <c r="GD111" s="65">
        <f t="shared" si="381"/>
        <v>-2.4192379999999996</v>
      </c>
    </row>
    <row r="112" spans="1:186">
      <c r="A112" s="38" t="s">
        <v>185</v>
      </c>
      <c r="B112" s="37">
        <v>661473.12939999998</v>
      </c>
      <c r="C112" s="4">
        <v>4910852.0502599999</v>
      </c>
      <c r="D112" s="38" t="s">
        <v>322</v>
      </c>
      <c r="E112" s="38" t="s">
        <v>646</v>
      </c>
      <c r="F112" s="58">
        <v>5425</v>
      </c>
      <c r="G112" s="38" t="s">
        <v>324</v>
      </c>
      <c r="H112" s="34">
        <v>47.13</v>
      </c>
      <c r="I112" s="34">
        <v>3.46</v>
      </c>
      <c r="J112" s="34">
        <v>15.49</v>
      </c>
      <c r="K112" s="34">
        <v>15.76</v>
      </c>
      <c r="L112" s="34">
        <v>0.26</v>
      </c>
      <c r="M112" s="34">
        <v>7.13</v>
      </c>
      <c r="N112" s="34">
        <v>7.22</v>
      </c>
      <c r="O112" s="34">
        <v>3.36</v>
      </c>
      <c r="P112" s="34">
        <v>0</v>
      </c>
      <c r="Q112" s="34">
        <v>0.33</v>
      </c>
      <c r="R112" s="34"/>
      <c r="S112" s="5">
        <f t="shared" si="133"/>
        <v>100.14</v>
      </c>
      <c r="W112" s="4">
        <v>77</v>
      </c>
      <c r="Y112" s="4">
        <v>102</v>
      </c>
      <c r="AB112" s="4">
        <v>17</v>
      </c>
      <c r="AC112" s="4">
        <v>141</v>
      </c>
      <c r="AD112" s="4">
        <v>27</v>
      </c>
      <c r="AE112" s="4">
        <v>106</v>
      </c>
      <c r="AF112" s="26">
        <v>15</v>
      </c>
      <c r="AG112" s="4">
        <v>155</v>
      </c>
      <c r="BK112" s="4">
        <f t="shared" si="258"/>
        <v>20743</v>
      </c>
      <c r="BL112" s="6">
        <f t="shared" si="259"/>
        <v>0.78432351472790818</v>
      </c>
      <c r="BM112" s="6">
        <f t="shared" si="260"/>
        <v>4.3314972458688032E-2</v>
      </c>
      <c r="BN112" s="6">
        <f t="shared" si="261"/>
        <v>0.30378505589331239</v>
      </c>
      <c r="BO112" s="6">
        <f t="shared" si="262"/>
        <v>0.1973700688791484</v>
      </c>
      <c r="BP112" s="6">
        <f t="shared" si="263"/>
        <v>3.6650690724555966E-3</v>
      </c>
      <c r="BQ112" s="6">
        <f t="shared" si="264"/>
        <v>0.17687918630612751</v>
      </c>
      <c r="BR112" s="6">
        <f t="shared" si="265"/>
        <v>0.12874465049928674</v>
      </c>
      <c r="BS112" s="6">
        <f t="shared" si="266"/>
        <v>0.10842207163601161</v>
      </c>
      <c r="BT112" s="6">
        <f t="shared" si="267"/>
        <v>0</v>
      </c>
      <c r="BU112" s="6">
        <f t="shared" si="268"/>
        <v>4.6498520501620406E-3</v>
      </c>
      <c r="BV112" s="5">
        <f t="shared" si="269"/>
        <v>1.87</v>
      </c>
      <c r="BW112" s="5">
        <f t="shared" si="270"/>
        <v>12.5</v>
      </c>
      <c r="BX112" s="36">
        <f t="shared" si="271"/>
        <v>49.92</v>
      </c>
      <c r="BY112" s="5">
        <f t="shared" si="272"/>
        <v>1.99</v>
      </c>
      <c r="BZ112" s="5">
        <f t="shared" si="273"/>
        <v>4.4800000000000004</v>
      </c>
      <c r="CA112" s="5">
        <f t="shared" si="274"/>
        <v>2.09</v>
      </c>
      <c r="CB112" s="5">
        <f t="shared" si="275"/>
        <v>10.48</v>
      </c>
      <c r="CC112" s="5">
        <f t="shared" si="276"/>
        <v>3.36</v>
      </c>
      <c r="CD112" s="5">
        <f t="shared" si="277"/>
        <v>-3.86</v>
      </c>
      <c r="CE112" s="34">
        <f t="shared" si="278"/>
        <v>7.13</v>
      </c>
      <c r="CF112" s="34">
        <f t="shared" si="279"/>
        <v>17.71</v>
      </c>
      <c r="CG112" s="34">
        <f t="shared" si="280"/>
        <v>40.259740259740255</v>
      </c>
      <c r="CH112" s="5">
        <f t="shared" si="281"/>
        <v>0</v>
      </c>
      <c r="CI112" s="5">
        <f t="shared" si="282"/>
        <v>0</v>
      </c>
      <c r="CJ112" s="6">
        <f t="shared" si="283"/>
        <v>3.2000000000000001E-2</v>
      </c>
      <c r="CK112" s="5">
        <f t="shared" si="284"/>
        <v>0.121</v>
      </c>
      <c r="CL112" s="5" t="str">
        <f t="shared" si="285"/>
        <v/>
      </c>
      <c r="CM112" s="5">
        <f t="shared" si="286"/>
        <v>9.1199999999999992</v>
      </c>
      <c r="CN112" s="5">
        <f t="shared" si="287"/>
        <v>1.32</v>
      </c>
      <c r="CO112" s="5" t="str">
        <f t="shared" si="288"/>
        <v/>
      </c>
      <c r="CP112" s="5">
        <f t="shared" si="289"/>
        <v>3.93</v>
      </c>
      <c r="CQ112" s="6">
        <f t="shared" si="290"/>
        <v>0.55600000000000005</v>
      </c>
      <c r="CR112" s="40">
        <f t="shared" si="291"/>
        <v>3.0999999999999999E-3</v>
      </c>
      <c r="CS112" s="5">
        <f t="shared" si="292"/>
        <v>10.33</v>
      </c>
      <c r="CT112" s="5" t="str">
        <f t="shared" si="293"/>
        <v/>
      </c>
      <c r="CU112" s="5" t="str">
        <f t="shared" si="294"/>
        <v/>
      </c>
      <c r="CV112" s="5" t="str">
        <f t="shared" si="295"/>
        <v/>
      </c>
      <c r="CW112" s="5">
        <f t="shared" si="296"/>
        <v>7.07</v>
      </c>
      <c r="CX112" s="5" t="str">
        <f t="shared" si="297"/>
        <v/>
      </c>
      <c r="CY112" s="4">
        <f t="shared" si="298"/>
        <v>768</v>
      </c>
      <c r="CZ112" s="4">
        <f t="shared" si="299"/>
        <v>195.7</v>
      </c>
      <c r="DA112" s="4" t="str">
        <f t="shared" si="300"/>
        <v/>
      </c>
      <c r="DB112" s="5">
        <f t="shared" si="301"/>
        <v>5.74</v>
      </c>
      <c r="DC112" s="5" t="str">
        <f t="shared" si="302"/>
        <v/>
      </c>
      <c r="DD112" s="5" t="str">
        <f t="shared" si="303"/>
        <v/>
      </c>
      <c r="DE112" s="5" t="str">
        <f t="shared" si="304"/>
        <v/>
      </c>
      <c r="DF112" s="5" t="str">
        <f t="shared" si="305"/>
        <v/>
      </c>
      <c r="DG112" s="5" t="str">
        <f t="shared" si="306"/>
        <v/>
      </c>
      <c r="DH112" s="5" t="str">
        <f t="shared" si="307"/>
        <v/>
      </c>
      <c r="DI112" s="5" t="str">
        <f t="shared" si="308"/>
        <v/>
      </c>
      <c r="DJ112" s="5" t="str">
        <f t="shared" si="309"/>
        <v/>
      </c>
      <c r="DK112" s="5" t="str">
        <f t="shared" si="310"/>
        <v/>
      </c>
      <c r="DL112" s="5" t="str">
        <f t="shared" si="311"/>
        <v/>
      </c>
      <c r="DM112" s="5" t="str">
        <f t="shared" si="312"/>
        <v/>
      </c>
      <c r="DN112" s="5" t="str">
        <f t="shared" si="313"/>
        <v/>
      </c>
      <c r="DO112" s="5" t="str">
        <f t="shared" si="314"/>
        <v/>
      </c>
      <c r="DP112" s="5" t="str">
        <f t="shared" si="315"/>
        <v/>
      </c>
      <c r="DQ112" s="5" t="str">
        <f t="shared" si="316"/>
        <v/>
      </c>
      <c r="DR112" s="5" t="str">
        <f t="shared" si="317"/>
        <v/>
      </c>
      <c r="DS112" s="5" t="str">
        <f t="shared" si="318"/>
        <v/>
      </c>
      <c r="DT112" s="5" t="str">
        <f t="shared" si="319"/>
        <v/>
      </c>
      <c r="DU112" s="5" t="str">
        <f t="shared" si="320"/>
        <v/>
      </c>
      <c r="DV112" s="5" t="str">
        <f t="shared" si="321"/>
        <v/>
      </c>
      <c r="DW112" s="5" t="str">
        <f t="shared" si="322"/>
        <v/>
      </c>
      <c r="DX112" s="5" t="str">
        <f t="shared" si="323"/>
        <v/>
      </c>
      <c r="DY112" s="5">
        <f t="shared" si="324"/>
        <v>2.2599999999999998</v>
      </c>
      <c r="DZ112" s="36">
        <f t="shared" si="325"/>
        <v>42</v>
      </c>
      <c r="EA112" s="36" t="str">
        <f t="shared" si="326"/>
        <v/>
      </c>
      <c r="EB112" s="4">
        <f t="shared" si="327"/>
        <v>-237.16672213529836</v>
      </c>
      <c r="EC112" s="4">
        <f t="shared" si="328"/>
        <v>67.189332940433303</v>
      </c>
      <c r="ED112" s="4">
        <f t="shared" si="329"/>
        <v>-62.126316741272667</v>
      </c>
      <c r="EE112" s="4">
        <f t="shared" si="330"/>
        <v>417.56422764396393</v>
      </c>
      <c r="EF112" s="4">
        <f t="shared" si="331"/>
        <v>70.246439415602765</v>
      </c>
      <c r="EG112" s="5">
        <f t="shared" si="332"/>
        <v>0.83045708006427521</v>
      </c>
      <c r="EH112" s="5">
        <f t="shared" si="333"/>
        <v>2.8033285695604255</v>
      </c>
      <c r="EI112" s="5">
        <f t="shared" si="334"/>
        <v>1.2813326281798454</v>
      </c>
      <c r="EJ112" s="5">
        <f t="shared" si="335"/>
        <v>0.84187650790814039</v>
      </c>
      <c r="EK112" s="5">
        <f t="shared" si="336"/>
        <v>0.3567187988088048</v>
      </c>
      <c r="EL112" s="5">
        <f t="shared" si="337"/>
        <v>0.84743735086554384</v>
      </c>
      <c r="EM112" s="5">
        <f t="shared" si="338"/>
        <v>0.33</v>
      </c>
      <c r="EN112" s="5">
        <f t="shared" si="339"/>
        <v>21.55</v>
      </c>
      <c r="EO112" s="36">
        <f t="shared" si="340"/>
        <v>3.46</v>
      </c>
      <c r="EP112" s="36">
        <f t="shared" si="341"/>
        <v>2.6</v>
      </c>
      <c r="EQ112" s="36">
        <f t="shared" si="342"/>
        <v>3.3000000000000003</v>
      </c>
      <c r="ER112" s="36">
        <f t="shared" si="343"/>
        <v>207.42700000000002</v>
      </c>
      <c r="ES112" s="36">
        <f t="shared" si="344"/>
        <v>106</v>
      </c>
      <c r="ET112" s="36">
        <f t="shared" si="345"/>
        <v>81</v>
      </c>
      <c r="EU112" s="36">
        <f t="shared" si="346"/>
        <v>14.183999999999999</v>
      </c>
      <c r="EV112" s="36">
        <f t="shared" si="347"/>
        <v>7.13</v>
      </c>
      <c r="EW112" s="36">
        <f t="shared" si="348"/>
        <v>15.49</v>
      </c>
      <c r="EX112" s="36">
        <f t="shared" si="349"/>
        <v>14.183999999999999</v>
      </c>
      <c r="EY112" s="36">
        <f t="shared" si="350"/>
        <v>3.36</v>
      </c>
      <c r="EZ112" s="36">
        <f t="shared" si="351"/>
        <v>7.13</v>
      </c>
      <c r="FA112" s="5" t="str">
        <f t="shared" si="352"/>
        <v/>
      </c>
      <c r="FB112" s="5" t="str">
        <f t="shared" si="353"/>
        <v/>
      </c>
      <c r="FC112" s="5" t="str">
        <f t="shared" si="354"/>
        <v/>
      </c>
      <c r="FD112" s="36">
        <f t="shared" si="355"/>
        <v>207.42700000000002</v>
      </c>
      <c r="FE112" s="36">
        <f t="shared" si="356"/>
        <v>106</v>
      </c>
      <c r="FF112" s="36">
        <f t="shared" si="357"/>
        <v>70.5</v>
      </c>
      <c r="FG112" s="5">
        <f t="shared" si="358"/>
        <v>30</v>
      </c>
      <c r="FH112" s="36">
        <f t="shared" si="359"/>
        <v>26.5</v>
      </c>
      <c r="FI112" s="36">
        <f t="shared" si="360"/>
        <v>27</v>
      </c>
      <c r="FJ112" s="5" t="str">
        <f t="shared" si="361"/>
        <v/>
      </c>
      <c r="FK112" s="5" t="str">
        <f t="shared" si="362"/>
        <v/>
      </c>
      <c r="FL112" s="5" t="str">
        <f t="shared" si="363"/>
        <v/>
      </c>
      <c r="FM112" s="5">
        <f t="shared" si="364"/>
        <v>0.56666666666666665</v>
      </c>
      <c r="FN112" s="5" t="str">
        <f t="shared" si="365"/>
        <v/>
      </c>
      <c r="FO112" s="5" t="str">
        <f t="shared" si="366"/>
        <v/>
      </c>
      <c r="FP112" s="4">
        <f t="shared" si="367"/>
        <v>414.86</v>
      </c>
      <c r="FQ112" s="4" t="str">
        <f t="shared" si="368"/>
        <v/>
      </c>
      <c r="FR112" s="4" t="str">
        <f t="shared" si="369"/>
        <v/>
      </c>
      <c r="FS112" s="65" t="str">
        <f t="shared" si="370"/>
        <v/>
      </c>
      <c r="FT112" s="65" t="str">
        <f t="shared" si="371"/>
        <v/>
      </c>
      <c r="FU112" s="65" t="str">
        <f t="shared" si="372"/>
        <v/>
      </c>
      <c r="FV112" s="65" t="str">
        <f t="shared" si="373"/>
        <v/>
      </c>
      <c r="FW112" s="65">
        <f t="shared" si="374"/>
        <v>0.32677274864138212</v>
      </c>
      <c r="FX112" s="65">
        <f t="shared" si="375"/>
        <v>-0.56559246336500468</v>
      </c>
      <c r="FY112" s="65">
        <f t="shared" si="376"/>
        <v>5.3291749744375796</v>
      </c>
      <c r="FZ112" s="65">
        <f t="shared" si="377"/>
        <v>-6.7943558939986639</v>
      </c>
      <c r="GA112" s="65">
        <f t="shared" si="378"/>
        <v>0.34384109486123826</v>
      </c>
      <c r="GB112" s="65">
        <f t="shared" si="379"/>
        <v>0.21999100000000013</v>
      </c>
      <c r="GC112" s="65">
        <f t="shared" si="380"/>
        <v>-1.5668250000000001</v>
      </c>
      <c r="GD112" s="65">
        <f t="shared" si="381"/>
        <v>-2.4123539999999997</v>
      </c>
    </row>
    <row r="113" spans="1:186">
      <c r="A113" s="38" t="s">
        <v>185</v>
      </c>
      <c r="B113" s="37">
        <v>661459.12034799997</v>
      </c>
      <c r="C113" s="4">
        <v>4910967.6249399995</v>
      </c>
      <c r="D113" s="38" t="s">
        <v>322</v>
      </c>
      <c r="E113" s="38" t="s">
        <v>646</v>
      </c>
      <c r="F113" s="58">
        <v>5426</v>
      </c>
      <c r="G113" s="38" t="s">
        <v>325</v>
      </c>
      <c r="H113" s="34">
        <v>47.96</v>
      </c>
      <c r="I113" s="34">
        <v>2.04</v>
      </c>
      <c r="J113" s="34">
        <v>16.2</v>
      </c>
      <c r="K113" s="34">
        <v>12.04</v>
      </c>
      <c r="L113" s="34">
        <v>0.15</v>
      </c>
      <c r="M113" s="34">
        <v>7.39</v>
      </c>
      <c r="N113" s="34">
        <v>10.38</v>
      </c>
      <c r="O113" s="34">
        <v>3.29</v>
      </c>
      <c r="P113" s="34">
        <v>0.03</v>
      </c>
      <c r="Q113" s="34">
        <v>0.16</v>
      </c>
      <c r="R113" s="34"/>
      <c r="S113" s="5">
        <f t="shared" si="133"/>
        <v>99.640000000000015</v>
      </c>
      <c r="W113" s="4">
        <v>80</v>
      </c>
      <c r="Y113" s="4">
        <v>61</v>
      </c>
      <c r="AB113" s="4">
        <v>14</v>
      </c>
      <c r="AC113" s="4">
        <v>641</v>
      </c>
      <c r="AD113" s="4">
        <v>25</v>
      </c>
      <c r="AE113" s="4">
        <v>102</v>
      </c>
      <c r="AF113" s="26">
        <v>12</v>
      </c>
      <c r="AG113" s="4">
        <v>62</v>
      </c>
      <c r="BK113" s="4">
        <f t="shared" si="258"/>
        <v>12230</v>
      </c>
      <c r="BL113" s="6">
        <f t="shared" si="259"/>
        <v>0.79813612913962384</v>
      </c>
      <c r="BM113" s="6">
        <f t="shared" si="260"/>
        <v>2.5538307461191789E-2</v>
      </c>
      <c r="BN113" s="6">
        <f t="shared" si="261"/>
        <v>0.31770935477544615</v>
      </c>
      <c r="BO113" s="6">
        <f t="shared" si="262"/>
        <v>0.15078271759549156</v>
      </c>
      <c r="BP113" s="6">
        <f t="shared" si="263"/>
        <v>2.11446292641669E-3</v>
      </c>
      <c r="BQ113" s="6">
        <f t="shared" si="264"/>
        <v>0.1833291987099975</v>
      </c>
      <c r="BR113" s="6">
        <f t="shared" si="265"/>
        <v>0.18509272467902999</v>
      </c>
      <c r="BS113" s="6">
        <f t="shared" si="266"/>
        <v>0.10616327847692805</v>
      </c>
      <c r="BT113" s="6">
        <f t="shared" si="267"/>
        <v>6.3694267515923564E-4</v>
      </c>
      <c r="BU113" s="6">
        <f t="shared" si="268"/>
        <v>2.2544737212906864E-3</v>
      </c>
      <c r="BV113" s="5">
        <f t="shared" si="269"/>
        <v>1.43</v>
      </c>
      <c r="BW113" s="5">
        <f t="shared" si="270"/>
        <v>9.5500000000000007</v>
      </c>
      <c r="BX113" s="36">
        <f t="shared" si="271"/>
        <v>57.49</v>
      </c>
      <c r="BY113" s="5">
        <f t="shared" si="272"/>
        <v>1.47</v>
      </c>
      <c r="BZ113" s="5">
        <f t="shared" si="273"/>
        <v>7.94</v>
      </c>
      <c r="CA113" s="5">
        <f t="shared" si="274"/>
        <v>5.09</v>
      </c>
      <c r="CB113" s="5">
        <f t="shared" si="275"/>
        <v>12.75</v>
      </c>
      <c r="CC113" s="5">
        <f t="shared" si="276"/>
        <v>3.32</v>
      </c>
      <c r="CD113" s="5">
        <f t="shared" si="277"/>
        <v>-7.0600000000000005</v>
      </c>
      <c r="CE113" s="34">
        <f t="shared" si="278"/>
        <v>7.42</v>
      </c>
      <c r="CF113" s="34">
        <f t="shared" si="279"/>
        <v>21.09</v>
      </c>
      <c r="CG113" s="34">
        <f t="shared" si="280"/>
        <v>35.182550972024657</v>
      </c>
      <c r="CH113" s="5">
        <f t="shared" si="281"/>
        <v>0.36</v>
      </c>
      <c r="CI113" s="5">
        <f t="shared" si="282"/>
        <v>0.02</v>
      </c>
      <c r="CJ113" s="6">
        <f t="shared" si="283"/>
        <v>6.4000000000000001E-2</v>
      </c>
      <c r="CK113" s="5">
        <f t="shared" si="284"/>
        <v>2.1999999999999999E-2</v>
      </c>
      <c r="CL113" s="5" t="str">
        <f t="shared" si="285"/>
        <v/>
      </c>
      <c r="CM113" s="5">
        <f t="shared" si="286"/>
        <v>4.43</v>
      </c>
      <c r="CN113" s="5">
        <f t="shared" si="287"/>
        <v>0.76</v>
      </c>
      <c r="CO113" s="5" t="str">
        <f t="shared" si="288"/>
        <v/>
      </c>
      <c r="CP113" s="5">
        <f t="shared" si="289"/>
        <v>4.08</v>
      </c>
      <c r="CQ113" s="6">
        <f t="shared" si="290"/>
        <v>0.48</v>
      </c>
      <c r="CR113" s="40">
        <f t="shared" si="291"/>
        <v>5.0000000000000001E-3</v>
      </c>
      <c r="CS113" s="5">
        <f t="shared" si="292"/>
        <v>5.17</v>
      </c>
      <c r="CT113" s="5" t="str">
        <f t="shared" si="293"/>
        <v/>
      </c>
      <c r="CU113" s="5" t="str">
        <f t="shared" si="294"/>
        <v/>
      </c>
      <c r="CV113" s="5" t="str">
        <f t="shared" si="295"/>
        <v/>
      </c>
      <c r="CW113" s="5">
        <f t="shared" si="296"/>
        <v>8.5</v>
      </c>
      <c r="CX113" s="5" t="str">
        <f t="shared" si="297"/>
        <v/>
      </c>
      <c r="CY113" s="4">
        <f t="shared" si="298"/>
        <v>489</v>
      </c>
      <c r="CZ113" s="4">
        <f t="shared" si="299"/>
        <v>119.9</v>
      </c>
      <c r="DA113" s="4" t="str">
        <f t="shared" si="300"/>
        <v/>
      </c>
      <c r="DB113" s="5">
        <f t="shared" si="301"/>
        <v>2.48</v>
      </c>
      <c r="DC113" s="5" t="str">
        <f t="shared" si="302"/>
        <v/>
      </c>
      <c r="DD113" s="5" t="str">
        <f t="shared" si="303"/>
        <v/>
      </c>
      <c r="DE113" s="5" t="str">
        <f t="shared" si="304"/>
        <v/>
      </c>
      <c r="DF113" s="5" t="str">
        <f t="shared" si="305"/>
        <v/>
      </c>
      <c r="DG113" s="5" t="str">
        <f t="shared" si="306"/>
        <v/>
      </c>
      <c r="DH113" s="5" t="str">
        <f t="shared" si="307"/>
        <v/>
      </c>
      <c r="DI113" s="5" t="str">
        <f t="shared" si="308"/>
        <v/>
      </c>
      <c r="DJ113" s="5" t="str">
        <f t="shared" si="309"/>
        <v/>
      </c>
      <c r="DK113" s="5" t="str">
        <f t="shared" si="310"/>
        <v/>
      </c>
      <c r="DL113" s="5" t="str">
        <f t="shared" si="311"/>
        <v/>
      </c>
      <c r="DM113" s="5" t="str">
        <f t="shared" si="312"/>
        <v/>
      </c>
      <c r="DN113" s="5" t="str">
        <f t="shared" si="313"/>
        <v/>
      </c>
      <c r="DO113" s="5" t="str">
        <f t="shared" si="314"/>
        <v/>
      </c>
      <c r="DP113" s="5" t="str">
        <f t="shared" si="315"/>
        <v/>
      </c>
      <c r="DQ113" s="5" t="str">
        <f t="shared" si="316"/>
        <v/>
      </c>
      <c r="DR113" s="5" t="str">
        <f t="shared" si="317"/>
        <v/>
      </c>
      <c r="DS113" s="5" t="str">
        <f t="shared" si="318"/>
        <v/>
      </c>
      <c r="DT113" s="5" t="str">
        <f t="shared" si="319"/>
        <v/>
      </c>
      <c r="DU113" s="5" t="str">
        <f t="shared" si="320"/>
        <v/>
      </c>
      <c r="DV113" s="5" t="str">
        <f t="shared" si="321"/>
        <v/>
      </c>
      <c r="DW113" s="5" t="str">
        <f t="shared" si="322"/>
        <v/>
      </c>
      <c r="DX113" s="5" t="str">
        <f t="shared" si="323"/>
        <v/>
      </c>
      <c r="DY113" s="5">
        <f t="shared" si="324"/>
        <v>1.88</v>
      </c>
      <c r="DZ113" s="36">
        <f t="shared" si="325"/>
        <v>37</v>
      </c>
      <c r="EA113" s="36" t="str">
        <f t="shared" si="326"/>
        <v/>
      </c>
      <c r="EB113" s="4">
        <f t="shared" si="327"/>
        <v>-290.61906048079879</v>
      </c>
      <c r="EC113" s="4">
        <f t="shared" si="328"/>
        <v>35.850005441767365</v>
      </c>
      <c r="ED113" s="4">
        <f t="shared" si="329"/>
        <v>-159.27631573470114</v>
      </c>
      <c r="EE113" s="4">
        <f t="shared" si="330"/>
        <v>359.65022376668088</v>
      </c>
      <c r="EF113" s="4">
        <f t="shared" si="331"/>
        <v>159.49977079155178</v>
      </c>
      <c r="EG113" s="5">
        <f t="shared" si="332"/>
        <v>0.66625490146149513</v>
      </c>
      <c r="EH113" s="5">
        <f t="shared" si="333"/>
        <v>2.976319569588838</v>
      </c>
      <c r="EI113" s="5">
        <f t="shared" si="334"/>
        <v>1.0887835059045687</v>
      </c>
      <c r="EJ113" s="5">
        <f t="shared" si="335"/>
        <v>0.57682792231231828</v>
      </c>
      <c r="EK113" s="5">
        <f t="shared" si="336"/>
        <v>0.3346503801141818</v>
      </c>
      <c r="EL113" s="5">
        <f t="shared" si="337"/>
        <v>1.1672838120221376</v>
      </c>
      <c r="EM113" s="5">
        <f t="shared" si="338"/>
        <v>0.34</v>
      </c>
      <c r="EN113" s="5">
        <f t="shared" si="339"/>
        <v>19.87</v>
      </c>
      <c r="EO113" s="36">
        <f t="shared" si="340"/>
        <v>2.04</v>
      </c>
      <c r="EP113" s="36">
        <f t="shared" si="341"/>
        <v>1.5</v>
      </c>
      <c r="EQ113" s="36">
        <f t="shared" si="342"/>
        <v>1.6</v>
      </c>
      <c r="ER113" s="36">
        <f t="shared" si="343"/>
        <v>122.298</v>
      </c>
      <c r="ES113" s="36">
        <f t="shared" si="344"/>
        <v>102</v>
      </c>
      <c r="ET113" s="36">
        <f t="shared" si="345"/>
        <v>75</v>
      </c>
      <c r="EU113" s="36">
        <f t="shared" si="346"/>
        <v>10.836</v>
      </c>
      <c r="EV113" s="36">
        <f t="shared" si="347"/>
        <v>7.39</v>
      </c>
      <c r="EW113" s="36">
        <f t="shared" si="348"/>
        <v>16.2</v>
      </c>
      <c r="EX113" s="36">
        <f t="shared" si="349"/>
        <v>10.836</v>
      </c>
      <c r="EY113" s="36">
        <f t="shared" si="350"/>
        <v>3.32</v>
      </c>
      <c r="EZ113" s="36">
        <f t="shared" si="351"/>
        <v>7.39</v>
      </c>
      <c r="FA113" s="5" t="str">
        <f t="shared" si="352"/>
        <v/>
      </c>
      <c r="FB113" s="5" t="str">
        <f t="shared" si="353"/>
        <v/>
      </c>
      <c r="FC113" s="5" t="str">
        <f t="shared" si="354"/>
        <v/>
      </c>
      <c r="FD113" s="36">
        <f t="shared" si="355"/>
        <v>122.298</v>
      </c>
      <c r="FE113" s="36">
        <f t="shared" si="356"/>
        <v>102</v>
      </c>
      <c r="FF113" s="36">
        <f t="shared" si="357"/>
        <v>320.5</v>
      </c>
      <c r="FG113" s="5">
        <f t="shared" si="358"/>
        <v>24</v>
      </c>
      <c r="FH113" s="36">
        <f t="shared" si="359"/>
        <v>25.5</v>
      </c>
      <c r="FI113" s="36">
        <f t="shared" si="360"/>
        <v>25</v>
      </c>
      <c r="FJ113" s="5" t="str">
        <f t="shared" si="361"/>
        <v/>
      </c>
      <c r="FK113" s="5" t="str">
        <f t="shared" si="362"/>
        <v/>
      </c>
      <c r="FL113" s="5" t="str">
        <f t="shared" si="363"/>
        <v/>
      </c>
      <c r="FM113" s="5">
        <f t="shared" si="364"/>
        <v>0.46666666666666667</v>
      </c>
      <c r="FN113" s="5" t="str">
        <f t="shared" si="365"/>
        <v/>
      </c>
      <c r="FO113" s="5" t="str">
        <f t="shared" si="366"/>
        <v/>
      </c>
      <c r="FP113" s="4">
        <f t="shared" si="367"/>
        <v>244.6</v>
      </c>
      <c r="FQ113" s="4" t="str">
        <f t="shared" si="368"/>
        <v/>
      </c>
      <c r="FR113" s="4" t="str">
        <f t="shared" si="369"/>
        <v/>
      </c>
      <c r="FS113" s="65" t="str">
        <f t="shared" si="370"/>
        <v/>
      </c>
      <c r="FT113" s="65" t="str">
        <f t="shared" si="371"/>
        <v/>
      </c>
      <c r="FU113" s="65" t="str">
        <f t="shared" si="372"/>
        <v/>
      </c>
      <c r="FV113" s="65" t="str">
        <f t="shared" si="373"/>
        <v/>
      </c>
      <c r="FW113" s="65">
        <f t="shared" si="374"/>
        <v>0.56379959362061904</v>
      </c>
      <c r="FX113" s="65">
        <f t="shared" si="375"/>
        <v>0.32149156381049437</v>
      </c>
      <c r="FY113" s="65">
        <f t="shared" si="376"/>
        <v>6.0759779528947266</v>
      </c>
      <c r="FZ113" s="65">
        <f t="shared" si="377"/>
        <v>-5.0556254209823059</v>
      </c>
      <c r="GA113" s="65">
        <f t="shared" si="378"/>
        <v>0.24877372424301769</v>
      </c>
      <c r="GB113" s="65">
        <f t="shared" si="379"/>
        <v>0.28040900000000002</v>
      </c>
      <c r="GC113" s="65">
        <f t="shared" si="380"/>
        <v>-1.5920160000000001</v>
      </c>
      <c r="GD113" s="65">
        <f t="shared" si="381"/>
        <v>-2.4553959999999999</v>
      </c>
    </row>
    <row r="114" spans="1:186">
      <c r="A114" s="38" t="s">
        <v>185</v>
      </c>
      <c r="B114" s="37">
        <v>661378.56829800003</v>
      </c>
      <c r="C114" s="4">
        <v>4911097.2086699996</v>
      </c>
      <c r="D114" s="38" t="s">
        <v>322</v>
      </c>
      <c r="E114" s="38" t="s">
        <v>646</v>
      </c>
      <c r="F114" s="58">
        <v>5427</v>
      </c>
      <c r="G114" s="38" t="s">
        <v>326</v>
      </c>
      <c r="H114" s="34">
        <v>50.25</v>
      </c>
      <c r="I114" s="34">
        <v>2.54</v>
      </c>
      <c r="J114" s="34">
        <v>14.48</v>
      </c>
      <c r="K114" s="34">
        <v>12.89</v>
      </c>
      <c r="L114" s="34">
        <v>0.27</v>
      </c>
      <c r="M114" s="34">
        <v>5.75</v>
      </c>
      <c r="N114" s="34">
        <v>8.3800000000000008</v>
      </c>
      <c r="O114" s="34">
        <v>3.98</v>
      </c>
      <c r="P114" s="34">
        <v>0</v>
      </c>
      <c r="Q114" s="34">
        <v>0.21</v>
      </c>
      <c r="R114" s="34"/>
      <c r="S114" s="5">
        <f t="shared" si="133"/>
        <v>98.749999999999986</v>
      </c>
      <c r="W114" s="4">
        <v>91</v>
      </c>
      <c r="Y114" s="4">
        <v>43</v>
      </c>
      <c r="AB114" s="4">
        <v>16</v>
      </c>
      <c r="AC114" s="4">
        <v>778</v>
      </c>
      <c r="AD114" s="4">
        <v>38</v>
      </c>
      <c r="AE114" s="4">
        <v>138</v>
      </c>
      <c r="AF114" s="26">
        <v>16</v>
      </c>
      <c r="AG114" s="4">
        <v>68</v>
      </c>
      <c r="BK114" s="4">
        <f t="shared" si="258"/>
        <v>15227</v>
      </c>
      <c r="BL114" s="6">
        <f t="shared" si="259"/>
        <v>0.83624563155267095</v>
      </c>
      <c r="BM114" s="6">
        <f t="shared" si="260"/>
        <v>3.1797696544817226E-2</v>
      </c>
      <c r="BN114" s="6">
        <f t="shared" si="261"/>
        <v>0.28397725044126298</v>
      </c>
      <c r="BO114" s="6">
        <f t="shared" si="262"/>
        <v>0.16142767689417659</v>
      </c>
      <c r="BP114" s="6">
        <f t="shared" si="263"/>
        <v>3.8060332675500428E-3</v>
      </c>
      <c r="BQ114" s="6">
        <f t="shared" si="264"/>
        <v>0.14264450508558668</v>
      </c>
      <c r="BR114" s="6">
        <f t="shared" si="265"/>
        <v>0.14942938659058488</v>
      </c>
      <c r="BS114" s="6">
        <f t="shared" si="266"/>
        <v>0.12842852533075186</v>
      </c>
      <c r="BT114" s="6">
        <f t="shared" si="267"/>
        <v>0</v>
      </c>
      <c r="BU114" s="6">
        <f t="shared" si="268"/>
        <v>2.9589967591940255E-3</v>
      </c>
      <c r="BV114" s="5">
        <f t="shared" si="269"/>
        <v>1.53</v>
      </c>
      <c r="BW114" s="5">
        <f t="shared" si="270"/>
        <v>10.220000000000001</v>
      </c>
      <c r="BX114" s="36">
        <f t="shared" si="271"/>
        <v>49.57</v>
      </c>
      <c r="BY114" s="5">
        <f t="shared" si="272"/>
        <v>2.02</v>
      </c>
      <c r="BZ114" s="5">
        <f t="shared" si="273"/>
        <v>5.7</v>
      </c>
      <c r="CA114" s="5">
        <f t="shared" si="274"/>
        <v>3.3</v>
      </c>
      <c r="CB114" s="5">
        <f t="shared" si="275"/>
        <v>12.1</v>
      </c>
      <c r="CC114" s="5">
        <f t="shared" si="276"/>
        <v>3.98</v>
      </c>
      <c r="CD114" s="5">
        <f t="shared" si="277"/>
        <v>-4.4000000000000004</v>
      </c>
      <c r="CE114" s="34">
        <f t="shared" si="278"/>
        <v>5.75</v>
      </c>
      <c r="CF114" s="34">
        <f t="shared" si="279"/>
        <v>18.11</v>
      </c>
      <c r="CG114" s="34">
        <f t="shared" si="280"/>
        <v>31.750414135836557</v>
      </c>
      <c r="CH114" s="5">
        <f t="shared" si="281"/>
        <v>0</v>
      </c>
      <c r="CI114" s="5">
        <f t="shared" si="282"/>
        <v>0</v>
      </c>
      <c r="CJ114" s="6">
        <f t="shared" si="283"/>
        <v>6.6000000000000003E-2</v>
      </c>
      <c r="CK114" s="5">
        <f t="shared" si="284"/>
        <v>2.1000000000000001E-2</v>
      </c>
      <c r="CL114" s="5" t="str">
        <f t="shared" si="285"/>
        <v/>
      </c>
      <c r="CM114" s="5">
        <f t="shared" si="286"/>
        <v>4.25</v>
      </c>
      <c r="CN114" s="5">
        <f t="shared" si="287"/>
        <v>0.47</v>
      </c>
      <c r="CO114" s="5" t="str">
        <f t="shared" si="288"/>
        <v/>
      </c>
      <c r="CP114" s="5">
        <f t="shared" si="289"/>
        <v>3.63</v>
      </c>
      <c r="CQ114" s="6">
        <f t="shared" si="290"/>
        <v>0.42099999999999999</v>
      </c>
      <c r="CR114" s="40">
        <f t="shared" si="291"/>
        <v>5.4000000000000003E-3</v>
      </c>
      <c r="CS114" s="5">
        <f t="shared" si="292"/>
        <v>4.25</v>
      </c>
      <c r="CT114" s="5" t="str">
        <f t="shared" si="293"/>
        <v/>
      </c>
      <c r="CU114" s="5" t="str">
        <f t="shared" si="294"/>
        <v/>
      </c>
      <c r="CV114" s="5" t="str">
        <f t="shared" si="295"/>
        <v/>
      </c>
      <c r="CW114" s="5">
        <f t="shared" si="296"/>
        <v>8.6300000000000008</v>
      </c>
      <c r="CX114" s="5" t="str">
        <f t="shared" si="297"/>
        <v/>
      </c>
      <c r="CY114" s="4">
        <f t="shared" si="298"/>
        <v>401</v>
      </c>
      <c r="CZ114" s="4">
        <f t="shared" si="299"/>
        <v>110.3</v>
      </c>
      <c r="DA114" s="4" t="str">
        <f t="shared" si="300"/>
        <v/>
      </c>
      <c r="DB114" s="5">
        <f t="shared" si="301"/>
        <v>1.79</v>
      </c>
      <c r="DC114" s="5" t="str">
        <f t="shared" si="302"/>
        <v/>
      </c>
      <c r="DD114" s="5" t="str">
        <f t="shared" si="303"/>
        <v/>
      </c>
      <c r="DE114" s="5" t="str">
        <f t="shared" si="304"/>
        <v/>
      </c>
      <c r="DF114" s="5" t="str">
        <f t="shared" si="305"/>
        <v/>
      </c>
      <c r="DG114" s="5" t="str">
        <f t="shared" si="306"/>
        <v/>
      </c>
      <c r="DH114" s="5" t="str">
        <f t="shared" si="307"/>
        <v/>
      </c>
      <c r="DI114" s="5" t="str">
        <f t="shared" si="308"/>
        <v/>
      </c>
      <c r="DJ114" s="5" t="str">
        <f t="shared" si="309"/>
        <v/>
      </c>
      <c r="DK114" s="5" t="str">
        <f t="shared" si="310"/>
        <v/>
      </c>
      <c r="DL114" s="5" t="str">
        <f t="shared" si="311"/>
        <v/>
      </c>
      <c r="DM114" s="5" t="str">
        <f t="shared" si="312"/>
        <v/>
      </c>
      <c r="DN114" s="5" t="str">
        <f t="shared" si="313"/>
        <v/>
      </c>
      <c r="DO114" s="5" t="str">
        <f t="shared" si="314"/>
        <v/>
      </c>
      <c r="DP114" s="5" t="str">
        <f t="shared" si="315"/>
        <v/>
      </c>
      <c r="DQ114" s="5" t="str">
        <f t="shared" si="316"/>
        <v/>
      </c>
      <c r="DR114" s="5" t="str">
        <f t="shared" si="317"/>
        <v/>
      </c>
      <c r="DS114" s="5" t="str">
        <f t="shared" si="318"/>
        <v/>
      </c>
      <c r="DT114" s="5" t="str">
        <f t="shared" si="319"/>
        <v/>
      </c>
      <c r="DU114" s="5" t="str">
        <f t="shared" si="320"/>
        <v/>
      </c>
      <c r="DV114" s="5" t="str">
        <f t="shared" si="321"/>
        <v/>
      </c>
      <c r="DW114" s="5" t="str">
        <f t="shared" si="322"/>
        <v/>
      </c>
      <c r="DX114" s="5" t="str">
        <f t="shared" si="323"/>
        <v/>
      </c>
      <c r="DY114" s="5">
        <f t="shared" si="324"/>
        <v>1.85</v>
      </c>
      <c r="DZ114" s="36">
        <f t="shared" si="325"/>
        <v>54</v>
      </c>
      <c r="EA114" s="36" t="str">
        <f t="shared" si="326"/>
        <v/>
      </c>
      <c r="EB114" s="4">
        <f t="shared" si="327"/>
        <v>-277.85791192133672</v>
      </c>
      <c r="EC114" s="4">
        <f t="shared" si="328"/>
        <v>50.700427459748539</v>
      </c>
      <c r="ED114" s="4">
        <f t="shared" si="329"/>
        <v>-143.31004807065861</v>
      </c>
      <c r="EE114" s="4">
        <f t="shared" si="330"/>
        <v>335.86987852458049</v>
      </c>
      <c r="EF114" s="4">
        <f t="shared" si="331"/>
        <v>168.42969401567098</v>
      </c>
      <c r="EG114" s="5">
        <f t="shared" si="332"/>
        <v>0.66479976536536545</v>
      </c>
      <c r="EH114" s="5">
        <f t="shared" si="333"/>
        <v>2.2123169791681043</v>
      </c>
      <c r="EI114" s="5">
        <f t="shared" si="334"/>
        <v>1.0223761767465258</v>
      </c>
      <c r="EJ114" s="5">
        <f t="shared" si="335"/>
        <v>0.85918238509508038</v>
      </c>
      <c r="EK114" s="5">
        <f t="shared" si="336"/>
        <v>0.45201479237212611</v>
      </c>
      <c r="EL114" s="5">
        <f t="shared" si="337"/>
        <v>1.052197531545306</v>
      </c>
      <c r="EM114" s="5">
        <f t="shared" si="338"/>
        <v>0.28999999999999998</v>
      </c>
      <c r="EN114" s="5">
        <f t="shared" si="339"/>
        <v>18.82</v>
      </c>
      <c r="EO114" s="36">
        <f t="shared" si="340"/>
        <v>2.54</v>
      </c>
      <c r="EP114" s="36">
        <f t="shared" si="341"/>
        <v>2.7</v>
      </c>
      <c r="EQ114" s="36">
        <f t="shared" si="342"/>
        <v>2.1</v>
      </c>
      <c r="ER114" s="36">
        <f t="shared" si="343"/>
        <v>152.273</v>
      </c>
      <c r="ES114" s="36">
        <f t="shared" si="344"/>
        <v>138</v>
      </c>
      <c r="ET114" s="36">
        <f t="shared" si="345"/>
        <v>114</v>
      </c>
      <c r="EU114" s="36">
        <f t="shared" si="346"/>
        <v>11.601000000000001</v>
      </c>
      <c r="EV114" s="36">
        <f t="shared" si="347"/>
        <v>5.75</v>
      </c>
      <c r="EW114" s="36">
        <f t="shared" si="348"/>
        <v>14.48</v>
      </c>
      <c r="EX114" s="36">
        <f t="shared" si="349"/>
        <v>11.601000000000001</v>
      </c>
      <c r="EY114" s="36">
        <f t="shared" si="350"/>
        <v>3.98</v>
      </c>
      <c r="EZ114" s="36">
        <f t="shared" si="351"/>
        <v>5.75</v>
      </c>
      <c r="FA114" s="5" t="str">
        <f t="shared" si="352"/>
        <v/>
      </c>
      <c r="FB114" s="5" t="str">
        <f t="shared" si="353"/>
        <v/>
      </c>
      <c r="FC114" s="5" t="str">
        <f t="shared" si="354"/>
        <v/>
      </c>
      <c r="FD114" s="36">
        <f t="shared" si="355"/>
        <v>152.273</v>
      </c>
      <c r="FE114" s="36">
        <f t="shared" si="356"/>
        <v>138</v>
      </c>
      <c r="FF114" s="36">
        <f t="shared" si="357"/>
        <v>389</v>
      </c>
      <c r="FG114" s="5">
        <f t="shared" si="358"/>
        <v>32</v>
      </c>
      <c r="FH114" s="36">
        <f t="shared" si="359"/>
        <v>34.5</v>
      </c>
      <c r="FI114" s="36">
        <f t="shared" si="360"/>
        <v>38</v>
      </c>
      <c r="FJ114" s="5" t="str">
        <f t="shared" si="361"/>
        <v/>
      </c>
      <c r="FK114" s="5" t="str">
        <f t="shared" si="362"/>
        <v/>
      </c>
      <c r="FL114" s="5" t="str">
        <f t="shared" si="363"/>
        <v/>
      </c>
      <c r="FM114" s="5">
        <f t="shared" si="364"/>
        <v>0.53333333333333333</v>
      </c>
      <c r="FN114" s="5" t="str">
        <f t="shared" si="365"/>
        <v/>
      </c>
      <c r="FO114" s="5" t="str">
        <f t="shared" si="366"/>
        <v/>
      </c>
      <c r="FP114" s="4">
        <f t="shared" si="367"/>
        <v>304.54000000000002</v>
      </c>
      <c r="FQ114" s="4" t="str">
        <f t="shared" si="368"/>
        <v/>
      </c>
      <c r="FR114" s="4" t="str">
        <f t="shared" si="369"/>
        <v/>
      </c>
      <c r="FS114" s="65" t="str">
        <f t="shared" si="370"/>
        <v/>
      </c>
      <c r="FT114" s="65" t="str">
        <f t="shared" si="371"/>
        <v/>
      </c>
      <c r="FU114" s="65" t="str">
        <f t="shared" si="372"/>
        <v/>
      </c>
      <c r="FV114" s="65" t="str">
        <f t="shared" si="373"/>
        <v/>
      </c>
      <c r="FW114" s="65">
        <f t="shared" si="374"/>
        <v>0.48886859458627019</v>
      </c>
      <c r="FX114" s="65">
        <f t="shared" si="375"/>
        <v>0.31042524058130161</v>
      </c>
      <c r="FY114" s="65">
        <f t="shared" si="376"/>
        <v>5.8022134921263264</v>
      </c>
      <c r="FZ114" s="65">
        <f t="shared" si="377"/>
        <v>-4.9434824658150713</v>
      </c>
      <c r="GA114" s="65">
        <f t="shared" si="378"/>
        <v>0.28926137576633226</v>
      </c>
      <c r="GB114" s="65">
        <f t="shared" si="379"/>
        <v>0.26945300000000011</v>
      </c>
      <c r="GC114" s="65">
        <f t="shared" si="380"/>
        <v>-1.5588700000000002</v>
      </c>
      <c r="GD114" s="65">
        <f t="shared" si="381"/>
        <v>-2.4167069999999997</v>
      </c>
    </row>
    <row r="115" spans="1:186">
      <c r="A115" s="38" t="s">
        <v>185</v>
      </c>
      <c r="B115" s="37">
        <v>661471.96197900001</v>
      </c>
      <c r="C115" s="4">
        <v>4910899.9145200001</v>
      </c>
      <c r="D115" s="38" t="s">
        <v>322</v>
      </c>
      <c r="E115" s="38" t="s">
        <v>646</v>
      </c>
      <c r="F115" s="58">
        <v>5428</v>
      </c>
      <c r="G115" s="38" t="s">
        <v>327</v>
      </c>
      <c r="H115" s="34">
        <v>50.04</v>
      </c>
      <c r="I115" s="34">
        <v>2.27</v>
      </c>
      <c r="J115" s="34">
        <v>15.25</v>
      </c>
      <c r="K115" s="34">
        <v>13.63</v>
      </c>
      <c r="L115" s="34">
        <v>0.27</v>
      </c>
      <c r="M115" s="34">
        <v>8.2100000000000009</v>
      </c>
      <c r="N115" s="34">
        <v>5.76</v>
      </c>
      <c r="O115" s="34">
        <v>4.26</v>
      </c>
      <c r="P115" s="34">
        <v>0</v>
      </c>
      <c r="Q115" s="34">
        <v>0.11</v>
      </c>
      <c r="R115" s="34"/>
      <c r="S115" s="5">
        <f t="shared" si="133"/>
        <v>99.8</v>
      </c>
      <c r="U115" s="4">
        <v>38</v>
      </c>
      <c r="W115" s="4">
        <v>111</v>
      </c>
      <c r="X115" s="4">
        <v>53</v>
      </c>
      <c r="Y115" s="4">
        <v>88</v>
      </c>
      <c r="AB115" s="4">
        <v>15</v>
      </c>
      <c r="AC115" s="4">
        <v>162</v>
      </c>
      <c r="AD115" s="4">
        <v>32</v>
      </c>
      <c r="AE115" s="4">
        <v>124</v>
      </c>
      <c r="AF115" s="26">
        <v>16</v>
      </c>
      <c r="AG115" s="4">
        <v>70</v>
      </c>
      <c r="AH115" s="5">
        <v>9.75</v>
      </c>
      <c r="AI115" s="5">
        <v>24.6</v>
      </c>
      <c r="AK115" s="5">
        <v>16.399999999999999</v>
      </c>
      <c r="AL115" s="5">
        <v>4.47</v>
      </c>
      <c r="AM115" s="5">
        <v>1.71</v>
      </c>
      <c r="AO115" s="5">
        <v>0.68</v>
      </c>
      <c r="AT115" s="5">
        <v>2.73</v>
      </c>
      <c r="AU115" s="5">
        <v>0.39</v>
      </c>
      <c r="BK115" s="4">
        <f t="shared" si="258"/>
        <v>13609</v>
      </c>
      <c r="BL115" s="6">
        <f t="shared" si="259"/>
        <v>0.83275087368946576</v>
      </c>
      <c r="BM115" s="6">
        <f t="shared" si="260"/>
        <v>2.8417626439659491E-2</v>
      </c>
      <c r="BN115" s="6">
        <f t="shared" si="261"/>
        <v>0.29907825063737986</v>
      </c>
      <c r="BO115" s="6">
        <f t="shared" si="262"/>
        <v>0.17069505322479653</v>
      </c>
      <c r="BP115" s="6">
        <f t="shared" si="263"/>
        <v>3.8060332675500428E-3</v>
      </c>
      <c r="BQ115" s="6">
        <f t="shared" si="264"/>
        <v>0.20367154552220293</v>
      </c>
      <c r="BR115" s="6">
        <f t="shared" si="265"/>
        <v>0.10271041369472182</v>
      </c>
      <c r="BS115" s="6">
        <f t="shared" si="266"/>
        <v>0.13746369796708616</v>
      </c>
      <c r="BT115" s="6">
        <f t="shared" si="267"/>
        <v>0</v>
      </c>
      <c r="BU115" s="6">
        <f t="shared" si="268"/>
        <v>1.5499506833873467E-3</v>
      </c>
      <c r="BV115" s="5">
        <f t="shared" si="269"/>
        <v>1.62</v>
      </c>
      <c r="BW115" s="5">
        <f t="shared" si="270"/>
        <v>10.81</v>
      </c>
      <c r="BX115" s="36">
        <f t="shared" si="271"/>
        <v>57.03</v>
      </c>
      <c r="BY115" s="5">
        <f t="shared" si="272"/>
        <v>1.49</v>
      </c>
      <c r="BZ115" s="5">
        <f t="shared" si="273"/>
        <v>6.72</v>
      </c>
      <c r="CA115" s="5">
        <f t="shared" si="274"/>
        <v>2.54</v>
      </c>
      <c r="CB115" s="5">
        <f t="shared" si="275"/>
        <v>20.64</v>
      </c>
      <c r="CC115" s="5">
        <f t="shared" si="276"/>
        <v>4.26</v>
      </c>
      <c r="CD115" s="5">
        <f t="shared" si="277"/>
        <v>-1.5</v>
      </c>
      <c r="CE115" s="34">
        <f t="shared" si="278"/>
        <v>8.2100000000000009</v>
      </c>
      <c r="CF115" s="34">
        <f t="shared" si="279"/>
        <v>18.23</v>
      </c>
      <c r="CG115" s="34">
        <f t="shared" si="280"/>
        <v>45.035655512890841</v>
      </c>
      <c r="CH115" s="5">
        <f t="shared" si="281"/>
        <v>0</v>
      </c>
      <c r="CI115" s="5">
        <f t="shared" si="282"/>
        <v>0</v>
      </c>
      <c r="CJ115" s="6">
        <f t="shared" si="283"/>
        <v>0.113</v>
      </c>
      <c r="CK115" s="5">
        <f t="shared" si="284"/>
        <v>9.2999999999999999E-2</v>
      </c>
      <c r="CL115" s="5">
        <f t="shared" si="285"/>
        <v>9.8780000000000001</v>
      </c>
      <c r="CM115" s="5">
        <f t="shared" si="286"/>
        <v>4.67</v>
      </c>
      <c r="CN115" s="5">
        <f t="shared" si="287"/>
        <v>0.79</v>
      </c>
      <c r="CO115" s="5" t="str">
        <f t="shared" si="288"/>
        <v/>
      </c>
      <c r="CP115" s="5">
        <f t="shared" si="289"/>
        <v>3.88</v>
      </c>
      <c r="CQ115" s="6">
        <f t="shared" si="290"/>
        <v>0.5</v>
      </c>
      <c r="CR115" s="40">
        <f t="shared" si="291"/>
        <v>5.4999999999999997E-3</v>
      </c>
      <c r="CS115" s="5">
        <f t="shared" si="292"/>
        <v>4.38</v>
      </c>
      <c r="CT115" s="5">
        <f t="shared" si="293"/>
        <v>7.18</v>
      </c>
      <c r="CU115" s="5" t="str">
        <f t="shared" si="294"/>
        <v/>
      </c>
      <c r="CV115" s="5" t="str">
        <f t="shared" si="295"/>
        <v/>
      </c>
      <c r="CW115" s="5">
        <f t="shared" si="296"/>
        <v>7.75</v>
      </c>
      <c r="CX115" s="5">
        <f t="shared" si="297"/>
        <v>9.01</v>
      </c>
      <c r="CY115" s="4">
        <f t="shared" si="298"/>
        <v>425</v>
      </c>
      <c r="CZ115" s="4">
        <f t="shared" si="299"/>
        <v>109.7</v>
      </c>
      <c r="DA115" s="4">
        <f t="shared" si="300"/>
        <v>4985</v>
      </c>
      <c r="DB115" s="5">
        <f t="shared" si="301"/>
        <v>2.19</v>
      </c>
      <c r="DC115" s="5">
        <f t="shared" si="302"/>
        <v>25.64</v>
      </c>
      <c r="DD115" s="5" t="str">
        <f t="shared" si="303"/>
        <v/>
      </c>
      <c r="DE115" s="5" t="str">
        <f t="shared" si="304"/>
        <v/>
      </c>
      <c r="DF115" s="5">
        <f t="shared" si="305"/>
        <v>5.86</v>
      </c>
      <c r="DG115" s="5" t="str">
        <f t="shared" si="306"/>
        <v/>
      </c>
      <c r="DH115" s="5" t="str">
        <f t="shared" si="307"/>
        <v/>
      </c>
      <c r="DI115" s="5">
        <f t="shared" si="308"/>
        <v>0.83</v>
      </c>
      <c r="DJ115" s="5">
        <f t="shared" si="309"/>
        <v>16.95</v>
      </c>
      <c r="DK115" s="5">
        <f t="shared" si="310"/>
        <v>0.61</v>
      </c>
      <c r="DL115" s="5" t="str">
        <f t="shared" si="311"/>
        <v/>
      </c>
      <c r="DM115" s="5" t="str">
        <f t="shared" si="312"/>
        <v/>
      </c>
      <c r="DN115" s="5" t="str">
        <f t="shared" si="313"/>
        <v/>
      </c>
      <c r="DO115" s="5" t="str">
        <f t="shared" si="314"/>
        <v/>
      </c>
      <c r="DP115" s="5" t="str">
        <f t="shared" si="315"/>
        <v/>
      </c>
      <c r="DQ115" s="5">
        <f t="shared" si="316"/>
        <v>2.39</v>
      </c>
      <c r="DR115" s="5">
        <f t="shared" si="317"/>
        <v>1.35</v>
      </c>
      <c r="DS115" s="5">
        <f t="shared" si="318"/>
        <v>1.77</v>
      </c>
      <c r="DT115" s="5" t="str">
        <f t="shared" si="319"/>
        <v/>
      </c>
      <c r="DU115" s="5">
        <f t="shared" si="320"/>
        <v>0.62</v>
      </c>
      <c r="DV115" s="5" t="str">
        <f t="shared" si="321"/>
        <v/>
      </c>
      <c r="DW115" s="5" t="str">
        <f t="shared" si="322"/>
        <v/>
      </c>
      <c r="DX115" s="5" t="str">
        <f t="shared" si="323"/>
        <v/>
      </c>
      <c r="DY115" s="5">
        <f t="shared" si="324"/>
        <v>2.06</v>
      </c>
      <c r="DZ115" s="36">
        <f t="shared" si="325"/>
        <v>48</v>
      </c>
      <c r="EA115" s="36" t="str">
        <f t="shared" si="326"/>
        <v/>
      </c>
      <c r="EB115" s="4">
        <f t="shared" si="327"/>
        <v>-240.17411166180796</v>
      </c>
      <c r="EC115" s="4">
        <f t="shared" si="328"/>
        <v>71.646317466254544</v>
      </c>
      <c r="ED115" s="4">
        <f t="shared" si="329"/>
        <v>-43.80627471914994</v>
      </c>
      <c r="EE115" s="4">
        <f t="shared" si="330"/>
        <v>402.78422518665894</v>
      </c>
      <c r="EF115" s="4">
        <f t="shared" si="331"/>
        <v>80.569457347086541</v>
      </c>
      <c r="EG115" s="5">
        <f t="shared" si="332"/>
        <v>0.87252583548899498</v>
      </c>
      <c r="EH115" s="5">
        <f t="shared" si="333"/>
        <v>2.1768179365193383</v>
      </c>
      <c r="EI115" s="5">
        <f t="shared" si="334"/>
        <v>1.2457302493762747</v>
      </c>
      <c r="EJ115" s="5">
        <f t="shared" si="335"/>
        <v>1.3379301075268817</v>
      </c>
      <c r="EK115" s="5">
        <f t="shared" si="336"/>
        <v>0.45938614489687996</v>
      </c>
      <c r="EL115" s="5">
        <f t="shared" si="337"/>
        <v>0.686711723299268</v>
      </c>
      <c r="EM115" s="5">
        <f t="shared" si="338"/>
        <v>0.3</v>
      </c>
      <c r="EN115" s="5">
        <f t="shared" si="339"/>
        <v>19.420000000000002</v>
      </c>
      <c r="EO115" s="36">
        <f t="shared" si="340"/>
        <v>2.27</v>
      </c>
      <c r="EP115" s="36">
        <f t="shared" si="341"/>
        <v>2.7</v>
      </c>
      <c r="EQ115" s="36">
        <f t="shared" si="342"/>
        <v>1.1000000000000001</v>
      </c>
      <c r="ER115" s="36">
        <f t="shared" si="343"/>
        <v>136.0865</v>
      </c>
      <c r="ES115" s="36">
        <f t="shared" si="344"/>
        <v>124</v>
      </c>
      <c r="ET115" s="36">
        <f t="shared" si="345"/>
        <v>96</v>
      </c>
      <c r="EU115" s="36">
        <f t="shared" si="346"/>
        <v>12.267000000000001</v>
      </c>
      <c r="EV115" s="36">
        <f t="shared" si="347"/>
        <v>8.2100000000000009</v>
      </c>
      <c r="EW115" s="36">
        <f t="shared" si="348"/>
        <v>15.25</v>
      </c>
      <c r="EX115" s="36">
        <f t="shared" si="349"/>
        <v>12.267000000000001</v>
      </c>
      <c r="EY115" s="36">
        <f t="shared" si="350"/>
        <v>4.26</v>
      </c>
      <c r="EZ115" s="36">
        <f t="shared" si="351"/>
        <v>8.2100000000000009</v>
      </c>
      <c r="FA115" s="5" t="str">
        <f t="shared" si="352"/>
        <v/>
      </c>
      <c r="FB115" s="5" t="str">
        <f t="shared" si="353"/>
        <v/>
      </c>
      <c r="FC115" s="5" t="str">
        <f t="shared" si="354"/>
        <v/>
      </c>
      <c r="FD115" s="36">
        <f t="shared" si="355"/>
        <v>136.0865</v>
      </c>
      <c r="FE115" s="36">
        <f t="shared" si="356"/>
        <v>124</v>
      </c>
      <c r="FF115" s="36">
        <f t="shared" si="357"/>
        <v>81</v>
      </c>
      <c r="FG115" s="5">
        <f t="shared" si="358"/>
        <v>32</v>
      </c>
      <c r="FH115" s="36">
        <f t="shared" si="359"/>
        <v>31</v>
      </c>
      <c r="FI115" s="36">
        <f t="shared" si="360"/>
        <v>32</v>
      </c>
      <c r="FJ115" s="5">
        <f t="shared" si="361"/>
        <v>2.1333333333333333</v>
      </c>
      <c r="FK115" s="5">
        <f t="shared" si="362"/>
        <v>0.97499999999999998</v>
      </c>
      <c r="FL115" s="5">
        <f t="shared" si="363"/>
        <v>2</v>
      </c>
      <c r="FM115" s="5">
        <f t="shared" si="364"/>
        <v>0.5</v>
      </c>
      <c r="FN115" s="5" t="str">
        <f t="shared" si="365"/>
        <v/>
      </c>
      <c r="FO115" s="5" t="str">
        <f t="shared" si="366"/>
        <v/>
      </c>
      <c r="FP115" s="4">
        <f t="shared" si="367"/>
        <v>272.18</v>
      </c>
      <c r="FQ115" s="4">
        <f t="shared" si="368"/>
        <v>223.5</v>
      </c>
      <c r="FR115" s="4" t="str">
        <f t="shared" si="369"/>
        <v/>
      </c>
      <c r="FS115" s="65" t="str">
        <f t="shared" si="370"/>
        <v/>
      </c>
      <c r="FT115" s="65">
        <f t="shared" si="371"/>
        <v>-0.15610260878754628</v>
      </c>
      <c r="FU115" s="65">
        <f t="shared" si="372"/>
        <v>-5.7038500970364232E-2</v>
      </c>
      <c r="FV115" s="65">
        <f t="shared" si="373"/>
        <v>-8.0519596819887046E-2</v>
      </c>
      <c r="FW115" s="65">
        <f t="shared" si="374"/>
        <v>0.5358379631750817</v>
      </c>
      <c r="FX115" s="65">
        <f t="shared" si="375"/>
        <v>-0.32225120820580072</v>
      </c>
      <c r="FY115" s="65">
        <f t="shared" si="376"/>
        <v>4.9296900072369434</v>
      </c>
      <c r="FZ115" s="65">
        <f t="shared" si="377"/>
        <v>-6.1664295047488071</v>
      </c>
      <c r="GA115" s="65">
        <f t="shared" si="378"/>
        <v>0.30841309119514082</v>
      </c>
      <c r="GB115" s="65">
        <f t="shared" si="379"/>
        <v>0.32919500000000013</v>
      </c>
      <c r="GC115" s="65">
        <f t="shared" si="380"/>
        <v>-1.6028040000000001</v>
      </c>
      <c r="GD115" s="65">
        <f t="shared" si="381"/>
        <v>-2.4585570000000003</v>
      </c>
    </row>
    <row r="116" spans="1:186">
      <c r="A116" s="38" t="s">
        <v>185</v>
      </c>
      <c r="B116" s="37">
        <v>661355.21987699997</v>
      </c>
      <c r="C116" s="4">
        <v>4911237.2991899997</v>
      </c>
      <c r="D116" s="38" t="s">
        <v>322</v>
      </c>
      <c r="E116" s="38" t="s">
        <v>646</v>
      </c>
      <c r="F116" s="58">
        <v>5429</v>
      </c>
      <c r="G116" s="38" t="s">
        <v>328</v>
      </c>
      <c r="H116" s="34">
        <v>50.24</v>
      </c>
      <c r="I116" s="34">
        <v>2.68</v>
      </c>
      <c r="J116" s="34">
        <v>14.61</v>
      </c>
      <c r="K116" s="34">
        <v>14.26</v>
      </c>
      <c r="L116" s="34">
        <v>0.3</v>
      </c>
      <c r="M116" s="34">
        <v>6.48</v>
      </c>
      <c r="N116" s="34">
        <v>6.7</v>
      </c>
      <c r="O116" s="34">
        <v>3.48</v>
      </c>
      <c r="P116" s="34">
        <v>0</v>
      </c>
      <c r="Q116" s="34">
        <v>0.2</v>
      </c>
      <c r="R116" s="34"/>
      <c r="S116" s="5">
        <f t="shared" si="133"/>
        <v>98.950000000000017</v>
      </c>
      <c r="W116" s="4">
        <v>127</v>
      </c>
      <c r="Y116" s="4">
        <v>30</v>
      </c>
      <c r="AB116" s="4">
        <v>15</v>
      </c>
      <c r="AC116" s="4">
        <v>234</v>
      </c>
      <c r="AD116" s="4">
        <v>35</v>
      </c>
      <c r="AE116" s="4">
        <v>123</v>
      </c>
      <c r="AF116" s="26">
        <v>15</v>
      </c>
      <c r="AG116" s="4">
        <v>107</v>
      </c>
      <c r="BK116" s="4">
        <f t="shared" si="258"/>
        <v>16067</v>
      </c>
      <c r="BL116" s="6">
        <f t="shared" si="259"/>
        <v>0.83607921451156597</v>
      </c>
      <c r="BM116" s="6">
        <f t="shared" si="260"/>
        <v>3.3550325488232349E-2</v>
      </c>
      <c r="BN116" s="6">
        <f t="shared" si="261"/>
        <v>0.28652676995489307</v>
      </c>
      <c r="BO116" s="6">
        <f t="shared" si="262"/>
        <v>0.1785848465873513</v>
      </c>
      <c r="BP116" s="6">
        <f t="shared" si="263"/>
        <v>4.22892585283338E-3</v>
      </c>
      <c r="BQ116" s="6">
        <f t="shared" si="264"/>
        <v>0.16075415529645248</v>
      </c>
      <c r="BR116" s="6">
        <f t="shared" si="265"/>
        <v>0.11947218259629101</v>
      </c>
      <c r="BS116" s="6">
        <f t="shared" si="266"/>
        <v>0.11229428848015489</v>
      </c>
      <c r="BT116" s="6">
        <f t="shared" si="267"/>
        <v>0</v>
      </c>
      <c r="BU116" s="6">
        <f t="shared" si="268"/>
        <v>2.8180921516133581E-3</v>
      </c>
      <c r="BV116" s="5">
        <f t="shared" si="269"/>
        <v>1.7</v>
      </c>
      <c r="BW116" s="5">
        <f t="shared" si="270"/>
        <v>11.3</v>
      </c>
      <c r="BX116" s="36">
        <f t="shared" si="271"/>
        <v>50.03</v>
      </c>
      <c r="BY116" s="5">
        <f t="shared" si="272"/>
        <v>1.98</v>
      </c>
      <c r="BZ116" s="5">
        <f t="shared" si="273"/>
        <v>5.45</v>
      </c>
      <c r="CA116" s="5">
        <f t="shared" si="274"/>
        <v>2.5</v>
      </c>
      <c r="CB116" s="5">
        <f t="shared" si="275"/>
        <v>13.4</v>
      </c>
      <c r="CC116" s="5">
        <f t="shared" si="276"/>
        <v>3.48</v>
      </c>
      <c r="CD116" s="5">
        <f t="shared" si="277"/>
        <v>-3.22</v>
      </c>
      <c r="CE116" s="34">
        <f t="shared" si="278"/>
        <v>6.48</v>
      </c>
      <c r="CF116" s="34">
        <f t="shared" si="279"/>
        <v>16.66</v>
      </c>
      <c r="CG116" s="34">
        <f t="shared" si="280"/>
        <v>38.895558223289314</v>
      </c>
      <c r="CH116" s="5">
        <f t="shared" si="281"/>
        <v>0</v>
      </c>
      <c r="CI116" s="5">
        <f t="shared" si="282"/>
        <v>0</v>
      </c>
      <c r="CJ116" s="6">
        <f t="shared" si="283"/>
        <v>6.2E-2</v>
      </c>
      <c r="CK116" s="5">
        <f t="shared" si="284"/>
        <v>6.4000000000000001E-2</v>
      </c>
      <c r="CL116" s="5" t="str">
        <f t="shared" si="285"/>
        <v/>
      </c>
      <c r="CM116" s="5">
        <f t="shared" si="286"/>
        <v>7.13</v>
      </c>
      <c r="CN116" s="5">
        <f t="shared" si="287"/>
        <v>0.24</v>
      </c>
      <c r="CO116" s="5" t="str">
        <f t="shared" si="288"/>
        <v/>
      </c>
      <c r="CP116" s="5">
        <f t="shared" si="289"/>
        <v>3.51</v>
      </c>
      <c r="CQ116" s="6">
        <f t="shared" si="290"/>
        <v>0.42899999999999999</v>
      </c>
      <c r="CR116" s="40">
        <f t="shared" si="291"/>
        <v>4.5999999999999999E-3</v>
      </c>
      <c r="CS116" s="5">
        <f t="shared" si="292"/>
        <v>7.13</v>
      </c>
      <c r="CT116" s="5" t="str">
        <f t="shared" si="293"/>
        <v/>
      </c>
      <c r="CU116" s="5" t="str">
        <f t="shared" si="294"/>
        <v/>
      </c>
      <c r="CV116" s="5" t="str">
        <f t="shared" si="295"/>
        <v/>
      </c>
      <c r="CW116" s="5">
        <f t="shared" si="296"/>
        <v>8.1999999999999993</v>
      </c>
      <c r="CX116" s="5" t="str">
        <f t="shared" si="297"/>
        <v/>
      </c>
      <c r="CY116" s="4">
        <f t="shared" si="298"/>
        <v>459</v>
      </c>
      <c r="CZ116" s="4">
        <f t="shared" si="299"/>
        <v>130.6</v>
      </c>
      <c r="DA116" s="4" t="str">
        <f t="shared" si="300"/>
        <v/>
      </c>
      <c r="DB116" s="5">
        <f t="shared" si="301"/>
        <v>3.06</v>
      </c>
      <c r="DC116" s="5" t="str">
        <f t="shared" si="302"/>
        <v/>
      </c>
      <c r="DD116" s="5" t="str">
        <f t="shared" si="303"/>
        <v/>
      </c>
      <c r="DE116" s="5" t="str">
        <f t="shared" si="304"/>
        <v/>
      </c>
      <c r="DF116" s="5" t="str">
        <f t="shared" si="305"/>
        <v/>
      </c>
      <c r="DG116" s="5" t="str">
        <f t="shared" si="306"/>
        <v/>
      </c>
      <c r="DH116" s="5" t="str">
        <f t="shared" si="307"/>
        <v/>
      </c>
      <c r="DI116" s="5" t="str">
        <f t="shared" si="308"/>
        <v/>
      </c>
      <c r="DJ116" s="5" t="str">
        <f t="shared" si="309"/>
        <v/>
      </c>
      <c r="DK116" s="5" t="str">
        <f t="shared" si="310"/>
        <v/>
      </c>
      <c r="DL116" s="5" t="str">
        <f t="shared" si="311"/>
        <v/>
      </c>
      <c r="DM116" s="5" t="str">
        <f t="shared" si="312"/>
        <v/>
      </c>
      <c r="DN116" s="5" t="str">
        <f t="shared" si="313"/>
        <v/>
      </c>
      <c r="DO116" s="5" t="str">
        <f t="shared" si="314"/>
        <v/>
      </c>
      <c r="DP116" s="5" t="str">
        <f t="shared" si="315"/>
        <v/>
      </c>
      <c r="DQ116" s="5" t="str">
        <f t="shared" si="316"/>
        <v/>
      </c>
      <c r="DR116" s="5" t="str">
        <f t="shared" si="317"/>
        <v/>
      </c>
      <c r="DS116" s="5" t="str">
        <f t="shared" si="318"/>
        <v/>
      </c>
      <c r="DT116" s="5" t="str">
        <f t="shared" si="319"/>
        <v/>
      </c>
      <c r="DU116" s="5" t="str">
        <f t="shared" si="320"/>
        <v/>
      </c>
      <c r="DV116" s="5" t="str">
        <f t="shared" si="321"/>
        <v/>
      </c>
      <c r="DW116" s="5" t="str">
        <f t="shared" si="322"/>
        <v/>
      </c>
      <c r="DX116" s="5" t="str">
        <f t="shared" si="323"/>
        <v/>
      </c>
      <c r="DY116" s="5">
        <f t="shared" si="324"/>
        <v>1.95</v>
      </c>
      <c r="DZ116" s="36">
        <f t="shared" si="325"/>
        <v>50</v>
      </c>
      <c r="EA116" s="36" t="str">
        <f t="shared" si="326"/>
        <v/>
      </c>
      <c r="EB116" s="4">
        <f t="shared" si="327"/>
        <v>-231.7664710764459</v>
      </c>
      <c r="EC116" s="4">
        <f t="shared" si="328"/>
        <v>86.750661292839737</v>
      </c>
      <c r="ED116" s="4">
        <f t="shared" si="329"/>
        <v>-64.711883717843861</v>
      </c>
      <c r="EE116" s="4">
        <f t="shared" si="330"/>
        <v>372.88932737203612</v>
      </c>
      <c r="EF116" s="4">
        <f t="shared" si="331"/>
        <v>95.360011335124113</v>
      </c>
      <c r="EG116" s="5">
        <f t="shared" si="332"/>
        <v>0.81600509983053271</v>
      </c>
      <c r="EH116" s="5">
        <f t="shared" si="333"/>
        <v>2.5528943060835219</v>
      </c>
      <c r="EI116" s="5">
        <f t="shared" si="334"/>
        <v>1.2367093950240837</v>
      </c>
      <c r="EJ116" s="5">
        <f t="shared" si="335"/>
        <v>0.93961675493500241</v>
      </c>
      <c r="EK116" s="5">
        <f t="shared" si="336"/>
        <v>0.39171226071404913</v>
      </c>
      <c r="EL116" s="5">
        <f t="shared" si="337"/>
        <v>0.83377027635303436</v>
      </c>
      <c r="EM116" s="5">
        <f t="shared" si="338"/>
        <v>0.28999999999999998</v>
      </c>
      <c r="EN116" s="5">
        <f t="shared" si="339"/>
        <v>19.59</v>
      </c>
      <c r="EO116" s="36">
        <f t="shared" si="340"/>
        <v>2.68</v>
      </c>
      <c r="EP116" s="36">
        <f t="shared" si="341"/>
        <v>3</v>
      </c>
      <c r="EQ116" s="36">
        <f t="shared" si="342"/>
        <v>2</v>
      </c>
      <c r="ER116" s="36">
        <f t="shared" si="343"/>
        <v>160.66600000000003</v>
      </c>
      <c r="ES116" s="36">
        <f t="shared" si="344"/>
        <v>123</v>
      </c>
      <c r="ET116" s="36">
        <f t="shared" si="345"/>
        <v>105</v>
      </c>
      <c r="EU116" s="36">
        <f t="shared" si="346"/>
        <v>12.834</v>
      </c>
      <c r="EV116" s="36">
        <f t="shared" si="347"/>
        <v>6.48</v>
      </c>
      <c r="EW116" s="36">
        <f t="shared" si="348"/>
        <v>14.61</v>
      </c>
      <c r="EX116" s="36">
        <f t="shared" si="349"/>
        <v>12.834</v>
      </c>
      <c r="EY116" s="36">
        <f t="shared" si="350"/>
        <v>3.48</v>
      </c>
      <c r="EZ116" s="36">
        <f t="shared" si="351"/>
        <v>6.48</v>
      </c>
      <c r="FA116" s="5" t="str">
        <f t="shared" si="352"/>
        <v/>
      </c>
      <c r="FB116" s="5" t="str">
        <f t="shared" si="353"/>
        <v/>
      </c>
      <c r="FC116" s="5" t="str">
        <f t="shared" si="354"/>
        <v/>
      </c>
      <c r="FD116" s="36">
        <f t="shared" si="355"/>
        <v>160.66600000000003</v>
      </c>
      <c r="FE116" s="36">
        <f t="shared" si="356"/>
        <v>123</v>
      </c>
      <c r="FF116" s="36">
        <f t="shared" si="357"/>
        <v>117</v>
      </c>
      <c r="FG116" s="5">
        <f t="shared" si="358"/>
        <v>30</v>
      </c>
      <c r="FH116" s="36">
        <f t="shared" si="359"/>
        <v>30.75</v>
      </c>
      <c r="FI116" s="36">
        <f t="shared" si="360"/>
        <v>35</v>
      </c>
      <c r="FJ116" s="5" t="str">
        <f t="shared" si="361"/>
        <v/>
      </c>
      <c r="FK116" s="5" t="str">
        <f t="shared" si="362"/>
        <v/>
      </c>
      <c r="FL116" s="5" t="str">
        <f t="shared" si="363"/>
        <v/>
      </c>
      <c r="FM116" s="5">
        <f t="shared" si="364"/>
        <v>0.5</v>
      </c>
      <c r="FN116" s="5" t="str">
        <f t="shared" si="365"/>
        <v/>
      </c>
      <c r="FO116" s="5" t="str">
        <f t="shared" si="366"/>
        <v/>
      </c>
      <c r="FP116" s="4">
        <f t="shared" si="367"/>
        <v>321.33999999999997</v>
      </c>
      <c r="FQ116" s="4" t="str">
        <f t="shared" si="368"/>
        <v/>
      </c>
      <c r="FR116" s="4" t="str">
        <f t="shared" si="369"/>
        <v/>
      </c>
      <c r="FS116" s="65" t="str">
        <f t="shared" si="370"/>
        <v/>
      </c>
      <c r="FT116" s="65" t="str">
        <f t="shared" si="371"/>
        <v/>
      </c>
      <c r="FU116" s="65" t="str">
        <f t="shared" si="372"/>
        <v/>
      </c>
      <c r="FV116" s="65" t="str">
        <f t="shared" si="373"/>
        <v/>
      </c>
      <c r="FW116" s="65">
        <f t="shared" si="374"/>
        <v>0.46546171327455149</v>
      </c>
      <c r="FX116" s="65">
        <f t="shared" si="375"/>
        <v>-0.23465894494657644</v>
      </c>
      <c r="FY116" s="65">
        <f t="shared" si="376"/>
        <v>5.1605655152832917</v>
      </c>
      <c r="FZ116" s="65">
        <f t="shared" si="377"/>
        <v>-5.9649155349392355</v>
      </c>
      <c r="GA116" s="65">
        <f t="shared" si="378"/>
        <v>0.32546762857034195</v>
      </c>
      <c r="GB116" s="65">
        <f t="shared" si="379"/>
        <v>0.29751600000000006</v>
      </c>
      <c r="GC116" s="65">
        <f t="shared" si="380"/>
        <v>-1.5410569999999999</v>
      </c>
      <c r="GD116" s="65">
        <f t="shared" si="381"/>
        <v>-2.3811190000000004</v>
      </c>
    </row>
    <row r="117" spans="1:186">
      <c r="A117" s="38" t="s">
        <v>185</v>
      </c>
      <c r="B117" s="37">
        <v>661426.43255899998</v>
      </c>
      <c r="C117" s="4">
        <v>4911247.8059799997</v>
      </c>
      <c r="D117" s="38" t="s">
        <v>322</v>
      </c>
      <c r="E117" s="38" t="s">
        <v>646</v>
      </c>
      <c r="F117" s="58">
        <v>5430</v>
      </c>
      <c r="G117" s="38" t="s">
        <v>329</v>
      </c>
      <c r="H117" s="34">
        <v>51.46</v>
      </c>
      <c r="I117" s="34">
        <v>2.67</v>
      </c>
      <c r="J117" s="34">
        <v>13.89</v>
      </c>
      <c r="K117" s="34">
        <v>12.13</v>
      </c>
      <c r="L117" s="34">
        <v>0.23</v>
      </c>
      <c r="M117" s="34">
        <v>5.68</v>
      </c>
      <c r="N117" s="34">
        <v>9.36</v>
      </c>
      <c r="O117" s="34">
        <v>4.1100000000000003</v>
      </c>
      <c r="P117" s="34">
        <v>0</v>
      </c>
      <c r="Q117" s="34">
        <v>0.14000000000000001</v>
      </c>
      <c r="R117" s="34"/>
      <c r="S117" s="5">
        <f t="shared" si="133"/>
        <v>99.67</v>
      </c>
      <c r="U117" s="4">
        <v>47</v>
      </c>
      <c r="W117" s="4">
        <v>161</v>
      </c>
      <c r="X117" s="4">
        <v>48</v>
      </c>
      <c r="Y117" s="4">
        <v>27</v>
      </c>
      <c r="AB117" s="4">
        <v>14</v>
      </c>
      <c r="AC117" s="4">
        <v>412</v>
      </c>
      <c r="AD117" s="4">
        <v>38</v>
      </c>
      <c r="AE117" s="4">
        <v>148</v>
      </c>
      <c r="AF117" s="26">
        <v>18</v>
      </c>
      <c r="AG117" s="4">
        <v>80</v>
      </c>
      <c r="AH117" s="5">
        <v>10.84</v>
      </c>
      <c r="AI117" s="5">
        <v>29.7</v>
      </c>
      <c r="AK117" s="5">
        <v>18.100000000000001</v>
      </c>
      <c r="AL117" s="5">
        <v>4.97</v>
      </c>
      <c r="AM117" s="5">
        <v>1.72</v>
      </c>
      <c r="AO117" s="5">
        <v>0.87</v>
      </c>
      <c r="AT117" s="5">
        <v>3.51</v>
      </c>
      <c r="AU117" s="5">
        <v>0.53</v>
      </c>
      <c r="BK117" s="4">
        <f t="shared" si="258"/>
        <v>16007</v>
      </c>
      <c r="BL117" s="6">
        <f t="shared" si="259"/>
        <v>0.85638209352637706</v>
      </c>
      <c r="BM117" s="6">
        <f t="shared" si="260"/>
        <v>3.3425137706559839E-2</v>
      </c>
      <c r="BN117" s="6">
        <f t="shared" si="261"/>
        <v>0.27240635418709552</v>
      </c>
      <c r="BO117" s="6">
        <f t="shared" si="262"/>
        <v>0.1519098309329994</v>
      </c>
      <c r="BP117" s="6">
        <f t="shared" si="263"/>
        <v>3.2421764871722585E-3</v>
      </c>
      <c r="BQ117" s="6">
        <f t="shared" si="264"/>
        <v>0.14090796328454477</v>
      </c>
      <c r="BR117" s="6">
        <f t="shared" si="265"/>
        <v>0.16690442225392296</v>
      </c>
      <c r="BS117" s="6">
        <f t="shared" si="266"/>
        <v>0.13262342691190709</v>
      </c>
      <c r="BT117" s="6">
        <f t="shared" si="267"/>
        <v>0</v>
      </c>
      <c r="BU117" s="6">
        <f t="shared" si="268"/>
        <v>1.9726645061293505E-3</v>
      </c>
      <c r="BV117" s="5">
        <f t="shared" si="269"/>
        <v>1.44</v>
      </c>
      <c r="BW117" s="5">
        <f t="shared" si="270"/>
        <v>9.6199999999999992</v>
      </c>
      <c r="BX117" s="36">
        <f t="shared" si="271"/>
        <v>50.78</v>
      </c>
      <c r="BY117" s="5">
        <f t="shared" si="272"/>
        <v>1.92</v>
      </c>
      <c r="BZ117" s="5">
        <f t="shared" si="273"/>
        <v>5.2</v>
      </c>
      <c r="CA117" s="5">
        <f t="shared" si="274"/>
        <v>3.51</v>
      </c>
      <c r="CB117" s="5">
        <f t="shared" si="275"/>
        <v>19.07</v>
      </c>
      <c r="CC117" s="5">
        <f t="shared" si="276"/>
        <v>4.1100000000000003</v>
      </c>
      <c r="CD117" s="5">
        <f t="shared" si="277"/>
        <v>-5.2499999999999991</v>
      </c>
      <c r="CE117" s="34">
        <f t="shared" si="278"/>
        <v>5.68</v>
      </c>
      <c r="CF117" s="34">
        <f t="shared" si="279"/>
        <v>19.149999999999999</v>
      </c>
      <c r="CG117" s="34">
        <f t="shared" si="280"/>
        <v>29.660574412532636</v>
      </c>
      <c r="CH117" s="5">
        <f t="shared" si="281"/>
        <v>0</v>
      </c>
      <c r="CI117" s="5">
        <f t="shared" si="282"/>
        <v>0</v>
      </c>
      <c r="CJ117" s="6">
        <f t="shared" si="283"/>
        <v>0.106</v>
      </c>
      <c r="CK117" s="5">
        <f t="shared" si="284"/>
        <v>3.4000000000000002E-2</v>
      </c>
      <c r="CL117" s="5">
        <f t="shared" si="285"/>
        <v>22.762</v>
      </c>
      <c r="CM117" s="5">
        <f t="shared" si="286"/>
        <v>5.71</v>
      </c>
      <c r="CN117" s="5">
        <f t="shared" si="287"/>
        <v>0.17</v>
      </c>
      <c r="CO117" s="5" t="str">
        <f t="shared" si="288"/>
        <v/>
      </c>
      <c r="CP117" s="5">
        <f t="shared" si="289"/>
        <v>3.89</v>
      </c>
      <c r="CQ117" s="6">
        <f t="shared" si="290"/>
        <v>0.47399999999999998</v>
      </c>
      <c r="CR117" s="40">
        <f t="shared" si="291"/>
        <v>5.4999999999999997E-3</v>
      </c>
      <c r="CS117" s="5">
        <f t="shared" si="292"/>
        <v>4.4400000000000004</v>
      </c>
      <c r="CT117" s="5">
        <f t="shared" si="293"/>
        <v>7.38</v>
      </c>
      <c r="CU117" s="5" t="str">
        <f t="shared" si="294"/>
        <v/>
      </c>
      <c r="CV117" s="5" t="str">
        <f t="shared" si="295"/>
        <v/>
      </c>
      <c r="CW117" s="5">
        <f t="shared" si="296"/>
        <v>8.2200000000000006</v>
      </c>
      <c r="CX117" s="5">
        <f t="shared" si="297"/>
        <v>8.4600000000000009</v>
      </c>
      <c r="CY117" s="4">
        <f t="shared" si="298"/>
        <v>421</v>
      </c>
      <c r="CZ117" s="4">
        <f t="shared" si="299"/>
        <v>108.2</v>
      </c>
      <c r="DA117" s="4">
        <f t="shared" si="300"/>
        <v>4560</v>
      </c>
      <c r="DB117" s="5">
        <f t="shared" si="301"/>
        <v>2.11</v>
      </c>
      <c r="DC117" s="5">
        <f t="shared" si="302"/>
        <v>22.79</v>
      </c>
      <c r="DD117" s="5" t="str">
        <f t="shared" si="303"/>
        <v/>
      </c>
      <c r="DE117" s="5" t="str">
        <f t="shared" si="304"/>
        <v/>
      </c>
      <c r="DF117" s="5">
        <f t="shared" si="305"/>
        <v>5.13</v>
      </c>
      <c r="DG117" s="5" t="str">
        <f t="shared" si="306"/>
        <v/>
      </c>
      <c r="DH117" s="5" t="str">
        <f t="shared" si="307"/>
        <v/>
      </c>
      <c r="DI117" s="5">
        <f t="shared" si="308"/>
        <v>0.76</v>
      </c>
      <c r="DJ117" s="5">
        <f t="shared" si="309"/>
        <v>19.32</v>
      </c>
      <c r="DK117" s="5">
        <f t="shared" si="310"/>
        <v>0.6</v>
      </c>
      <c r="DL117" s="5" t="str">
        <f t="shared" si="311"/>
        <v/>
      </c>
      <c r="DM117" s="5" t="str">
        <f t="shared" si="312"/>
        <v/>
      </c>
      <c r="DN117" s="5" t="str">
        <f t="shared" si="313"/>
        <v/>
      </c>
      <c r="DO117" s="5" t="str">
        <f t="shared" si="314"/>
        <v/>
      </c>
      <c r="DP117" s="5" t="str">
        <f t="shared" si="315"/>
        <v/>
      </c>
      <c r="DQ117" s="5">
        <f t="shared" si="316"/>
        <v>2.0699999999999998</v>
      </c>
      <c r="DR117" s="5">
        <f t="shared" si="317"/>
        <v>1.35</v>
      </c>
      <c r="DS117" s="5">
        <f t="shared" si="318"/>
        <v>1.53</v>
      </c>
      <c r="DT117" s="5" t="str">
        <f t="shared" si="319"/>
        <v/>
      </c>
      <c r="DU117" s="5">
        <f t="shared" si="320"/>
        <v>0.61</v>
      </c>
      <c r="DV117" s="5" t="str">
        <f t="shared" si="321"/>
        <v/>
      </c>
      <c r="DW117" s="5" t="str">
        <f t="shared" si="322"/>
        <v/>
      </c>
      <c r="DX117" s="5" t="str">
        <f t="shared" si="323"/>
        <v/>
      </c>
      <c r="DY117" s="5">
        <f t="shared" si="324"/>
        <v>1.94</v>
      </c>
      <c r="DZ117" s="36">
        <f t="shared" si="325"/>
        <v>56</v>
      </c>
      <c r="EA117" s="36" t="str">
        <f t="shared" si="326"/>
        <v/>
      </c>
      <c r="EB117" s="4">
        <f t="shared" si="327"/>
        <v>-299.5278491658301</v>
      </c>
      <c r="EC117" s="4">
        <f t="shared" si="328"/>
        <v>41.567656094269935</v>
      </c>
      <c r="ED117" s="4">
        <f t="shared" si="329"/>
        <v>-194.02591723265749</v>
      </c>
      <c r="EE117" s="4">
        <f t="shared" si="330"/>
        <v>326.24293192410403</v>
      </c>
      <c r="EF117" s="4">
        <f t="shared" si="331"/>
        <v>187.18941198162605</v>
      </c>
      <c r="EG117" s="5">
        <f t="shared" si="332"/>
        <v>0.58418938288147038</v>
      </c>
      <c r="EH117" s="5">
        <f t="shared" si="333"/>
        <v>2.0550494970118525</v>
      </c>
      <c r="EI117" s="5">
        <f t="shared" si="334"/>
        <v>0.90976084551979286</v>
      </c>
      <c r="EJ117" s="5">
        <f t="shared" si="335"/>
        <v>0.79435070306038058</v>
      </c>
      <c r="EK117" s="5">
        <f t="shared" si="336"/>
        <v>0.48660628440047371</v>
      </c>
      <c r="EL117" s="5">
        <f t="shared" si="337"/>
        <v>1.2251673789064061</v>
      </c>
      <c r="EM117" s="5">
        <f t="shared" si="338"/>
        <v>0.27</v>
      </c>
      <c r="EN117" s="5">
        <f t="shared" si="339"/>
        <v>18.579999999999998</v>
      </c>
      <c r="EO117" s="36">
        <f t="shared" si="340"/>
        <v>2.67</v>
      </c>
      <c r="EP117" s="36">
        <f t="shared" si="341"/>
        <v>2.3000000000000003</v>
      </c>
      <c r="EQ117" s="36">
        <f t="shared" si="342"/>
        <v>1.4000000000000001</v>
      </c>
      <c r="ER117" s="36">
        <f t="shared" si="343"/>
        <v>160.06649999999999</v>
      </c>
      <c r="ES117" s="36">
        <f t="shared" si="344"/>
        <v>148</v>
      </c>
      <c r="ET117" s="36">
        <f t="shared" si="345"/>
        <v>114</v>
      </c>
      <c r="EU117" s="36">
        <f t="shared" si="346"/>
        <v>10.917000000000002</v>
      </c>
      <c r="EV117" s="36">
        <f t="shared" si="347"/>
        <v>5.68</v>
      </c>
      <c r="EW117" s="36">
        <f t="shared" si="348"/>
        <v>13.89</v>
      </c>
      <c r="EX117" s="36">
        <f t="shared" si="349"/>
        <v>10.917000000000002</v>
      </c>
      <c r="EY117" s="36">
        <f t="shared" si="350"/>
        <v>4.1100000000000003</v>
      </c>
      <c r="EZ117" s="36">
        <f t="shared" si="351"/>
        <v>5.68</v>
      </c>
      <c r="FA117" s="5" t="str">
        <f t="shared" si="352"/>
        <v/>
      </c>
      <c r="FB117" s="5" t="str">
        <f t="shared" si="353"/>
        <v/>
      </c>
      <c r="FC117" s="5" t="str">
        <f t="shared" si="354"/>
        <v/>
      </c>
      <c r="FD117" s="36">
        <f t="shared" si="355"/>
        <v>160.06649999999999</v>
      </c>
      <c r="FE117" s="36">
        <f t="shared" si="356"/>
        <v>148</v>
      </c>
      <c r="FF117" s="36">
        <f t="shared" si="357"/>
        <v>206</v>
      </c>
      <c r="FG117" s="5">
        <f t="shared" si="358"/>
        <v>36</v>
      </c>
      <c r="FH117" s="36">
        <f t="shared" si="359"/>
        <v>37</v>
      </c>
      <c r="FI117" s="36">
        <f t="shared" si="360"/>
        <v>38</v>
      </c>
      <c r="FJ117" s="5">
        <f t="shared" si="361"/>
        <v>2.5333333333333332</v>
      </c>
      <c r="FK117" s="5">
        <f t="shared" si="362"/>
        <v>1.0840000000000001</v>
      </c>
      <c r="FL117" s="5">
        <f t="shared" si="363"/>
        <v>2.25</v>
      </c>
      <c r="FM117" s="5">
        <f t="shared" si="364"/>
        <v>0.46666666666666667</v>
      </c>
      <c r="FN117" s="5" t="str">
        <f t="shared" si="365"/>
        <v/>
      </c>
      <c r="FO117" s="5" t="str">
        <f t="shared" si="366"/>
        <v/>
      </c>
      <c r="FP117" s="4">
        <f t="shared" si="367"/>
        <v>320.14</v>
      </c>
      <c r="FQ117" s="4">
        <f t="shared" si="368"/>
        <v>248.5</v>
      </c>
      <c r="FR117" s="4" t="str">
        <f t="shared" si="369"/>
        <v/>
      </c>
      <c r="FS117" s="65" t="str">
        <f t="shared" si="370"/>
        <v/>
      </c>
      <c r="FT117" s="65">
        <f t="shared" si="371"/>
        <v>-0.13427207833278196</v>
      </c>
      <c r="FU117" s="65">
        <f t="shared" si="372"/>
        <v>-0.18771742702925903</v>
      </c>
      <c r="FV117" s="65">
        <f t="shared" si="373"/>
        <v>0.19165134209632678</v>
      </c>
      <c r="FW117" s="65">
        <f t="shared" si="374"/>
        <v>0.47750671316388421</v>
      </c>
      <c r="FX117" s="65">
        <f t="shared" si="375"/>
        <v>1.2647262420559946E-2</v>
      </c>
      <c r="FY117" s="65">
        <f t="shared" si="376"/>
        <v>5.419648195698179</v>
      </c>
      <c r="FZ117" s="65">
        <f t="shared" si="377"/>
        <v>-5.550692295297182</v>
      </c>
      <c r="GA117" s="65">
        <f t="shared" si="378"/>
        <v>0.2830751071287263</v>
      </c>
      <c r="GB117" s="65">
        <f t="shared" si="379"/>
        <v>0.24415100000000012</v>
      </c>
      <c r="GC117" s="65">
        <f t="shared" si="380"/>
        <v>-1.5854990000000002</v>
      </c>
      <c r="GD117" s="65">
        <f t="shared" si="381"/>
        <v>-2.4574940000000001</v>
      </c>
    </row>
    <row r="118" spans="1:186">
      <c r="A118" s="38" t="s">
        <v>185</v>
      </c>
      <c r="B118" s="37">
        <v>661524.49592500005</v>
      </c>
      <c r="C118" s="4">
        <v>4910965.2900999999</v>
      </c>
      <c r="D118" s="38" t="s">
        <v>322</v>
      </c>
      <c r="E118" s="38" t="s">
        <v>646</v>
      </c>
      <c r="F118" s="58">
        <v>5432</v>
      </c>
      <c r="G118" s="38" t="s">
        <v>330</v>
      </c>
      <c r="H118" s="34">
        <v>47.88</v>
      </c>
      <c r="I118" s="34">
        <v>2.08</v>
      </c>
      <c r="J118" s="34">
        <v>15.38</v>
      </c>
      <c r="K118" s="34">
        <v>13.72</v>
      </c>
      <c r="L118" s="34">
        <v>0.33</v>
      </c>
      <c r="M118" s="34">
        <v>8.14</v>
      </c>
      <c r="N118" s="34">
        <v>9</v>
      </c>
      <c r="O118" s="34">
        <v>2.92</v>
      </c>
      <c r="P118" s="34">
        <v>7.0000000000000007E-2</v>
      </c>
      <c r="Q118" s="34">
        <v>0.17</v>
      </c>
      <c r="R118" s="34"/>
      <c r="S118" s="5">
        <f t="shared" si="133"/>
        <v>99.69</v>
      </c>
      <c r="W118" s="4">
        <v>113</v>
      </c>
      <c r="Y118" s="4">
        <v>118</v>
      </c>
      <c r="AB118" s="4">
        <v>17</v>
      </c>
      <c r="AC118" s="4">
        <v>491</v>
      </c>
      <c r="AD118" s="4">
        <v>32</v>
      </c>
      <c r="AE118" s="4">
        <v>131</v>
      </c>
      <c r="AF118" s="26">
        <v>15</v>
      </c>
      <c r="AG118" s="4">
        <v>96</v>
      </c>
      <c r="BK118" s="4">
        <f t="shared" si="258"/>
        <v>12470</v>
      </c>
      <c r="BL118" s="6">
        <f t="shared" si="259"/>
        <v>0.79680479281078387</v>
      </c>
      <c r="BM118" s="6">
        <f t="shared" si="260"/>
        <v>2.6039058587881823E-2</v>
      </c>
      <c r="BN118" s="6">
        <f t="shared" si="261"/>
        <v>0.30162777015101</v>
      </c>
      <c r="BO118" s="6">
        <f t="shared" si="262"/>
        <v>0.17182216656230434</v>
      </c>
      <c r="BP118" s="6">
        <f t="shared" si="263"/>
        <v>4.6518184381167185E-3</v>
      </c>
      <c r="BQ118" s="6">
        <f t="shared" si="264"/>
        <v>0.20193500372116099</v>
      </c>
      <c r="BR118" s="6">
        <f t="shared" si="265"/>
        <v>0.16048502139800286</v>
      </c>
      <c r="BS118" s="6">
        <f t="shared" si="266"/>
        <v>9.4223943207486283E-2</v>
      </c>
      <c r="BT118" s="6">
        <f t="shared" si="267"/>
        <v>1.48619957537155E-3</v>
      </c>
      <c r="BU118" s="6">
        <f t="shared" si="268"/>
        <v>2.3953783288713543E-3</v>
      </c>
      <c r="BV118" s="5">
        <f t="shared" si="269"/>
        <v>1.63</v>
      </c>
      <c r="BW118" s="5">
        <f t="shared" si="270"/>
        <v>10.88</v>
      </c>
      <c r="BX118" s="36">
        <f t="shared" si="271"/>
        <v>56.66</v>
      </c>
      <c r="BY118" s="5">
        <f t="shared" si="272"/>
        <v>1.52</v>
      </c>
      <c r="BZ118" s="5">
        <f t="shared" si="273"/>
        <v>7.39</v>
      </c>
      <c r="CA118" s="5">
        <f t="shared" si="274"/>
        <v>4.33</v>
      </c>
      <c r="CB118" s="5">
        <f t="shared" si="275"/>
        <v>12.24</v>
      </c>
      <c r="CC118" s="5">
        <f t="shared" si="276"/>
        <v>2.99</v>
      </c>
      <c r="CD118" s="5">
        <f t="shared" si="277"/>
        <v>-6.01</v>
      </c>
      <c r="CE118" s="34">
        <f t="shared" si="278"/>
        <v>8.2100000000000009</v>
      </c>
      <c r="CF118" s="34">
        <f t="shared" si="279"/>
        <v>20.130000000000003</v>
      </c>
      <c r="CG118" s="34">
        <f t="shared" si="280"/>
        <v>40.784898161947339</v>
      </c>
      <c r="CH118" s="5">
        <f t="shared" si="281"/>
        <v>0.78</v>
      </c>
      <c r="CI118" s="5">
        <f t="shared" si="282"/>
        <v>0.05</v>
      </c>
      <c r="CJ118" s="6">
        <f t="shared" si="283"/>
        <v>7.6999999999999999E-2</v>
      </c>
      <c r="CK118" s="5">
        <f t="shared" si="284"/>
        <v>3.5000000000000003E-2</v>
      </c>
      <c r="CL118" s="5" t="str">
        <f t="shared" si="285"/>
        <v/>
      </c>
      <c r="CM118" s="5">
        <f t="shared" si="286"/>
        <v>5.65</v>
      </c>
      <c r="CN118" s="5">
        <f t="shared" si="287"/>
        <v>1.04</v>
      </c>
      <c r="CO118" s="5" t="str">
        <f t="shared" si="288"/>
        <v/>
      </c>
      <c r="CP118" s="5">
        <f t="shared" si="289"/>
        <v>4.09</v>
      </c>
      <c r="CQ118" s="6">
        <f t="shared" si="290"/>
        <v>0.46899999999999997</v>
      </c>
      <c r="CR118" s="40">
        <f t="shared" si="291"/>
        <v>6.3E-3</v>
      </c>
      <c r="CS118" s="5">
        <f t="shared" si="292"/>
        <v>6.4</v>
      </c>
      <c r="CT118" s="5" t="str">
        <f t="shared" si="293"/>
        <v/>
      </c>
      <c r="CU118" s="5" t="str">
        <f t="shared" si="294"/>
        <v/>
      </c>
      <c r="CV118" s="5" t="str">
        <f t="shared" si="295"/>
        <v/>
      </c>
      <c r="CW118" s="5">
        <f t="shared" si="296"/>
        <v>8.73</v>
      </c>
      <c r="CX118" s="5" t="str">
        <f t="shared" si="297"/>
        <v/>
      </c>
      <c r="CY118" s="4">
        <f t="shared" si="298"/>
        <v>390</v>
      </c>
      <c r="CZ118" s="4">
        <f t="shared" si="299"/>
        <v>95.2</v>
      </c>
      <c r="DA118" s="4" t="str">
        <f t="shared" si="300"/>
        <v/>
      </c>
      <c r="DB118" s="5">
        <f t="shared" si="301"/>
        <v>3</v>
      </c>
      <c r="DC118" s="5" t="str">
        <f t="shared" si="302"/>
        <v/>
      </c>
      <c r="DD118" s="5" t="str">
        <f t="shared" si="303"/>
        <v/>
      </c>
      <c r="DE118" s="5" t="str">
        <f t="shared" si="304"/>
        <v/>
      </c>
      <c r="DF118" s="5" t="str">
        <f t="shared" si="305"/>
        <v/>
      </c>
      <c r="DG118" s="5" t="str">
        <f t="shared" si="306"/>
        <v/>
      </c>
      <c r="DH118" s="5" t="str">
        <f t="shared" si="307"/>
        <v/>
      </c>
      <c r="DI118" s="5" t="str">
        <f t="shared" si="308"/>
        <v/>
      </c>
      <c r="DJ118" s="5" t="str">
        <f t="shared" si="309"/>
        <v/>
      </c>
      <c r="DK118" s="5" t="str">
        <f t="shared" si="310"/>
        <v/>
      </c>
      <c r="DL118" s="5" t="str">
        <f t="shared" si="311"/>
        <v/>
      </c>
      <c r="DM118" s="5" t="str">
        <f t="shared" si="312"/>
        <v/>
      </c>
      <c r="DN118" s="5" t="str">
        <f t="shared" si="313"/>
        <v/>
      </c>
      <c r="DO118" s="5" t="str">
        <f t="shared" si="314"/>
        <v/>
      </c>
      <c r="DP118" s="5" t="str">
        <f t="shared" si="315"/>
        <v/>
      </c>
      <c r="DQ118" s="5" t="str">
        <f t="shared" si="316"/>
        <v/>
      </c>
      <c r="DR118" s="5" t="str">
        <f t="shared" si="317"/>
        <v/>
      </c>
      <c r="DS118" s="5" t="str">
        <f t="shared" si="318"/>
        <v/>
      </c>
      <c r="DT118" s="5" t="str">
        <f t="shared" si="319"/>
        <v/>
      </c>
      <c r="DU118" s="5" t="str">
        <f t="shared" si="320"/>
        <v/>
      </c>
      <c r="DV118" s="5" t="str">
        <f t="shared" si="321"/>
        <v/>
      </c>
      <c r="DW118" s="5" t="str">
        <f t="shared" si="322"/>
        <v/>
      </c>
      <c r="DX118" s="5" t="str">
        <f t="shared" si="323"/>
        <v/>
      </c>
      <c r="DY118" s="5">
        <f t="shared" si="324"/>
        <v>1.83</v>
      </c>
      <c r="DZ118" s="36">
        <f t="shared" si="325"/>
        <v>47</v>
      </c>
      <c r="EA118" s="36" t="str">
        <f t="shared" si="326"/>
        <v/>
      </c>
      <c r="EB118" s="4">
        <f t="shared" si="327"/>
        <v>-253.22276503011759</v>
      </c>
      <c r="EC118" s="4">
        <f t="shared" si="328"/>
        <v>62.901440555401592</v>
      </c>
      <c r="ED118" s="4">
        <f t="shared" si="329"/>
        <v>-115.05241542785355</v>
      </c>
      <c r="EE118" s="4">
        <f t="shared" si="330"/>
        <v>399.79622887134713</v>
      </c>
      <c r="EF118" s="4">
        <f t="shared" si="331"/>
        <v>92.302330573251311</v>
      </c>
      <c r="EG118" s="5">
        <f t="shared" si="332"/>
        <v>0.72407522853167094</v>
      </c>
      <c r="EH118" s="5">
        <f t="shared" si="333"/>
        <v>3.1530387842917529</v>
      </c>
      <c r="EI118" s="5">
        <f t="shared" si="334"/>
        <v>1.1776993251961145</v>
      </c>
      <c r="EJ118" s="5">
        <f t="shared" si="335"/>
        <v>0.59620098194934845</v>
      </c>
      <c r="EK118" s="5">
        <f t="shared" si="336"/>
        <v>0.31377019608803064</v>
      </c>
      <c r="EL118" s="5">
        <f t="shared" si="337"/>
        <v>1.0691903531716012</v>
      </c>
      <c r="EM118" s="5">
        <f t="shared" si="338"/>
        <v>0.32</v>
      </c>
      <c r="EN118" s="5">
        <f t="shared" si="339"/>
        <v>21.08</v>
      </c>
      <c r="EO118" s="36">
        <f t="shared" si="340"/>
        <v>2.08</v>
      </c>
      <c r="EP118" s="36">
        <f t="shared" si="341"/>
        <v>3.3000000000000003</v>
      </c>
      <c r="EQ118" s="36">
        <f t="shared" si="342"/>
        <v>1.7000000000000002</v>
      </c>
      <c r="ER118" s="36">
        <f t="shared" si="343"/>
        <v>124.69600000000001</v>
      </c>
      <c r="ES118" s="36">
        <f t="shared" si="344"/>
        <v>131</v>
      </c>
      <c r="ET118" s="36">
        <f t="shared" si="345"/>
        <v>96</v>
      </c>
      <c r="EU118" s="36">
        <f t="shared" si="346"/>
        <v>12.348000000000001</v>
      </c>
      <c r="EV118" s="36">
        <f t="shared" si="347"/>
        <v>8.14</v>
      </c>
      <c r="EW118" s="36">
        <f t="shared" si="348"/>
        <v>15.38</v>
      </c>
      <c r="EX118" s="36">
        <f t="shared" si="349"/>
        <v>12.348000000000001</v>
      </c>
      <c r="EY118" s="36">
        <f t="shared" si="350"/>
        <v>2.9899999999999998</v>
      </c>
      <c r="EZ118" s="36">
        <f t="shared" si="351"/>
        <v>8.14</v>
      </c>
      <c r="FA118" s="5" t="str">
        <f t="shared" si="352"/>
        <v/>
      </c>
      <c r="FB118" s="5" t="str">
        <f t="shared" si="353"/>
        <v/>
      </c>
      <c r="FC118" s="5" t="str">
        <f t="shared" si="354"/>
        <v/>
      </c>
      <c r="FD118" s="36">
        <f t="shared" si="355"/>
        <v>124.69600000000001</v>
      </c>
      <c r="FE118" s="36">
        <f t="shared" si="356"/>
        <v>131</v>
      </c>
      <c r="FF118" s="36">
        <f t="shared" si="357"/>
        <v>245.5</v>
      </c>
      <c r="FG118" s="5">
        <f t="shared" si="358"/>
        <v>30</v>
      </c>
      <c r="FH118" s="36">
        <f t="shared" si="359"/>
        <v>32.75</v>
      </c>
      <c r="FI118" s="36">
        <f t="shared" si="360"/>
        <v>32</v>
      </c>
      <c r="FJ118" s="5" t="str">
        <f t="shared" si="361"/>
        <v/>
      </c>
      <c r="FK118" s="5" t="str">
        <f t="shared" si="362"/>
        <v/>
      </c>
      <c r="FL118" s="5" t="str">
        <f t="shared" si="363"/>
        <v/>
      </c>
      <c r="FM118" s="5">
        <f t="shared" si="364"/>
        <v>0.56666666666666665</v>
      </c>
      <c r="FN118" s="5" t="str">
        <f t="shared" si="365"/>
        <v/>
      </c>
      <c r="FO118" s="5" t="str">
        <f t="shared" si="366"/>
        <v/>
      </c>
      <c r="FP118" s="4">
        <f t="shared" si="367"/>
        <v>249.4</v>
      </c>
      <c r="FQ118" s="4" t="str">
        <f t="shared" si="368"/>
        <v/>
      </c>
      <c r="FR118" s="4" t="str">
        <f t="shared" si="369"/>
        <v/>
      </c>
      <c r="FS118" s="65" t="str">
        <f t="shared" si="370"/>
        <v/>
      </c>
      <c r="FT118" s="65" t="str">
        <f t="shared" si="371"/>
        <v/>
      </c>
      <c r="FU118" s="65" t="str">
        <f t="shared" si="372"/>
        <v/>
      </c>
      <c r="FV118" s="65" t="str">
        <f t="shared" si="373"/>
        <v/>
      </c>
      <c r="FW118" s="65">
        <f t="shared" si="374"/>
        <v>0.55463456448592374</v>
      </c>
      <c r="FX118" s="65">
        <f t="shared" si="375"/>
        <v>0.19727502997238827</v>
      </c>
      <c r="FY118" s="65">
        <f t="shared" si="376"/>
        <v>5.5955915634365256</v>
      </c>
      <c r="FZ118" s="65">
        <f t="shared" si="377"/>
        <v>-5.2202604725284392</v>
      </c>
      <c r="GA118" s="65">
        <f t="shared" si="378"/>
        <v>0.23666409134098698</v>
      </c>
      <c r="GB118" s="65">
        <f t="shared" si="379"/>
        <v>0.30118899999999993</v>
      </c>
      <c r="GC118" s="65">
        <f t="shared" si="380"/>
        <v>-1.5783709999999997</v>
      </c>
      <c r="GD118" s="65">
        <f t="shared" si="381"/>
        <v>-2.3962650000000001</v>
      </c>
    </row>
    <row r="119" spans="1:186">
      <c r="A119" s="38" t="s">
        <v>185</v>
      </c>
      <c r="B119" s="37">
        <v>661511.65429400001</v>
      </c>
      <c r="C119" s="4">
        <v>4910825.1995700002</v>
      </c>
      <c r="D119" s="38" t="s">
        <v>322</v>
      </c>
      <c r="E119" s="38" t="s">
        <v>646</v>
      </c>
      <c r="F119" s="58">
        <v>5434</v>
      </c>
      <c r="G119" s="38" t="s">
        <v>331</v>
      </c>
      <c r="H119" s="34">
        <v>51.32</v>
      </c>
      <c r="I119" s="34">
        <v>1.81</v>
      </c>
      <c r="J119" s="34">
        <v>15.76</v>
      </c>
      <c r="K119" s="34">
        <v>11.61</v>
      </c>
      <c r="L119" s="34">
        <v>0.23</v>
      </c>
      <c r="M119" s="34">
        <v>6.52</v>
      </c>
      <c r="N119" s="34">
        <v>7.71</v>
      </c>
      <c r="O119" s="34">
        <v>4.3499999999999996</v>
      </c>
      <c r="P119" s="34">
        <v>0</v>
      </c>
      <c r="Q119" s="34">
        <v>0.1</v>
      </c>
      <c r="R119" s="34"/>
      <c r="S119" s="5">
        <f t="shared" si="133"/>
        <v>99.409999999999982</v>
      </c>
      <c r="W119" s="4">
        <v>82</v>
      </c>
      <c r="Y119" s="4">
        <v>56</v>
      </c>
      <c r="AB119" s="4">
        <v>14</v>
      </c>
      <c r="AC119" s="4">
        <v>292</v>
      </c>
      <c r="AD119" s="4">
        <v>26</v>
      </c>
      <c r="AE119" s="4">
        <v>108</v>
      </c>
      <c r="AF119" s="26">
        <v>14</v>
      </c>
      <c r="AG119" s="4">
        <v>68</v>
      </c>
      <c r="BK119" s="4">
        <f t="shared" si="258"/>
        <v>10851</v>
      </c>
      <c r="BL119" s="6">
        <f t="shared" si="259"/>
        <v>0.85405225495090697</v>
      </c>
      <c r="BM119" s="6">
        <f t="shared" si="260"/>
        <v>2.2658988482724088E-2</v>
      </c>
      <c r="BN119" s="6">
        <f t="shared" si="261"/>
        <v>0.30908021180623652</v>
      </c>
      <c r="BO119" s="6">
        <f t="shared" si="262"/>
        <v>0.14539762053850971</v>
      </c>
      <c r="BP119" s="6">
        <f t="shared" si="263"/>
        <v>3.2421764871722585E-3</v>
      </c>
      <c r="BQ119" s="6">
        <f t="shared" si="264"/>
        <v>0.16174646489704786</v>
      </c>
      <c r="BR119" s="6">
        <f t="shared" si="265"/>
        <v>0.13748216833095578</v>
      </c>
      <c r="BS119" s="6">
        <f t="shared" si="266"/>
        <v>0.1403678606001936</v>
      </c>
      <c r="BT119" s="6">
        <f t="shared" si="267"/>
        <v>0</v>
      </c>
      <c r="BU119" s="6">
        <f t="shared" si="268"/>
        <v>1.409046075806679E-3</v>
      </c>
      <c r="BV119" s="5">
        <f t="shared" si="269"/>
        <v>1.38</v>
      </c>
      <c r="BW119" s="5">
        <f t="shared" si="270"/>
        <v>9.2100000000000009</v>
      </c>
      <c r="BX119" s="36">
        <f t="shared" si="271"/>
        <v>55.31</v>
      </c>
      <c r="BY119" s="5">
        <f t="shared" si="272"/>
        <v>1.6</v>
      </c>
      <c r="BZ119" s="5">
        <f t="shared" si="273"/>
        <v>8.7100000000000009</v>
      </c>
      <c r="CA119" s="5">
        <f t="shared" si="274"/>
        <v>4.26</v>
      </c>
      <c r="CB119" s="5">
        <f t="shared" si="275"/>
        <v>18.100000000000001</v>
      </c>
      <c r="CC119" s="5">
        <f t="shared" si="276"/>
        <v>4.3499999999999996</v>
      </c>
      <c r="CD119" s="5">
        <f t="shared" si="277"/>
        <v>-3.3600000000000003</v>
      </c>
      <c r="CE119" s="34">
        <f t="shared" si="278"/>
        <v>6.52</v>
      </c>
      <c r="CF119" s="34">
        <f t="shared" si="279"/>
        <v>18.579999999999998</v>
      </c>
      <c r="CG119" s="34">
        <f t="shared" si="280"/>
        <v>35.091496232508071</v>
      </c>
      <c r="CH119" s="5">
        <f t="shared" si="281"/>
        <v>0</v>
      </c>
      <c r="CI119" s="5">
        <f t="shared" si="282"/>
        <v>0</v>
      </c>
      <c r="CJ119" s="6">
        <f t="shared" si="283"/>
        <v>0.108</v>
      </c>
      <c r="CK119" s="5">
        <f t="shared" si="284"/>
        <v>4.8000000000000001E-2</v>
      </c>
      <c r="CL119" s="5" t="str">
        <f t="shared" si="285"/>
        <v/>
      </c>
      <c r="CM119" s="5">
        <f t="shared" si="286"/>
        <v>4.8600000000000003</v>
      </c>
      <c r="CN119" s="5">
        <f t="shared" si="287"/>
        <v>0.68</v>
      </c>
      <c r="CO119" s="5" t="str">
        <f t="shared" si="288"/>
        <v/>
      </c>
      <c r="CP119" s="5">
        <f t="shared" si="289"/>
        <v>4.1500000000000004</v>
      </c>
      <c r="CQ119" s="6">
        <f t="shared" si="290"/>
        <v>0.53800000000000003</v>
      </c>
      <c r="CR119" s="40">
        <f t="shared" si="291"/>
        <v>6.0000000000000001E-3</v>
      </c>
      <c r="CS119" s="5">
        <f t="shared" si="292"/>
        <v>4.8600000000000003</v>
      </c>
      <c r="CT119" s="5" t="str">
        <f t="shared" si="293"/>
        <v/>
      </c>
      <c r="CU119" s="5" t="str">
        <f t="shared" si="294"/>
        <v/>
      </c>
      <c r="CV119" s="5" t="str">
        <f t="shared" si="295"/>
        <v/>
      </c>
      <c r="CW119" s="5">
        <f t="shared" si="296"/>
        <v>7.71</v>
      </c>
      <c r="CX119" s="5" t="str">
        <f t="shared" si="297"/>
        <v/>
      </c>
      <c r="CY119" s="4">
        <f t="shared" si="298"/>
        <v>417</v>
      </c>
      <c r="CZ119" s="4">
        <f t="shared" si="299"/>
        <v>100.5</v>
      </c>
      <c r="DA119" s="4" t="str">
        <f t="shared" si="300"/>
        <v/>
      </c>
      <c r="DB119" s="5">
        <f t="shared" si="301"/>
        <v>2.62</v>
      </c>
      <c r="DC119" s="5" t="str">
        <f t="shared" si="302"/>
        <v/>
      </c>
      <c r="DD119" s="5" t="str">
        <f t="shared" si="303"/>
        <v/>
      </c>
      <c r="DE119" s="5" t="str">
        <f t="shared" si="304"/>
        <v/>
      </c>
      <c r="DF119" s="5" t="str">
        <f t="shared" si="305"/>
        <v/>
      </c>
      <c r="DG119" s="5" t="str">
        <f t="shared" si="306"/>
        <v/>
      </c>
      <c r="DH119" s="5" t="str">
        <f t="shared" si="307"/>
        <v/>
      </c>
      <c r="DI119" s="5" t="str">
        <f t="shared" si="308"/>
        <v/>
      </c>
      <c r="DJ119" s="5" t="str">
        <f t="shared" si="309"/>
        <v/>
      </c>
      <c r="DK119" s="5" t="str">
        <f t="shared" si="310"/>
        <v/>
      </c>
      <c r="DL119" s="5" t="str">
        <f t="shared" si="311"/>
        <v/>
      </c>
      <c r="DM119" s="5" t="str">
        <f t="shared" si="312"/>
        <v/>
      </c>
      <c r="DN119" s="5" t="str">
        <f t="shared" si="313"/>
        <v/>
      </c>
      <c r="DO119" s="5" t="str">
        <f t="shared" si="314"/>
        <v/>
      </c>
      <c r="DP119" s="5" t="str">
        <f t="shared" si="315"/>
        <v/>
      </c>
      <c r="DQ119" s="5" t="str">
        <f t="shared" si="316"/>
        <v/>
      </c>
      <c r="DR119" s="5" t="str">
        <f t="shared" si="317"/>
        <v/>
      </c>
      <c r="DS119" s="5" t="str">
        <f t="shared" si="318"/>
        <v/>
      </c>
      <c r="DT119" s="5" t="str">
        <f t="shared" si="319"/>
        <v/>
      </c>
      <c r="DU119" s="5" t="str">
        <f t="shared" si="320"/>
        <v/>
      </c>
      <c r="DV119" s="5" t="str">
        <f t="shared" si="321"/>
        <v/>
      </c>
      <c r="DW119" s="5" t="str">
        <f t="shared" si="322"/>
        <v/>
      </c>
      <c r="DX119" s="5" t="str">
        <f t="shared" si="323"/>
        <v/>
      </c>
      <c r="DY119" s="5">
        <f t="shared" si="324"/>
        <v>2.0699999999999998</v>
      </c>
      <c r="DZ119" s="36">
        <f t="shared" si="325"/>
        <v>40</v>
      </c>
      <c r="EA119" s="36" t="str">
        <f t="shared" si="326"/>
        <v/>
      </c>
      <c r="EB119" s="4">
        <f t="shared" si="327"/>
        <v>-277.85002893114938</v>
      </c>
      <c r="EC119" s="4">
        <f t="shared" si="328"/>
        <v>52.661445496138214</v>
      </c>
      <c r="ED119" s="4">
        <f t="shared" si="329"/>
        <v>-106.25198545586862</v>
      </c>
      <c r="EE119" s="4">
        <f t="shared" si="330"/>
        <v>329.80307391828165</v>
      </c>
      <c r="EF119" s="4">
        <f t="shared" si="331"/>
        <v>172.5354805855801</v>
      </c>
      <c r="EG119" s="5">
        <f t="shared" si="332"/>
        <v>0.74440302995707819</v>
      </c>
      <c r="EH119" s="5">
        <f t="shared" si="333"/>
        <v>2.2030726496304616</v>
      </c>
      <c r="EI119" s="5">
        <f t="shared" si="334"/>
        <v>1.1127989736831192</v>
      </c>
      <c r="EJ119" s="5">
        <f t="shared" si="335"/>
        <v>1.0206602234216142</v>
      </c>
      <c r="EK119" s="5">
        <f t="shared" si="336"/>
        <v>0.45391149500573108</v>
      </c>
      <c r="EL119" s="5">
        <f t="shared" si="337"/>
        <v>0.88944681998884834</v>
      </c>
      <c r="EM119" s="5">
        <f t="shared" si="338"/>
        <v>0.31</v>
      </c>
      <c r="EN119" s="5">
        <f t="shared" si="339"/>
        <v>17.71</v>
      </c>
      <c r="EO119" s="36">
        <f t="shared" si="340"/>
        <v>1.81</v>
      </c>
      <c r="EP119" s="36">
        <f t="shared" si="341"/>
        <v>2.3000000000000003</v>
      </c>
      <c r="EQ119" s="36">
        <f t="shared" si="342"/>
        <v>1</v>
      </c>
      <c r="ER119" s="36">
        <f t="shared" si="343"/>
        <v>108.5095</v>
      </c>
      <c r="ES119" s="36">
        <f t="shared" si="344"/>
        <v>108</v>
      </c>
      <c r="ET119" s="36">
        <f t="shared" si="345"/>
        <v>78</v>
      </c>
      <c r="EU119" s="36">
        <f t="shared" si="346"/>
        <v>10.449</v>
      </c>
      <c r="EV119" s="36">
        <f t="shared" si="347"/>
        <v>6.52</v>
      </c>
      <c r="EW119" s="36">
        <f t="shared" si="348"/>
        <v>15.76</v>
      </c>
      <c r="EX119" s="36">
        <f t="shared" si="349"/>
        <v>10.449</v>
      </c>
      <c r="EY119" s="36">
        <f t="shared" si="350"/>
        <v>4.3499999999999996</v>
      </c>
      <c r="EZ119" s="36">
        <f t="shared" si="351"/>
        <v>6.52</v>
      </c>
      <c r="FA119" s="5" t="str">
        <f t="shared" si="352"/>
        <v/>
      </c>
      <c r="FB119" s="5" t="str">
        <f t="shared" si="353"/>
        <v/>
      </c>
      <c r="FC119" s="5" t="str">
        <f t="shared" si="354"/>
        <v/>
      </c>
      <c r="FD119" s="36">
        <f t="shared" si="355"/>
        <v>108.5095</v>
      </c>
      <c r="FE119" s="36">
        <f t="shared" si="356"/>
        <v>108</v>
      </c>
      <c r="FF119" s="36">
        <f t="shared" si="357"/>
        <v>146</v>
      </c>
      <c r="FG119" s="5">
        <f t="shared" si="358"/>
        <v>28</v>
      </c>
      <c r="FH119" s="36">
        <f t="shared" si="359"/>
        <v>27</v>
      </c>
      <c r="FI119" s="36">
        <f t="shared" si="360"/>
        <v>26</v>
      </c>
      <c r="FJ119" s="5" t="str">
        <f t="shared" si="361"/>
        <v/>
      </c>
      <c r="FK119" s="5" t="str">
        <f t="shared" si="362"/>
        <v/>
      </c>
      <c r="FL119" s="5" t="str">
        <f t="shared" si="363"/>
        <v/>
      </c>
      <c r="FM119" s="5">
        <f t="shared" si="364"/>
        <v>0.46666666666666667</v>
      </c>
      <c r="FN119" s="5" t="str">
        <f t="shared" si="365"/>
        <v/>
      </c>
      <c r="FO119" s="5" t="str">
        <f t="shared" si="366"/>
        <v/>
      </c>
      <c r="FP119" s="4">
        <f t="shared" si="367"/>
        <v>217.02</v>
      </c>
      <c r="FQ119" s="4" t="str">
        <f t="shared" si="368"/>
        <v/>
      </c>
      <c r="FR119" s="4" t="str">
        <f t="shared" si="369"/>
        <v/>
      </c>
      <c r="FS119" s="65" t="str">
        <f t="shared" si="370"/>
        <v/>
      </c>
      <c r="FT119" s="65" t="str">
        <f t="shared" si="371"/>
        <v/>
      </c>
      <c r="FU119" s="65" t="str">
        <f t="shared" si="372"/>
        <v/>
      </c>
      <c r="FV119" s="65" t="str">
        <f t="shared" si="373"/>
        <v/>
      </c>
      <c r="FW119" s="65">
        <f t="shared" si="374"/>
        <v>0.6451637604517021</v>
      </c>
      <c r="FX119" s="65">
        <f t="shared" si="375"/>
        <v>3.1973079295098503E-2</v>
      </c>
      <c r="FY119" s="65">
        <f t="shared" si="376"/>
        <v>5.436192254405098</v>
      </c>
      <c r="FZ119" s="65">
        <f t="shared" si="377"/>
        <v>-5.553667920795748</v>
      </c>
      <c r="GA119" s="65">
        <f t="shared" si="378"/>
        <v>0.28412992997917108</v>
      </c>
      <c r="GB119" s="65">
        <f t="shared" si="379"/>
        <v>0.3442980000000001</v>
      </c>
      <c r="GC119" s="65">
        <f t="shared" si="380"/>
        <v>-1.5894819999999998</v>
      </c>
      <c r="GD119" s="65">
        <f t="shared" si="381"/>
        <v>-2.4778180000000001</v>
      </c>
    </row>
    <row r="120" spans="1:186">
      <c r="A120" s="38" t="s">
        <v>185</v>
      </c>
      <c r="B120" s="37">
        <v>661608.550238</v>
      </c>
      <c r="C120" s="4">
        <v>4911106.5480399998</v>
      </c>
      <c r="D120" s="38" t="s">
        <v>322</v>
      </c>
      <c r="E120" s="38" t="s">
        <v>646</v>
      </c>
      <c r="F120" s="58">
        <v>5435</v>
      </c>
      <c r="G120" s="38" t="s">
        <v>332</v>
      </c>
      <c r="H120" s="34">
        <v>47.97</v>
      </c>
      <c r="I120" s="34">
        <v>2.4700000000000002</v>
      </c>
      <c r="J120" s="34">
        <v>15.31</v>
      </c>
      <c r="K120" s="34">
        <v>14.32</v>
      </c>
      <c r="L120" s="34">
        <v>0.25</v>
      </c>
      <c r="M120" s="34">
        <v>7.99</v>
      </c>
      <c r="N120" s="34">
        <v>9.5</v>
      </c>
      <c r="O120" s="34">
        <v>2.5099999999999998</v>
      </c>
      <c r="P120" s="34">
        <v>0</v>
      </c>
      <c r="Q120" s="34">
        <v>0.28999999999999998</v>
      </c>
      <c r="R120" s="34"/>
      <c r="S120" s="5">
        <f t="shared" si="133"/>
        <v>100.61</v>
      </c>
      <c r="U120" s="4">
        <v>33</v>
      </c>
      <c r="W120" s="4">
        <v>99</v>
      </c>
      <c r="X120" s="4">
        <v>45</v>
      </c>
      <c r="Y120" s="4">
        <v>86</v>
      </c>
      <c r="AB120" s="4">
        <v>14</v>
      </c>
      <c r="AC120" s="4">
        <v>150</v>
      </c>
      <c r="AD120" s="4">
        <v>29</v>
      </c>
      <c r="AE120" s="4">
        <v>116</v>
      </c>
      <c r="AF120" s="26">
        <v>15</v>
      </c>
      <c r="AG120" s="4">
        <v>71</v>
      </c>
      <c r="AH120" s="5">
        <v>7.31</v>
      </c>
      <c r="AI120" s="5">
        <v>22.2</v>
      </c>
      <c r="AK120" s="5">
        <v>14.2</v>
      </c>
      <c r="AL120" s="5">
        <v>4.29</v>
      </c>
      <c r="AM120" s="5">
        <v>1.31</v>
      </c>
      <c r="AO120" s="5">
        <v>0.69</v>
      </c>
      <c r="AT120" s="5">
        <v>2.65</v>
      </c>
      <c r="AU120" s="5">
        <v>0.42</v>
      </c>
      <c r="BK120" s="4">
        <f t="shared" si="258"/>
        <v>14808</v>
      </c>
      <c r="BL120" s="6">
        <f t="shared" si="259"/>
        <v>0.79830254618072882</v>
      </c>
      <c r="BM120" s="6">
        <f t="shared" si="260"/>
        <v>3.0921382073109668E-2</v>
      </c>
      <c r="BN120" s="6">
        <f t="shared" si="261"/>
        <v>0.30025495195136304</v>
      </c>
      <c r="BO120" s="6">
        <f t="shared" si="262"/>
        <v>0.17933625547902318</v>
      </c>
      <c r="BP120" s="6">
        <f t="shared" si="263"/>
        <v>3.5241048773611504E-3</v>
      </c>
      <c r="BQ120" s="6">
        <f t="shared" si="264"/>
        <v>0.19821384271892831</v>
      </c>
      <c r="BR120" s="6">
        <f t="shared" si="265"/>
        <v>0.16940085592011414</v>
      </c>
      <c r="BS120" s="6">
        <f t="shared" si="266"/>
        <v>8.0993868989996776E-2</v>
      </c>
      <c r="BT120" s="6">
        <f t="shared" si="267"/>
        <v>0</v>
      </c>
      <c r="BU120" s="6">
        <f t="shared" si="268"/>
        <v>4.0862336198393689E-3</v>
      </c>
      <c r="BV120" s="5">
        <f t="shared" si="269"/>
        <v>1.7</v>
      </c>
      <c r="BW120" s="5">
        <f t="shared" si="270"/>
        <v>11.36</v>
      </c>
      <c r="BX120" s="36">
        <f t="shared" si="271"/>
        <v>55.15</v>
      </c>
      <c r="BY120" s="5">
        <f t="shared" si="272"/>
        <v>1.61</v>
      </c>
      <c r="BZ120" s="5">
        <f t="shared" si="273"/>
        <v>6.2</v>
      </c>
      <c r="CA120" s="5">
        <f t="shared" si="274"/>
        <v>3.85</v>
      </c>
      <c r="CB120" s="5">
        <f t="shared" si="275"/>
        <v>8.52</v>
      </c>
      <c r="CC120" s="5">
        <f t="shared" si="276"/>
        <v>2.5099999999999998</v>
      </c>
      <c r="CD120" s="5">
        <f t="shared" si="277"/>
        <v>-6.99</v>
      </c>
      <c r="CE120" s="34">
        <f t="shared" si="278"/>
        <v>7.99</v>
      </c>
      <c r="CF120" s="34">
        <f t="shared" si="279"/>
        <v>20</v>
      </c>
      <c r="CG120" s="34">
        <f t="shared" si="280"/>
        <v>39.950000000000003</v>
      </c>
      <c r="CH120" s="5">
        <f t="shared" si="281"/>
        <v>0</v>
      </c>
      <c r="CI120" s="5">
        <f t="shared" si="282"/>
        <v>0</v>
      </c>
      <c r="CJ120" s="6">
        <f t="shared" si="283"/>
        <v>0.04</v>
      </c>
      <c r="CK120" s="5">
        <f t="shared" si="284"/>
        <v>9.2999999999999999E-2</v>
      </c>
      <c r="CL120" s="5">
        <f t="shared" si="285"/>
        <v>10.563000000000001</v>
      </c>
      <c r="CM120" s="5">
        <f t="shared" si="286"/>
        <v>5.07</v>
      </c>
      <c r="CN120" s="5">
        <f t="shared" si="287"/>
        <v>0.87</v>
      </c>
      <c r="CO120" s="5" t="str">
        <f t="shared" si="288"/>
        <v/>
      </c>
      <c r="CP120" s="5">
        <f t="shared" si="289"/>
        <v>4</v>
      </c>
      <c r="CQ120" s="6">
        <f t="shared" si="290"/>
        <v>0.51700000000000002</v>
      </c>
      <c r="CR120" s="40">
        <f t="shared" si="291"/>
        <v>4.7000000000000002E-3</v>
      </c>
      <c r="CS120" s="5">
        <f t="shared" si="292"/>
        <v>4.7300000000000004</v>
      </c>
      <c r="CT120" s="5">
        <f t="shared" si="293"/>
        <v>9.7100000000000009</v>
      </c>
      <c r="CU120" s="5" t="str">
        <f t="shared" si="294"/>
        <v/>
      </c>
      <c r="CV120" s="5" t="str">
        <f t="shared" si="295"/>
        <v/>
      </c>
      <c r="CW120" s="5">
        <f t="shared" si="296"/>
        <v>7.73</v>
      </c>
      <c r="CX120" s="5">
        <f t="shared" si="297"/>
        <v>8.3800000000000008</v>
      </c>
      <c r="CY120" s="4">
        <f t="shared" si="298"/>
        <v>511</v>
      </c>
      <c r="CZ120" s="4">
        <f t="shared" si="299"/>
        <v>127.7</v>
      </c>
      <c r="DA120" s="4">
        <f t="shared" si="300"/>
        <v>5588</v>
      </c>
      <c r="DB120" s="5">
        <f t="shared" si="301"/>
        <v>2.4500000000000002</v>
      </c>
      <c r="DC120" s="5">
        <f t="shared" si="302"/>
        <v>26.79</v>
      </c>
      <c r="DD120" s="5" t="str">
        <f t="shared" si="303"/>
        <v/>
      </c>
      <c r="DE120" s="5" t="str">
        <f t="shared" si="304"/>
        <v/>
      </c>
      <c r="DF120" s="5">
        <f t="shared" si="305"/>
        <v>5.66</v>
      </c>
      <c r="DG120" s="5" t="str">
        <f t="shared" si="306"/>
        <v/>
      </c>
      <c r="DH120" s="5" t="str">
        <f t="shared" si="307"/>
        <v/>
      </c>
      <c r="DI120" s="5">
        <f t="shared" si="308"/>
        <v>0.93</v>
      </c>
      <c r="DJ120" s="5">
        <f t="shared" si="309"/>
        <v>14.25</v>
      </c>
      <c r="DK120" s="5">
        <f t="shared" si="310"/>
        <v>0.49</v>
      </c>
      <c r="DL120" s="5" t="str">
        <f t="shared" si="311"/>
        <v/>
      </c>
      <c r="DM120" s="5" t="str">
        <f t="shared" si="312"/>
        <v/>
      </c>
      <c r="DN120" s="5" t="str">
        <f t="shared" si="313"/>
        <v/>
      </c>
      <c r="DO120" s="5" t="str">
        <f t="shared" si="314"/>
        <v/>
      </c>
      <c r="DP120" s="5" t="str">
        <f t="shared" si="315"/>
        <v/>
      </c>
      <c r="DQ120" s="5">
        <f t="shared" si="316"/>
        <v>1.84</v>
      </c>
      <c r="DR120" s="5">
        <f t="shared" si="317"/>
        <v>1.05</v>
      </c>
      <c r="DS120" s="5">
        <f t="shared" si="318"/>
        <v>1.75</v>
      </c>
      <c r="DT120" s="5" t="str">
        <f t="shared" si="319"/>
        <v/>
      </c>
      <c r="DU120" s="5">
        <f t="shared" si="320"/>
        <v>0.49</v>
      </c>
      <c r="DV120" s="5" t="str">
        <f t="shared" si="321"/>
        <v/>
      </c>
      <c r="DW120" s="5" t="str">
        <f t="shared" si="322"/>
        <v/>
      </c>
      <c r="DX120" s="5" t="str">
        <f t="shared" si="323"/>
        <v/>
      </c>
      <c r="DY120" s="5">
        <f t="shared" si="324"/>
        <v>2.06</v>
      </c>
      <c r="DZ120" s="36">
        <f t="shared" si="325"/>
        <v>44</v>
      </c>
      <c r="EA120" s="36" t="str">
        <f t="shared" si="326"/>
        <v/>
      </c>
      <c r="EB120" s="4">
        <f t="shared" si="327"/>
        <v>-250.39472491011094</v>
      </c>
      <c r="EC120" s="4">
        <f t="shared" si="328"/>
        <v>72.173075790170074</v>
      </c>
      <c r="ED120" s="4">
        <f t="shared" si="329"/>
        <v>-119.54062887886202</v>
      </c>
      <c r="EE120" s="4">
        <f t="shared" si="330"/>
        <v>408.47148027106118</v>
      </c>
      <c r="EF120" s="4">
        <f t="shared" si="331"/>
        <v>74.355443938768758</v>
      </c>
      <c r="EG120" s="5">
        <f t="shared" si="332"/>
        <v>0.71542568394823502</v>
      </c>
      <c r="EH120" s="5">
        <f t="shared" si="333"/>
        <v>3.7090555002430454</v>
      </c>
      <c r="EI120" s="5">
        <f t="shared" si="334"/>
        <v>1.1994868811034929</v>
      </c>
      <c r="EJ120" s="5">
        <f t="shared" si="335"/>
        <v>0.47796536502546683</v>
      </c>
      <c r="EK120" s="5">
        <f t="shared" si="336"/>
        <v>0.26961041697393645</v>
      </c>
      <c r="EL120" s="5">
        <f t="shared" si="337"/>
        <v>1.1281588027181475</v>
      </c>
      <c r="EM120" s="5">
        <f t="shared" si="338"/>
        <v>0.32</v>
      </c>
      <c r="EN120" s="5">
        <f t="shared" si="339"/>
        <v>21.81</v>
      </c>
      <c r="EO120" s="36">
        <f t="shared" si="340"/>
        <v>2.4700000000000002</v>
      </c>
      <c r="EP120" s="36">
        <f t="shared" si="341"/>
        <v>2.5</v>
      </c>
      <c r="EQ120" s="36">
        <f t="shared" si="342"/>
        <v>2.9</v>
      </c>
      <c r="ER120" s="36">
        <f t="shared" si="343"/>
        <v>148.07650000000001</v>
      </c>
      <c r="ES120" s="36">
        <f t="shared" si="344"/>
        <v>116</v>
      </c>
      <c r="ET120" s="36">
        <f t="shared" si="345"/>
        <v>87</v>
      </c>
      <c r="EU120" s="36">
        <f t="shared" si="346"/>
        <v>12.888</v>
      </c>
      <c r="EV120" s="36">
        <f t="shared" si="347"/>
        <v>7.99</v>
      </c>
      <c r="EW120" s="36">
        <f t="shared" si="348"/>
        <v>15.31</v>
      </c>
      <c r="EX120" s="36">
        <f t="shared" si="349"/>
        <v>12.888</v>
      </c>
      <c r="EY120" s="36">
        <f t="shared" si="350"/>
        <v>2.5099999999999998</v>
      </c>
      <c r="EZ120" s="36">
        <f t="shared" si="351"/>
        <v>7.99</v>
      </c>
      <c r="FA120" s="5" t="str">
        <f t="shared" si="352"/>
        <v/>
      </c>
      <c r="FB120" s="5" t="str">
        <f t="shared" si="353"/>
        <v/>
      </c>
      <c r="FC120" s="5" t="str">
        <f t="shared" si="354"/>
        <v/>
      </c>
      <c r="FD120" s="36">
        <f t="shared" si="355"/>
        <v>148.07650000000001</v>
      </c>
      <c r="FE120" s="36">
        <f t="shared" si="356"/>
        <v>116</v>
      </c>
      <c r="FF120" s="36">
        <f t="shared" si="357"/>
        <v>75</v>
      </c>
      <c r="FG120" s="5">
        <f t="shared" si="358"/>
        <v>30</v>
      </c>
      <c r="FH120" s="36">
        <f t="shared" si="359"/>
        <v>29</v>
      </c>
      <c r="FI120" s="36">
        <f t="shared" si="360"/>
        <v>29</v>
      </c>
      <c r="FJ120" s="5">
        <f t="shared" si="361"/>
        <v>1.9333333333333333</v>
      </c>
      <c r="FK120" s="5">
        <f t="shared" si="362"/>
        <v>0.73099999999999998</v>
      </c>
      <c r="FL120" s="5">
        <f t="shared" si="363"/>
        <v>1.875</v>
      </c>
      <c r="FM120" s="5">
        <f t="shared" si="364"/>
        <v>0.46666666666666667</v>
      </c>
      <c r="FN120" s="5" t="str">
        <f t="shared" si="365"/>
        <v/>
      </c>
      <c r="FO120" s="5" t="str">
        <f t="shared" si="366"/>
        <v/>
      </c>
      <c r="FP120" s="4">
        <f t="shared" si="367"/>
        <v>296.16000000000003</v>
      </c>
      <c r="FQ120" s="4">
        <f t="shared" si="368"/>
        <v>214.5</v>
      </c>
      <c r="FR120" s="4" t="str">
        <f t="shared" si="369"/>
        <v/>
      </c>
      <c r="FS120" s="65" t="str">
        <f t="shared" si="370"/>
        <v/>
      </c>
      <c r="FT120" s="65">
        <f t="shared" si="371"/>
        <v>-0.25404245719492258</v>
      </c>
      <c r="FU120" s="65">
        <f t="shared" si="372"/>
        <v>-0.204947999078155</v>
      </c>
      <c r="FV120" s="65">
        <f t="shared" si="373"/>
        <v>-0.14612803567823801</v>
      </c>
      <c r="FW120" s="65">
        <f t="shared" si="374"/>
        <v>0.48082018895114281</v>
      </c>
      <c r="FX120" s="65">
        <f t="shared" si="375"/>
        <v>-0.39234515536120407</v>
      </c>
      <c r="FY120" s="65">
        <f t="shared" si="376"/>
        <v>5.0607682802622218</v>
      </c>
      <c r="FZ120" s="65">
        <f t="shared" si="377"/>
        <v>-6.3688597319743838</v>
      </c>
      <c r="GA120" s="65">
        <f t="shared" si="378"/>
        <v>0.29753535974425471</v>
      </c>
      <c r="GB120" s="65">
        <f t="shared" si="379"/>
        <v>0.27375800000000006</v>
      </c>
      <c r="GC120" s="65">
        <f t="shared" si="380"/>
        <v>-1.573259</v>
      </c>
      <c r="GD120" s="65">
        <f t="shared" si="381"/>
        <v>-2.3961390000000002</v>
      </c>
    </row>
    <row r="121" spans="1:186">
      <c r="A121" s="38" t="s">
        <v>185</v>
      </c>
      <c r="B121" s="37">
        <v>661617.88960600004</v>
      </c>
      <c r="C121" s="4">
        <v>4911134.5661399998</v>
      </c>
      <c r="D121" s="38" t="s">
        <v>322</v>
      </c>
      <c r="E121" s="38" t="s">
        <v>646</v>
      </c>
      <c r="F121" s="58">
        <v>5436</v>
      </c>
      <c r="G121" s="38" t="s">
        <v>333</v>
      </c>
      <c r="H121" s="34">
        <v>48.27</v>
      </c>
      <c r="I121" s="34">
        <v>1.57</v>
      </c>
      <c r="J121" s="34">
        <v>15.59</v>
      </c>
      <c r="K121" s="34">
        <v>11.54</v>
      </c>
      <c r="L121" s="34">
        <v>0.25</v>
      </c>
      <c r="M121" s="34">
        <v>8.41</v>
      </c>
      <c r="N121" s="34">
        <v>11.58</v>
      </c>
      <c r="O121" s="34">
        <v>2.5499999999999998</v>
      </c>
      <c r="P121" s="34">
        <v>0</v>
      </c>
      <c r="Q121" s="34">
        <v>0.11</v>
      </c>
      <c r="R121" s="34"/>
      <c r="S121" s="5">
        <f t="shared" si="133"/>
        <v>99.86999999999999</v>
      </c>
      <c r="W121" s="4">
        <v>93</v>
      </c>
      <c r="Y121" s="4">
        <v>103</v>
      </c>
      <c r="AB121" s="4">
        <v>13</v>
      </c>
      <c r="AC121" s="4">
        <v>447</v>
      </c>
      <c r="AD121" s="4">
        <v>24</v>
      </c>
      <c r="AE121" s="4">
        <v>96</v>
      </c>
      <c r="AF121" s="26">
        <v>13</v>
      </c>
      <c r="AG121" s="4">
        <v>36</v>
      </c>
      <c r="BK121" s="4">
        <f t="shared" si="258"/>
        <v>9412</v>
      </c>
      <c r="BL121" s="6">
        <f t="shared" si="259"/>
        <v>0.80329505741387919</v>
      </c>
      <c r="BM121" s="6">
        <f t="shared" si="260"/>
        <v>1.9654481722583876E-2</v>
      </c>
      <c r="BN121" s="6">
        <f t="shared" si="261"/>
        <v>0.30574622474995095</v>
      </c>
      <c r="BO121" s="6">
        <f t="shared" si="262"/>
        <v>0.14452097683155918</v>
      </c>
      <c r="BP121" s="6">
        <f t="shared" si="263"/>
        <v>3.5241048773611504E-3</v>
      </c>
      <c r="BQ121" s="6">
        <f t="shared" si="264"/>
        <v>0.20863309352517984</v>
      </c>
      <c r="BR121" s="6">
        <f t="shared" si="265"/>
        <v>0.20649072753209702</v>
      </c>
      <c r="BS121" s="6">
        <f t="shared" si="266"/>
        <v>8.2284607938044527E-2</v>
      </c>
      <c r="BT121" s="6">
        <f t="shared" si="267"/>
        <v>0</v>
      </c>
      <c r="BU121" s="6">
        <f t="shared" si="268"/>
        <v>1.5499506833873467E-3</v>
      </c>
      <c r="BV121" s="5">
        <f t="shared" si="269"/>
        <v>1.37</v>
      </c>
      <c r="BW121" s="5">
        <f t="shared" si="270"/>
        <v>9.15</v>
      </c>
      <c r="BX121" s="36">
        <f t="shared" si="271"/>
        <v>61.62</v>
      </c>
      <c r="BY121" s="5">
        <f t="shared" si="272"/>
        <v>1.23</v>
      </c>
      <c r="BZ121" s="5">
        <f t="shared" si="273"/>
        <v>9.93</v>
      </c>
      <c r="CA121" s="5">
        <f t="shared" si="274"/>
        <v>7.38</v>
      </c>
      <c r="CB121" s="5">
        <f t="shared" si="275"/>
        <v>14.27</v>
      </c>
      <c r="CC121" s="5">
        <f t="shared" si="276"/>
        <v>2.5499999999999998</v>
      </c>
      <c r="CD121" s="5">
        <f t="shared" si="277"/>
        <v>-9.0300000000000011</v>
      </c>
      <c r="CE121" s="34">
        <f t="shared" si="278"/>
        <v>8.41</v>
      </c>
      <c r="CF121" s="34">
        <f t="shared" si="279"/>
        <v>22.540000000000003</v>
      </c>
      <c r="CG121" s="34">
        <f t="shared" si="280"/>
        <v>37.311446317657492</v>
      </c>
      <c r="CH121" s="5">
        <f t="shared" si="281"/>
        <v>0</v>
      </c>
      <c r="CI121" s="5">
        <f t="shared" si="282"/>
        <v>0</v>
      </c>
      <c r="CJ121" s="6">
        <f t="shared" si="283"/>
        <v>8.6999999999999994E-2</v>
      </c>
      <c r="CK121" s="5">
        <f t="shared" si="284"/>
        <v>2.9000000000000001E-2</v>
      </c>
      <c r="CL121" s="5" t="str">
        <f t="shared" si="285"/>
        <v/>
      </c>
      <c r="CM121" s="5">
        <f t="shared" si="286"/>
        <v>2.77</v>
      </c>
      <c r="CN121" s="5">
        <f t="shared" si="287"/>
        <v>1.1100000000000001</v>
      </c>
      <c r="CO121" s="5" t="str">
        <f t="shared" si="288"/>
        <v/>
      </c>
      <c r="CP121" s="5">
        <f t="shared" si="289"/>
        <v>4</v>
      </c>
      <c r="CQ121" s="6">
        <f t="shared" si="290"/>
        <v>0.54200000000000004</v>
      </c>
      <c r="CR121" s="40">
        <f t="shared" si="291"/>
        <v>6.1000000000000004E-3</v>
      </c>
      <c r="CS121" s="5">
        <f t="shared" si="292"/>
        <v>2.77</v>
      </c>
      <c r="CT121" s="5" t="str">
        <f t="shared" si="293"/>
        <v/>
      </c>
      <c r="CU121" s="5" t="str">
        <f t="shared" si="294"/>
        <v/>
      </c>
      <c r="CV121" s="5" t="str">
        <f t="shared" si="295"/>
        <v/>
      </c>
      <c r="CW121" s="5">
        <f t="shared" si="296"/>
        <v>7.38</v>
      </c>
      <c r="CX121" s="5" t="str">
        <f t="shared" si="297"/>
        <v/>
      </c>
      <c r="CY121" s="4">
        <f t="shared" si="298"/>
        <v>392</v>
      </c>
      <c r="CZ121" s="4">
        <f t="shared" si="299"/>
        <v>98</v>
      </c>
      <c r="DA121" s="4" t="str">
        <f t="shared" si="300"/>
        <v/>
      </c>
      <c r="DB121" s="5">
        <f t="shared" si="301"/>
        <v>1.5</v>
      </c>
      <c r="DC121" s="5" t="str">
        <f t="shared" si="302"/>
        <v/>
      </c>
      <c r="DD121" s="5" t="str">
        <f t="shared" si="303"/>
        <v/>
      </c>
      <c r="DE121" s="5" t="str">
        <f t="shared" si="304"/>
        <v/>
      </c>
      <c r="DF121" s="5" t="str">
        <f t="shared" si="305"/>
        <v/>
      </c>
      <c r="DG121" s="5" t="str">
        <f t="shared" si="306"/>
        <v/>
      </c>
      <c r="DH121" s="5" t="str">
        <f t="shared" si="307"/>
        <v/>
      </c>
      <c r="DI121" s="5" t="str">
        <f t="shared" si="308"/>
        <v/>
      </c>
      <c r="DJ121" s="5" t="str">
        <f t="shared" si="309"/>
        <v/>
      </c>
      <c r="DK121" s="5" t="str">
        <f t="shared" si="310"/>
        <v/>
      </c>
      <c r="DL121" s="5" t="str">
        <f t="shared" si="311"/>
        <v/>
      </c>
      <c r="DM121" s="5" t="str">
        <f t="shared" si="312"/>
        <v/>
      </c>
      <c r="DN121" s="5" t="str">
        <f t="shared" si="313"/>
        <v/>
      </c>
      <c r="DO121" s="5" t="str">
        <f t="shared" si="314"/>
        <v/>
      </c>
      <c r="DP121" s="5" t="str">
        <f t="shared" si="315"/>
        <v/>
      </c>
      <c r="DQ121" s="5" t="str">
        <f t="shared" si="316"/>
        <v/>
      </c>
      <c r="DR121" s="5" t="str">
        <f t="shared" si="317"/>
        <v/>
      </c>
      <c r="DS121" s="5" t="str">
        <f t="shared" si="318"/>
        <v/>
      </c>
      <c r="DT121" s="5" t="str">
        <f t="shared" si="319"/>
        <v/>
      </c>
      <c r="DU121" s="5" t="str">
        <f t="shared" si="320"/>
        <v/>
      </c>
      <c r="DV121" s="5" t="str">
        <f t="shared" si="321"/>
        <v/>
      </c>
      <c r="DW121" s="5" t="str">
        <f t="shared" si="322"/>
        <v/>
      </c>
      <c r="DX121" s="5" t="str">
        <f t="shared" si="323"/>
        <v/>
      </c>
      <c r="DY121" s="5">
        <f t="shared" si="324"/>
        <v>2.16</v>
      </c>
      <c r="DZ121" s="36">
        <f t="shared" si="325"/>
        <v>37</v>
      </c>
      <c r="EA121" s="36" t="str">
        <f t="shared" si="326"/>
        <v/>
      </c>
      <c r="EB121" s="4">
        <f t="shared" si="327"/>
        <v>-288.77533547014156</v>
      </c>
      <c r="EC121" s="4">
        <f t="shared" si="328"/>
        <v>47.819926178517214</v>
      </c>
      <c r="ED121" s="4">
        <f t="shared" si="329"/>
        <v>-189.51983825228763</v>
      </c>
      <c r="EE121" s="4">
        <f t="shared" si="330"/>
        <v>372.80855207932291</v>
      </c>
      <c r="EF121" s="4">
        <f t="shared" si="331"/>
        <v>134.37152174215987</v>
      </c>
      <c r="EG121" s="5">
        <f t="shared" si="332"/>
        <v>0.61749150949901221</v>
      </c>
      <c r="EH121" s="5">
        <f t="shared" si="333"/>
        <v>3.7176439818767841</v>
      </c>
      <c r="EI121" s="5">
        <f t="shared" si="334"/>
        <v>1.0590735162561109</v>
      </c>
      <c r="EJ121" s="5">
        <f t="shared" si="335"/>
        <v>0.39836202573959545</v>
      </c>
      <c r="EK121" s="5">
        <f t="shared" si="336"/>
        <v>0.26898756440232569</v>
      </c>
      <c r="EL121" s="5">
        <f t="shared" si="337"/>
        <v>1.3504679011656582</v>
      </c>
      <c r="EM121" s="5">
        <f t="shared" si="338"/>
        <v>0.32</v>
      </c>
      <c r="EN121" s="5">
        <f t="shared" si="339"/>
        <v>20.52</v>
      </c>
      <c r="EO121" s="36">
        <f t="shared" si="340"/>
        <v>1.57</v>
      </c>
      <c r="EP121" s="36">
        <f t="shared" si="341"/>
        <v>2.5</v>
      </c>
      <c r="EQ121" s="36">
        <f t="shared" si="342"/>
        <v>1.1000000000000001</v>
      </c>
      <c r="ER121" s="36">
        <f t="shared" si="343"/>
        <v>94.121500000000012</v>
      </c>
      <c r="ES121" s="36">
        <f t="shared" si="344"/>
        <v>96</v>
      </c>
      <c r="ET121" s="36">
        <f t="shared" si="345"/>
        <v>72</v>
      </c>
      <c r="EU121" s="36">
        <f t="shared" si="346"/>
        <v>10.385999999999999</v>
      </c>
      <c r="EV121" s="36">
        <f t="shared" si="347"/>
        <v>8.41</v>
      </c>
      <c r="EW121" s="36">
        <f t="shared" si="348"/>
        <v>15.59</v>
      </c>
      <c r="EX121" s="36">
        <f t="shared" si="349"/>
        <v>10.385999999999999</v>
      </c>
      <c r="EY121" s="36">
        <f t="shared" si="350"/>
        <v>2.5499999999999998</v>
      </c>
      <c r="EZ121" s="36">
        <f t="shared" si="351"/>
        <v>8.41</v>
      </c>
      <c r="FA121" s="5" t="str">
        <f t="shared" si="352"/>
        <v/>
      </c>
      <c r="FB121" s="5" t="str">
        <f t="shared" si="353"/>
        <v/>
      </c>
      <c r="FC121" s="5" t="str">
        <f t="shared" si="354"/>
        <v/>
      </c>
      <c r="FD121" s="36">
        <f t="shared" si="355"/>
        <v>94.121500000000012</v>
      </c>
      <c r="FE121" s="36">
        <f t="shared" si="356"/>
        <v>96</v>
      </c>
      <c r="FF121" s="36">
        <f t="shared" si="357"/>
        <v>223.5</v>
      </c>
      <c r="FG121" s="5">
        <f t="shared" si="358"/>
        <v>26</v>
      </c>
      <c r="FH121" s="36">
        <f t="shared" si="359"/>
        <v>24</v>
      </c>
      <c r="FI121" s="36">
        <f t="shared" si="360"/>
        <v>24</v>
      </c>
      <c r="FJ121" s="5" t="str">
        <f t="shared" si="361"/>
        <v/>
      </c>
      <c r="FK121" s="5" t="str">
        <f t="shared" si="362"/>
        <v/>
      </c>
      <c r="FL121" s="5" t="str">
        <f t="shared" si="363"/>
        <v/>
      </c>
      <c r="FM121" s="5">
        <f t="shared" si="364"/>
        <v>0.43333333333333335</v>
      </c>
      <c r="FN121" s="5" t="str">
        <f t="shared" si="365"/>
        <v/>
      </c>
      <c r="FO121" s="5" t="str">
        <f t="shared" si="366"/>
        <v/>
      </c>
      <c r="FP121" s="4">
        <f t="shared" si="367"/>
        <v>188.24</v>
      </c>
      <c r="FQ121" s="4" t="str">
        <f t="shared" si="368"/>
        <v/>
      </c>
      <c r="FR121" s="4" t="str">
        <f t="shared" si="369"/>
        <v/>
      </c>
      <c r="FS121" s="65" t="str">
        <f t="shared" si="370"/>
        <v/>
      </c>
      <c r="FT121" s="65" t="str">
        <f t="shared" si="371"/>
        <v/>
      </c>
      <c r="FU121" s="65" t="str">
        <f t="shared" si="372"/>
        <v/>
      </c>
      <c r="FV121" s="65" t="str">
        <f t="shared" si="373"/>
        <v/>
      </c>
      <c r="FW121" s="65">
        <f t="shared" si="374"/>
        <v>0.68034225654480174</v>
      </c>
      <c r="FX121" s="65">
        <f t="shared" si="375"/>
        <v>0.27868559595591524</v>
      </c>
      <c r="FY121" s="65">
        <f t="shared" si="376"/>
        <v>5.7260676518915901</v>
      </c>
      <c r="FZ121" s="65">
        <f t="shared" si="377"/>
        <v>-5.0574771974760839</v>
      </c>
      <c r="GA121" s="65">
        <f t="shared" si="378"/>
        <v>0.31804410318869913</v>
      </c>
      <c r="GB121" s="65">
        <f t="shared" si="379"/>
        <v>0.30325000000000008</v>
      </c>
      <c r="GC121" s="65">
        <f t="shared" si="380"/>
        <v>-1.5914629999999998</v>
      </c>
      <c r="GD121" s="65">
        <f t="shared" si="381"/>
        <v>-2.4263409999999999</v>
      </c>
    </row>
    <row r="122" spans="1:186">
      <c r="A122" s="38" t="s">
        <v>185</v>
      </c>
      <c r="B122" s="37">
        <v>661595.70860699995</v>
      </c>
      <c r="C122" s="4">
        <v>4911215.1181899998</v>
      </c>
      <c r="D122" s="38" t="s">
        <v>322</v>
      </c>
      <c r="E122" s="38" t="s">
        <v>646</v>
      </c>
      <c r="F122" s="58">
        <v>5437</v>
      </c>
      <c r="G122" s="38" t="s">
        <v>334</v>
      </c>
      <c r="H122" s="34">
        <v>48.62</v>
      </c>
      <c r="I122" s="34">
        <v>1.5</v>
      </c>
      <c r="J122" s="34">
        <v>15.61</v>
      </c>
      <c r="K122" s="34">
        <v>11.7</v>
      </c>
      <c r="L122" s="34">
        <v>0.26</v>
      </c>
      <c r="M122" s="34">
        <v>9.26</v>
      </c>
      <c r="N122" s="34">
        <v>10.02</v>
      </c>
      <c r="O122" s="34">
        <v>2.66</v>
      </c>
      <c r="P122" s="34">
        <v>0.02</v>
      </c>
      <c r="Q122" s="34">
        <v>0.13</v>
      </c>
      <c r="R122" s="34"/>
      <c r="S122" s="5">
        <f t="shared" si="133"/>
        <v>99.779999999999987</v>
      </c>
      <c r="W122" s="4">
        <v>92</v>
      </c>
      <c r="Y122" s="4">
        <v>111</v>
      </c>
      <c r="AB122" s="4">
        <v>16</v>
      </c>
      <c r="AC122" s="4">
        <v>292</v>
      </c>
      <c r="AD122" s="4">
        <v>25</v>
      </c>
      <c r="AE122" s="4">
        <v>100</v>
      </c>
      <c r="AF122" s="26">
        <v>14</v>
      </c>
      <c r="AG122" s="4">
        <v>73</v>
      </c>
      <c r="BK122" s="4">
        <f t="shared" si="258"/>
        <v>8993</v>
      </c>
      <c r="BL122" s="6">
        <f t="shared" si="259"/>
        <v>0.80911965385255447</v>
      </c>
      <c r="BM122" s="6">
        <f t="shared" si="260"/>
        <v>1.8778167250876315E-2</v>
      </c>
      <c r="BN122" s="6">
        <f t="shared" si="261"/>
        <v>0.30613845852127863</v>
      </c>
      <c r="BO122" s="6">
        <f t="shared" si="262"/>
        <v>0.14652473387601753</v>
      </c>
      <c r="BP122" s="6">
        <f t="shared" si="263"/>
        <v>3.6650690724555966E-3</v>
      </c>
      <c r="BQ122" s="6">
        <f t="shared" si="264"/>
        <v>0.22971967253783179</v>
      </c>
      <c r="BR122" s="6">
        <f t="shared" si="265"/>
        <v>0.17867332382310985</v>
      </c>
      <c r="BS122" s="6">
        <f t="shared" si="266"/>
        <v>8.5834140045175866E-2</v>
      </c>
      <c r="BT122" s="6">
        <f t="shared" si="267"/>
        <v>4.2462845010615713E-4</v>
      </c>
      <c r="BU122" s="6">
        <f t="shared" si="268"/>
        <v>1.8317598985486826E-3</v>
      </c>
      <c r="BV122" s="5">
        <f t="shared" si="269"/>
        <v>1.39</v>
      </c>
      <c r="BW122" s="5">
        <f t="shared" si="270"/>
        <v>9.2799999999999994</v>
      </c>
      <c r="BX122" s="36">
        <f t="shared" si="271"/>
        <v>63.56</v>
      </c>
      <c r="BY122" s="5">
        <f t="shared" si="272"/>
        <v>1.1399999999999999</v>
      </c>
      <c r="BZ122" s="5">
        <f t="shared" si="273"/>
        <v>10.41</v>
      </c>
      <c r="CA122" s="5">
        <f t="shared" si="274"/>
        <v>6.68</v>
      </c>
      <c r="CB122" s="5">
        <f t="shared" si="275"/>
        <v>11.54</v>
      </c>
      <c r="CC122" s="5">
        <f t="shared" si="276"/>
        <v>2.68</v>
      </c>
      <c r="CD122" s="5">
        <f t="shared" si="277"/>
        <v>-7.34</v>
      </c>
      <c r="CE122" s="34">
        <f t="shared" si="278"/>
        <v>9.2799999999999994</v>
      </c>
      <c r="CF122" s="34">
        <f t="shared" si="279"/>
        <v>21.96</v>
      </c>
      <c r="CG122" s="34">
        <f t="shared" si="280"/>
        <v>42.258652094717661</v>
      </c>
      <c r="CH122" s="5">
        <f t="shared" si="281"/>
        <v>0.28999999999999998</v>
      </c>
      <c r="CI122" s="5">
        <f t="shared" si="282"/>
        <v>0.02</v>
      </c>
      <c r="CJ122" s="6">
        <f t="shared" si="283"/>
        <v>7.6999999999999999E-2</v>
      </c>
      <c r="CK122" s="5">
        <f t="shared" si="284"/>
        <v>5.5E-2</v>
      </c>
      <c r="CL122" s="5" t="str">
        <f t="shared" si="285"/>
        <v/>
      </c>
      <c r="CM122" s="5">
        <f t="shared" si="286"/>
        <v>4.5599999999999996</v>
      </c>
      <c r="CN122" s="5">
        <f t="shared" si="287"/>
        <v>1.21</v>
      </c>
      <c r="CO122" s="5" t="str">
        <f t="shared" si="288"/>
        <v/>
      </c>
      <c r="CP122" s="5">
        <f t="shared" si="289"/>
        <v>4</v>
      </c>
      <c r="CQ122" s="6">
        <f t="shared" si="290"/>
        <v>0.56000000000000005</v>
      </c>
      <c r="CR122" s="40">
        <f t="shared" si="291"/>
        <v>6.7000000000000002E-3</v>
      </c>
      <c r="CS122" s="5">
        <f t="shared" si="292"/>
        <v>5.21</v>
      </c>
      <c r="CT122" s="5" t="str">
        <f t="shared" si="293"/>
        <v/>
      </c>
      <c r="CU122" s="5" t="str">
        <f t="shared" si="294"/>
        <v/>
      </c>
      <c r="CV122" s="5" t="str">
        <f t="shared" si="295"/>
        <v/>
      </c>
      <c r="CW122" s="5">
        <f t="shared" si="296"/>
        <v>7.14</v>
      </c>
      <c r="CX122" s="5" t="str">
        <f t="shared" si="297"/>
        <v/>
      </c>
      <c r="CY122" s="4">
        <f t="shared" si="298"/>
        <v>360</v>
      </c>
      <c r="CZ122" s="4">
        <f t="shared" si="299"/>
        <v>89.9</v>
      </c>
      <c r="DA122" s="4" t="str">
        <f t="shared" si="300"/>
        <v/>
      </c>
      <c r="DB122" s="5">
        <f t="shared" si="301"/>
        <v>2.92</v>
      </c>
      <c r="DC122" s="5" t="str">
        <f t="shared" si="302"/>
        <v/>
      </c>
      <c r="DD122" s="5" t="str">
        <f t="shared" si="303"/>
        <v/>
      </c>
      <c r="DE122" s="5" t="str">
        <f t="shared" si="304"/>
        <v/>
      </c>
      <c r="DF122" s="5" t="str">
        <f t="shared" si="305"/>
        <v/>
      </c>
      <c r="DG122" s="5" t="str">
        <f t="shared" si="306"/>
        <v/>
      </c>
      <c r="DH122" s="5" t="str">
        <f t="shared" si="307"/>
        <v/>
      </c>
      <c r="DI122" s="5" t="str">
        <f t="shared" si="308"/>
        <v/>
      </c>
      <c r="DJ122" s="5" t="str">
        <f t="shared" si="309"/>
        <v/>
      </c>
      <c r="DK122" s="5" t="str">
        <f t="shared" si="310"/>
        <v/>
      </c>
      <c r="DL122" s="5" t="str">
        <f t="shared" si="311"/>
        <v/>
      </c>
      <c r="DM122" s="5" t="str">
        <f t="shared" si="312"/>
        <v/>
      </c>
      <c r="DN122" s="5" t="str">
        <f t="shared" si="313"/>
        <v/>
      </c>
      <c r="DO122" s="5" t="str">
        <f t="shared" si="314"/>
        <v/>
      </c>
      <c r="DP122" s="5" t="str">
        <f t="shared" si="315"/>
        <v/>
      </c>
      <c r="DQ122" s="5" t="str">
        <f t="shared" si="316"/>
        <v/>
      </c>
      <c r="DR122" s="5" t="str">
        <f t="shared" si="317"/>
        <v/>
      </c>
      <c r="DS122" s="5" t="str">
        <f t="shared" si="318"/>
        <v/>
      </c>
      <c r="DT122" s="5" t="str">
        <f t="shared" si="319"/>
        <v/>
      </c>
      <c r="DU122" s="5" t="str">
        <f t="shared" si="320"/>
        <v/>
      </c>
      <c r="DV122" s="5" t="str">
        <f t="shared" si="321"/>
        <v/>
      </c>
      <c r="DW122" s="5" t="str">
        <f t="shared" si="322"/>
        <v/>
      </c>
      <c r="DX122" s="5" t="str">
        <f t="shared" si="323"/>
        <v/>
      </c>
      <c r="DY122" s="5">
        <f t="shared" si="324"/>
        <v>2.23</v>
      </c>
      <c r="DZ122" s="36">
        <f t="shared" si="325"/>
        <v>39</v>
      </c>
      <c r="EA122" s="36" t="str">
        <f t="shared" si="326"/>
        <v/>
      </c>
      <c r="EB122" s="4">
        <f t="shared" si="327"/>
        <v>-264.08283541817957</v>
      </c>
      <c r="EC122" s="4">
        <f t="shared" si="328"/>
        <v>64.332233573496211</v>
      </c>
      <c r="ED122" s="4">
        <f t="shared" si="329"/>
        <v>-137.4669576202231</v>
      </c>
      <c r="EE122" s="4">
        <f t="shared" si="330"/>
        <v>395.02257366472566</v>
      </c>
      <c r="EF122" s="4">
        <f t="shared" si="331"/>
        <v>95.645192761778162</v>
      </c>
      <c r="EG122" s="5">
        <f t="shared" si="332"/>
        <v>0.69029209222176724</v>
      </c>
      <c r="EH122" s="5">
        <f t="shared" si="333"/>
        <v>3.5508879936219415</v>
      </c>
      <c r="EI122" s="5">
        <f t="shared" si="334"/>
        <v>1.1558810768464833</v>
      </c>
      <c r="EJ122" s="5">
        <f t="shared" si="335"/>
        <v>0.48262118524597647</v>
      </c>
      <c r="EK122" s="5">
        <f t="shared" si="336"/>
        <v>0.28062101978083309</v>
      </c>
      <c r="EL122" s="5">
        <f t="shared" si="337"/>
        <v>1.1686648124098009</v>
      </c>
      <c r="EM122" s="5">
        <f t="shared" si="338"/>
        <v>0.32</v>
      </c>
      <c r="EN122" s="5">
        <f t="shared" si="339"/>
        <v>20.309999999999999</v>
      </c>
      <c r="EO122" s="36">
        <f t="shared" si="340"/>
        <v>1.5</v>
      </c>
      <c r="EP122" s="36">
        <f t="shared" si="341"/>
        <v>2.6</v>
      </c>
      <c r="EQ122" s="36">
        <f t="shared" si="342"/>
        <v>1.3</v>
      </c>
      <c r="ER122" s="36">
        <f t="shared" si="343"/>
        <v>89.925000000000011</v>
      </c>
      <c r="ES122" s="36">
        <f t="shared" si="344"/>
        <v>100</v>
      </c>
      <c r="ET122" s="36">
        <f t="shared" si="345"/>
        <v>75</v>
      </c>
      <c r="EU122" s="36">
        <f t="shared" si="346"/>
        <v>10.53</v>
      </c>
      <c r="EV122" s="36">
        <f t="shared" si="347"/>
        <v>9.26</v>
      </c>
      <c r="EW122" s="36">
        <f t="shared" si="348"/>
        <v>15.61</v>
      </c>
      <c r="EX122" s="36">
        <f t="shared" si="349"/>
        <v>10.53</v>
      </c>
      <c r="EY122" s="36">
        <f t="shared" si="350"/>
        <v>2.68</v>
      </c>
      <c r="EZ122" s="36">
        <f t="shared" si="351"/>
        <v>9.26</v>
      </c>
      <c r="FA122" s="5" t="str">
        <f t="shared" si="352"/>
        <v/>
      </c>
      <c r="FB122" s="5" t="str">
        <f t="shared" si="353"/>
        <v/>
      </c>
      <c r="FC122" s="5" t="str">
        <f t="shared" si="354"/>
        <v/>
      </c>
      <c r="FD122" s="36">
        <f t="shared" si="355"/>
        <v>89.925000000000011</v>
      </c>
      <c r="FE122" s="36">
        <f t="shared" si="356"/>
        <v>100</v>
      </c>
      <c r="FF122" s="36">
        <f t="shared" si="357"/>
        <v>146</v>
      </c>
      <c r="FG122" s="5">
        <f t="shared" si="358"/>
        <v>28</v>
      </c>
      <c r="FH122" s="36">
        <f t="shared" si="359"/>
        <v>25</v>
      </c>
      <c r="FI122" s="36">
        <f t="shared" si="360"/>
        <v>25</v>
      </c>
      <c r="FJ122" s="5" t="str">
        <f t="shared" si="361"/>
        <v/>
      </c>
      <c r="FK122" s="5" t="str">
        <f t="shared" si="362"/>
        <v/>
      </c>
      <c r="FL122" s="5" t="str">
        <f t="shared" si="363"/>
        <v/>
      </c>
      <c r="FM122" s="5">
        <f t="shared" si="364"/>
        <v>0.53333333333333333</v>
      </c>
      <c r="FN122" s="5" t="str">
        <f t="shared" si="365"/>
        <v/>
      </c>
      <c r="FO122" s="5" t="str">
        <f t="shared" si="366"/>
        <v/>
      </c>
      <c r="FP122" s="4">
        <f t="shared" si="367"/>
        <v>179.86</v>
      </c>
      <c r="FQ122" s="4" t="str">
        <f t="shared" si="368"/>
        <v/>
      </c>
      <c r="FR122" s="4" t="str">
        <f t="shared" si="369"/>
        <v/>
      </c>
      <c r="FS122" s="65" t="str">
        <f t="shared" si="370"/>
        <v/>
      </c>
      <c r="FT122" s="65" t="str">
        <f t="shared" si="371"/>
        <v/>
      </c>
      <c r="FU122" s="65" t="str">
        <f t="shared" si="372"/>
        <v/>
      </c>
      <c r="FV122" s="65" t="str">
        <f t="shared" si="373"/>
        <v/>
      </c>
      <c r="FW122" s="65">
        <f t="shared" si="374"/>
        <v>0.70325723732395062</v>
      </c>
      <c r="FX122" s="65">
        <f t="shared" si="375"/>
        <v>0.11353824936292096</v>
      </c>
      <c r="FY122" s="65">
        <f t="shared" si="376"/>
        <v>5.366690995966402</v>
      </c>
      <c r="FZ122" s="65">
        <f t="shared" si="377"/>
        <v>-5.3362567396251031</v>
      </c>
      <c r="GA122" s="65">
        <f t="shared" si="378"/>
        <v>0.33223284365651273</v>
      </c>
      <c r="GB122" s="65">
        <f t="shared" si="379"/>
        <v>0.33195399999999992</v>
      </c>
      <c r="GC122" s="65">
        <f t="shared" si="380"/>
        <v>-1.5971150000000001</v>
      </c>
      <c r="GD122" s="65">
        <f t="shared" si="381"/>
        <v>-2.4282890000000004</v>
      </c>
    </row>
    <row r="123" spans="1:186">
      <c r="A123" s="38" t="s">
        <v>185</v>
      </c>
      <c r="B123" s="37">
        <v>661575.86245000002</v>
      </c>
      <c r="C123" s="4">
        <v>4911183.5978300003</v>
      </c>
      <c r="D123" s="38" t="s">
        <v>322</v>
      </c>
      <c r="E123" s="38" t="s">
        <v>646</v>
      </c>
      <c r="F123" s="58">
        <v>5439</v>
      </c>
      <c r="G123" s="38" t="s">
        <v>335</v>
      </c>
      <c r="H123" s="34">
        <v>47.86</v>
      </c>
      <c r="I123" s="34">
        <v>1.64</v>
      </c>
      <c r="J123" s="34">
        <v>15.43</v>
      </c>
      <c r="K123" s="34">
        <v>12.28</v>
      </c>
      <c r="L123" s="34">
        <v>0.28999999999999998</v>
      </c>
      <c r="M123" s="34">
        <v>9.56</v>
      </c>
      <c r="N123" s="34">
        <v>9.67</v>
      </c>
      <c r="O123" s="34">
        <v>2.5</v>
      </c>
      <c r="P123" s="34">
        <v>0.01</v>
      </c>
      <c r="Q123" s="34">
        <v>0.12</v>
      </c>
      <c r="R123" s="34"/>
      <c r="S123" s="5">
        <f t="shared" si="133"/>
        <v>99.360000000000028</v>
      </c>
      <c r="W123" s="4">
        <v>86</v>
      </c>
      <c r="Y123" s="4">
        <v>145</v>
      </c>
      <c r="AB123" s="4">
        <v>15</v>
      </c>
      <c r="AC123" s="4">
        <v>315</v>
      </c>
      <c r="AD123" s="4">
        <v>25</v>
      </c>
      <c r="AE123" s="4">
        <v>94</v>
      </c>
      <c r="AF123" s="26">
        <v>12</v>
      </c>
      <c r="AG123" s="4">
        <v>22</v>
      </c>
      <c r="BK123" s="4">
        <f t="shared" si="258"/>
        <v>9832</v>
      </c>
      <c r="BL123" s="6">
        <f t="shared" si="259"/>
        <v>0.79647195872857379</v>
      </c>
      <c r="BM123" s="6">
        <f t="shared" si="260"/>
        <v>2.0530796194291438E-2</v>
      </c>
      <c r="BN123" s="6">
        <f t="shared" si="261"/>
        <v>0.30260835457932928</v>
      </c>
      <c r="BO123" s="6">
        <f t="shared" si="262"/>
        <v>0.15378835316217909</v>
      </c>
      <c r="BP123" s="6">
        <f t="shared" si="263"/>
        <v>4.0879616577389338E-3</v>
      </c>
      <c r="BQ123" s="6">
        <f t="shared" si="264"/>
        <v>0.23716199454229719</v>
      </c>
      <c r="BR123" s="6">
        <f t="shared" si="265"/>
        <v>0.17243223965763196</v>
      </c>
      <c r="BS123" s="6">
        <f t="shared" si="266"/>
        <v>8.0671184252984834E-2</v>
      </c>
      <c r="BT123" s="6">
        <f t="shared" si="267"/>
        <v>2.1231422505307856E-4</v>
      </c>
      <c r="BU123" s="6">
        <f t="shared" si="268"/>
        <v>1.6908552909680147E-3</v>
      </c>
      <c r="BV123" s="5">
        <f t="shared" si="269"/>
        <v>1.46</v>
      </c>
      <c r="BW123" s="5">
        <f t="shared" si="270"/>
        <v>9.74</v>
      </c>
      <c r="BX123" s="36">
        <f t="shared" si="271"/>
        <v>63.17</v>
      </c>
      <c r="BY123" s="5">
        <f t="shared" si="272"/>
        <v>1.1599999999999999</v>
      </c>
      <c r="BZ123" s="5">
        <f t="shared" si="273"/>
        <v>9.41</v>
      </c>
      <c r="CA123" s="5">
        <f t="shared" si="274"/>
        <v>5.9</v>
      </c>
      <c r="CB123" s="5">
        <f t="shared" si="275"/>
        <v>13.67</v>
      </c>
      <c r="CC123" s="5">
        <f t="shared" si="276"/>
        <v>2.5099999999999998</v>
      </c>
      <c r="CD123" s="5">
        <f t="shared" si="277"/>
        <v>-7.16</v>
      </c>
      <c r="CE123" s="34">
        <f t="shared" si="278"/>
        <v>9.57</v>
      </c>
      <c r="CF123" s="34">
        <f t="shared" si="279"/>
        <v>21.740000000000002</v>
      </c>
      <c r="CG123" s="34">
        <f t="shared" si="280"/>
        <v>44.020239190432378</v>
      </c>
      <c r="CH123" s="5">
        <f t="shared" si="281"/>
        <v>0.16</v>
      </c>
      <c r="CI123" s="5">
        <f t="shared" si="282"/>
        <v>0.01</v>
      </c>
      <c r="CJ123" s="6">
        <f t="shared" si="283"/>
        <v>7.8E-2</v>
      </c>
      <c r="CK123" s="5">
        <f t="shared" si="284"/>
        <v>4.8000000000000001E-2</v>
      </c>
      <c r="CL123" s="5" t="str">
        <f t="shared" si="285"/>
        <v/>
      </c>
      <c r="CM123" s="5">
        <f t="shared" si="286"/>
        <v>1.47</v>
      </c>
      <c r="CN123" s="5">
        <f t="shared" si="287"/>
        <v>1.69</v>
      </c>
      <c r="CO123" s="5" t="str">
        <f t="shared" si="288"/>
        <v/>
      </c>
      <c r="CP123" s="5">
        <f t="shared" si="289"/>
        <v>3.76</v>
      </c>
      <c r="CQ123" s="6">
        <f t="shared" si="290"/>
        <v>0.48</v>
      </c>
      <c r="CR123" s="40">
        <f t="shared" si="291"/>
        <v>5.7000000000000002E-3</v>
      </c>
      <c r="CS123" s="5">
        <f t="shared" si="292"/>
        <v>1.83</v>
      </c>
      <c r="CT123" s="5" t="str">
        <f t="shared" si="293"/>
        <v/>
      </c>
      <c r="CU123" s="5" t="str">
        <f t="shared" si="294"/>
        <v/>
      </c>
      <c r="CV123" s="5" t="str">
        <f t="shared" si="295"/>
        <v/>
      </c>
      <c r="CW123" s="5">
        <f t="shared" si="296"/>
        <v>7.83</v>
      </c>
      <c r="CX123" s="5" t="str">
        <f t="shared" si="297"/>
        <v/>
      </c>
      <c r="CY123" s="4">
        <f t="shared" si="298"/>
        <v>393</v>
      </c>
      <c r="CZ123" s="4">
        <f t="shared" si="299"/>
        <v>104.6</v>
      </c>
      <c r="DA123" s="4" t="str">
        <f t="shared" si="300"/>
        <v/>
      </c>
      <c r="DB123" s="5">
        <f t="shared" si="301"/>
        <v>0.88</v>
      </c>
      <c r="DC123" s="5" t="str">
        <f t="shared" si="302"/>
        <v/>
      </c>
      <c r="DD123" s="5" t="str">
        <f t="shared" si="303"/>
        <v/>
      </c>
      <c r="DE123" s="5" t="str">
        <f t="shared" si="304"/>
        <v/>
      </c>
      <c r="DF123" s="5" t="str">
        <f t="shared" si="305"/>
        <v/>
      </c>
      <c r="DG123" s="5" t="str">
        <f t="shared" si="306"/>
        <v/>
      </c>
      <c r="DH123" s="5" t="str">
        <f t="shared" si="307"/>
        <v/>
      </c>
      <c r="DI123" s="5" t="str">
        <f t="shared" si="308"/>
        <v/>
      </c>
      <c r="DJ123" s="5" t="str">
        <f t="shared" si="309"/>
        <v/>
      </c>
      <c r="DK123" s="5" t="str">
        <f t="shared" si="310"/>
        <v/>
      </c>
      <c r="DL123" s="5" t="str">
        <f t="shared" si="311"/>
        <v/>
      </c>
      <c r="DM123" s="5" t="str">
        <f t="shared" si="312"/>
        <v/>
      </c>
      <c r="DN123" s="5" t="str">
        <f t="shared" si="313"/>
        <v/>
      </c>
      <c r="DO123" s="5" t="str">
        <f t="shared" si="314"/>
        <v/>
      </c>
      <c r="DP123" s="5" t="str">
        <f t="shared" si="315"/>
        <v/>
      </c>
      <c r="DQ123" s="5" t="str">
        <f t="shared" si="316"/>
        <v/>
      </c>
      <c r="DR123" s="5" t="str">
        <f t="shared" si="317"/>
        <v/>
      </c>
      <c r="DS123" s="5" t="str">
        <f t="shared" si="318"/>
        <v/>
      </c>
      <c r="DT123" s="5" t="str">
        <f t="shared" si="319"/>
        <v/>
      </c>
      <c r="DU123" s="5" t="str">
        <f t="shared" si="320"/>
        <v/>
      </c>
      <c r="DV123" s="5" t="str">
        <f t="shared" si="321"/>
        <v/>
      </c>
      <c r="DW123" s="5" t="str">
        <f t="shared" si="322"/>
        <v/>
      </c>
      <c r="DX123" s="5" t="str">
        <f t="shared" si="323"/>
        <v/>
      </c>
      <c r="DY123" s="5">
        <f t="shared" si="324"/>
        <v>2.04</v>
      </c>
      <c r="DZ123" s="36">
        <f t="shared" si="325"/>
        <v>37</v>
      </c>
      <c r="EA123" s="36" t="str">
        <f t="shared" si="326"/>
        <v/>
      </c>
      <c r="EB123" s="4">
        <f t="shared" si="327"/>
        <v>-252.89110968556372</v>
      </c>
      <c r="EC123" s="4">
        <f t="shared" si="328"/>
        <v>69.652327993065398</v>
      </c>
      <c r="ED123" s="4">
        <f t="shared" si="329"/>
        <v>-123.1396232139726</v>
      </c>
      <c r="EE123" s="4">
        <f t="shared" si="330"/>
        <v>411.4811438987677</v>
      </c>
      <c r="EF123" s="4">
        <f t="shared" si="331"/>
        <v>73.866528108166904</v>
      </c>
      <c r="EG123" s="5">
        <f t="shared" si="332"/>
        <v>0.71095124173185342</v>
      </c>
      <c r="EH123" s="5">
        <f t="shared" si="333"/>
        <v>3.7432144193504606</v>
      </c>
      <c r="EI123" s="5">
        <f t="shared" si="334"/>
        <v>1.1949456495334461</v>
      </c>
      <c r="EJ123" s="5">
        <f t="shared" si="335"/>
        <v>0.4689244963824018</v>
      </c>
      <c r="EK123" s="5">
        <f t="shared" si="336"/>
        <v>0.26663508676826309</v>
      </c>
      <c r="EL123" s="5">
        <f t="shared" si="337"/>
        <v>1.1402168325324142</v>
      </c>
      <c r="EM123" s="5">
        <f t="shared" si="338"/>
        <v>0.32</v>
      </c>
      <c r="EN123" s="5">
        <f t="shared" si="339"/>
        <v>20.82</v>
      </c>
      <c r="EO123" s="36">
        <f t="shared" si="340"/>
        <v>1.64</v>
      </c>
      <c r="EP123" s="36">
        <f t="shared" si="341"/>
        <v>2.9</v>
      </c>
      <c r="EQ123" s="36">
        <f t="shared" si="342"/>
        <v>1.2</v>
      </c>
      <c r="ER123" s="36">
        <f t="shared" si="343"/>
        <v>98.317999999999998</v>
      </c>
      <c r="ES123" s="36">
        <f t="shared" si="344"/>
        <v>94</v>
      </c>
      <c r="ET123" s="36">
        <f t="shared" si="345"/>
        <v>75</v>
      </c>
      <c r="EU123" s="36">
        <f t="shared" si="346"/>
        <v>11.052</v>
      </c>
      <c r="EV123" s="36">
        <f t="shared" si="347"/>
        <v>9.56</v>
      </c>
      <c r="EW123" s="36">
        <f t="shared" si="348"/>
        <v>15.43</v>
      </c>
      <c r="EX123" s="36">
        <f t="shared" si="349"/>
        <v>11.052</v>
      </c>
      <c r="EY123" s="36">
        <f t="shared" si="350"/>
        <v>2.5099999999999998</v>
      </c>
      <c r="EZ123" s="36">
        <f t="shared" si="351"/>
        <v>9.56</v>
      </c>
      <c r="FA123" s="5" t="str">
        <f t="shared" si="352"/>
        <v/>
      </c>
      <c r="FB123" s="5" t="str">
        <f t="shared" si="353"/>
        <v/>
      </c>
      <c r="FC123" s="5" t="str">
        <f t="shared" si="354"/>
        <v/>
      </c>
      <c r="FD123" s="36">
        <f t="shared" si="355"/>
        <v>98.317999999999998</v>
      </c>
      <c r="FE123" s="36">
        <f t="shared" si="356"/>
        <v>94</v>
      </c>
      <c r="FF123" s="36">
        <f t="shared" si="357"/>
        <v>157.5</v>
      </c>
      <c r="FG123" s="5">
        <f t="shared" si="358"/>
        <v>24</v>
      </c>
      <c r="FH123" s="36">
        <f t="shared" si="359"/>
        <v>23.5</v>
      </c>
      <c r="FI123" s="36">
        <f t="shared" si="360"/>
        <v>25</v>
      </c>
      <c r="FJ123" s="5" t="str">
        <f t="shared" si="361"/>
        <v/>
      </c>
      <c r="FK123" s="5" t="str">
        <f t="shared" si="362"/>
        <v/>
      </c>
      <c r="FL123" s="5" t="str">
        <f t="shared" si="363"/>
        <v/>
      </c>
      <c r="FM123" s="5">
        <f t="shared" si="364"/>
        <v>0.5</v>
      </c>
      <c r="FN123" s="5" t="str">
        <f t="shared" si="365"/>
        <v/>
      </c>
      <c r="FO123" s="5" t="str">
        <f t="shared" si="366"/>
        <v/>
      </c>
      <c r="FP123" s="4">
        <f t="shared" si="367"/>
        <v>196.64</v>
      </c>
      <c r="FQ123" s="4" t="str">
        <f t="shared" si="368"/>
        <v/>
      </c>
      <c r="FR123" s="4" t="str">
        <f t="shared" si="369"/>
        <v/>
      </c>
      <c r="FS123" s="65" t="str">
        <f t="shared" si="370"/>
        <v/>
      </c>
      <c r="FT123" s="65" t="str">
        <f t="shared" si="371"/>
        <v/>
      </c>
      <c r="FU123" s="65" t="str">
        <f t="shared" si="372"/>
        <v/>
      </c>
      <c r="FV123" s="65" t="str">
        <f t="shared" si="373"/>
        <v/>
      </c>
      <c r="FW123" s="65">
        <f t="shared" si="374"/>
        <v>0.65767770062911424</v>
      </c>
      <c r="FX123" s="65">
        <f t="shared" si="375"/>
        <v>0.1077286752391652</v>
      </c>
      <c r="FY123" s="65">
        <f t="shared" si="376"/>
        <v>5.473727461159295</v>
      </c>
      <c r="FZ123" s="65">
        <f t="shared" si="377"/>
        <v>-5.3332520501738152</v>
      </c>
      <c r="GA123" s="65">
        <f t="shared" si="378"/>
        <v>0.31688057511447787</v>
      </c>
      <c r="GB123" s="65">
        <f t="shared" si="379"/>
        <v>0.32261200000000012</v>
      </c>
      <c r="GC123" s="65">
        <f t="shared" si="380"/>
        <v>-1.587116</v>
      </c>
      <c r="GD123" s="65">
        <f t="shared" si="381"/>
        <v>-2.4036390000000001</v>
      </c>
    </row>
    <row r="124" spans="1:186">
      <c r="A124" s="38" t="s">
        <v>185</v>
      </c>
      <c r="B124" s="37">
        <v>661505.81718899996</v>
      </c>
      <c r="C124" s="4">
        <v>4911134.5661399998</v>
      </c>
      <c r="D124" s="38" t="s">
        <v>322</v>
      </c>
      <c r="E124" s="38" t="s">
        <v>646</v>
      </c>
      <c r="F124" s="58">
        <v>5440</v>
      </c>
      <c r="G124" s="38" t="s">
        <v>336</v>
      </c>
      <c r="H124" s="34">
        <v>51.72</v>
      </c>
      <c r="I124" s="34">
        <v>2.36</v>
      </c>
      <c r="J124" s="34">
        <v>17.36</v>
      </c>
      <c r="K124" s="34">
        <v>9.93</v>
      </c>
      <c r="L124" s="34">
        <v>0.2</v>
      </c>
      <c r="M124" s="34">
        <v>5.62</v>
      </c>
      <c r="N124" s="34">
        <v>8.3000000000000007</v>
      </c>
      <c r="O124" s="34">
        <v>4.5199999999999996</v>
      </c>
      <c r="P124" s="34">
        <v>0</v>
      </c>
      <c r="Q124" s="34">
        <v>7.0000000000000007E-2</v>
      </c>
      <c r="R124" s="34"/>
      <c r="S124" s="5">
        <f t="shared" si="133"/>
        <v>100.08</v>
      </c>
      <c r="W124" s="4">
        <v>105</v>
      </c>
      <c r="Y124" s="4">
        <v>74</v>
      </c>
      <c r="AB124" s="4">
        <v>14</v>
      </c>
      <c r="AC124" s="4">
        <v>325</v>
      </c>
      <c r="AD124" s="4">
        <v>38</v>
      </c>
      <c r="AE124" s="4">
        <v>125</v>
      </c>
      <c r="AF124" s="26">
        <v>17</v>
      </c>
      <c r="AG124" s="4">
        <v>100</v>
      </c>
      <c r="BK124" s="4">
        <f t="shared" si="258"/>
        <v>14148</v>
      </c>
      <c r="BL124" s="6">
        <f t="shared" si="259"/>
        <v>0.86070893659510728</v>
      </c>
      <c r="BM124" s="6">
        <f t="shared" si="260"/>
        <v>2.9544316474712069E-2</v>
      </c>
      <c r="BN124" s="6">
        <f t="shared" si="261"/>
        <v>0.34045891351245339</v>
      </c>
      <c r="BO124" s="6">
        <f t="shared" si="262"/>
        <v>0.12435817157169694</v>
      </c>
      <c r="BP124" s="6">
        <f t="shared" si="263"/>
        <v>2.8192839018889204E-3</v>
      </c>
      <c r="BQ124" s="6">
        <f t="shared" si="264"/>
        <v>0.13941949888365168</v>
      </c>
      <c r="BR124" s="6">
        <f t="shared" si="265"/>
        <v>0.14800285306704708</v>
      </c>
      <c r="BS124" s="6">
        <f t="shared" si="266"/>
        <v>0.14585350112939657</v>
      </c>
      <c r="BT124" s="6">
        <f t="shared" si="267"/>
        <v>0</v>
      </c>
      <c r="BU124" s="6">
        <f t="shared" si="268"/>
        <v>9.8633225306467526E-4</v>
      </c>
      <c r="BV124" s="5">
        <f t="shared" si="269"/>
        <v>1.18</v>
      </c>
      <c r="BW124" s="5">
        <f t="shared" si="270"/>
        <v>7.88</v>
      </c>
      <c r="BX124" s="36">
        <f t="shared" si="271"/>
        <v>55.5</v>
      </c>
      <c r="BY124" s="5">
        <f t="shared" si="272"/>
        <v>1.59</v>
      </c>
      <c r="BZ124" s="5">
        <f t="shared" si="273"/>
        <v>7.36</v>
      </c>
      <c r="CA124" s="5">
        <f t="shared" si="274"/>
        <v>3.52</v>
      </c>
      <c r="CB124" s="5">
        <f t="shared" si="275"/>
        <v>33.71</v>
      </c>
      <c r="CC124" s="5">
        <f t="shared" si="276"/>
        <v>4.5199999999999996</v>
      </c>
      <c r="CD124" s="5">
        <f t="shared" si="277"/>
        <v>-3.7800000000000011</v>
      </c>
      <c r="CE124" s="34">
        <f t="shared" si="278"/>
        <v>5.62</v>
      </c>
      <c r="CF124" s="34">
        <f t="shared" si="279"/>
        <v>18.440000000000001</v>
      </c>
      <c r="CG124" s="34">
        <f t="shared" si="280"/>
        <v>30.477223427331886</v>
      </c>
      <c r="CH124" s="5">
        <f t="shared" si="281"/>
        <v>0</v>
      </c>
      <c r="CI124" s="5">
        <f t="shared" si="282"/>
        <v>0</v>
      </c>
      <c r="CJ124" s="6">
        <f t="shared" si="283"/>
        <v>0.17899999999999999</v>
      </c>
      <c r="CK124" s="5">
        <f t="shared" si="284"/>
        <v>4.2999999999999997E-2</v>
      </c>
      <c r="CL124" s="5" t="str">
        <f t="shared" si="285"/>
        <v/>
      </c>
      <c r="CM124" s="5">
        <f t="shared" si="286"/>
        <v>7.14</v>
      </c>
      <c r="CN124" s="5">
        <f t="shared" si="287"/>
        <v>0.7</v>
      </c>
      <c r="CO124" s="5" t="str">
        <f t="shared" si="288"/>
        <v/>
      </c>
      <c r="CP124" s="5">
        <f t="shared" si="289"/>
        <v>3.29</v>
      </c>
      <c r="CQ124" s="6">
        <f t="shared" si="290"/>
        <v>0.44700000000000001</v>
      </c>
      <c r="CR124" s="40">
        <f t="shared" si="291"/>
        <v>5.3E-3</v>
      </c>
      <c r="CS124" s="5">
        <f t="shared" si="292"/>
        <v>5.88</v>
      </c>
      <c r="CT124" s="5" t="str">
        <f t="shared" si="293"/>
        <v/>
      </c>
      <c r="CU124" s="5" t="str">
        <f t="shared" si="294"/>
        <v/>
      </c>
      <c r="CV124" s="5" t="str">
        <f t="shared" si="295"/>
        <v/>
      </c>
      <c r="CW124" s="5">
        <f t="shared" si="296"/>
        <v>7.35</v>
      </c>
      <c r="CX124" s="5" t="str">
        <f t="shared" si="297"/>
        <v/>
      </c>
      <c r="CY124" s="4">
        <f t="shared" si="298"/>
        <v>372</v>
      </c>
      <c r="CZ124" s="4">
        <f t="shared" si="299"/>
        <v>113.2</v>
      </c>
      <c r="DA124" s="4" t="str">
        <f t="shared" si="300"/>
        <v/>
      </c>
      <c r="DB124" s="5">
        <f t="shared" si="301"/>
        <v>2.63</v>
      </c>
      <c r="DC124" s="5" t="str">
        <f t="shared" si="302"/>
        <v/>
      </c>
      <c r="DD124" s="5" t="str">
        <f t="shared" si="303"/>
        <v/>
      </c>
      <c r="DE124" s="5" t="str">
        <f t="shared" si="304"/>
        <v/>
      </c>
      <c r="DF124" s="5" t="str">
        <f t="shared" si="305"/>
        <v/>
      </c>
      <c r="DG124" s="5" t="str">
        <f t="shared" si="306"/>
        <v/>
      </c>
      <c r="DH124" s="5" t="str">
        <f t="shared" si="307"/>
        <v/>
      </c>
      <c r="DI124" s="5" t="str">
        <f t="shared" si="308"/>
        <v/>
      </c>
      <c r="DJ124" s="5" t="str">
        <f t="shared" si="309"/>
        <v/>
      </c>
      <c r="DK124" s="5" t="str">
        <f t="shared" si="310"/>
        <v/>
      </c>
      <c r="DL124" s="5" t="str">
        <f t="shared" si="311"/>
        <v/>
      </c>
      <c r="DM124" s="5" t="str">
        <f t="shared" si="312"/>
        <v/>
      </c>
      <c r="DN124" s="5" t="str">
        <f t="shared" si="313"/>
        <v/>
      </c>
      <c r="DO124" s="5" t="str">
        <f t="shared" si="314"/>
        <v/>
      </c>
      <c r="DP124" s="5" t="str">
        <f t="shared" si="315"/>
        <v/>
      </c>
      <c r="DQ124" s="5" t="str">
        <f t="shared" si="316"/>
        <v/>
      </c>
      <c r="DR124" s="5" t="str">
        <f t="shared" si="317"/>
        <v/>
      </c>
      <c r="DS124" s="5" t="str">
        <f t="shared" si="318"/>
        <v/>
      </c>
      <c r="DT124" s="5" t="str">
        <f t="shared" si="319"/>
        <v/>
      </c>
      <c r="DU124" s="5" t="str">
        <f t="shared" si="320"/>
        <v/>
      </c>
      <c r="DV124" s="5" t="str">
        <f t="shared" si="321"/>
        <v/>
      </c>
      <c r="DW124" s="5" t="str">
        <f t="shared" si="322"/>
        <v/>
      </c>
      <c r="DX124" s="5" t="str">
        <f t="shared" si="323"/>
        <v/>
      </c>
      <c r="DY124" s="5">
        <f t="shared" si="324"/>
        <v>2.17</v>
      </c>
      <c r="DZ124" s="36">
        <f t="shared" si="325"/>
        <v>55</v>
      </c>
      <c r="EA124" s="36" t="str">
        <f t="shared" si="326"/>
        <v/>
      </c>
      <c r="EB124" s="4">
        <f t="shared" si="327"/>
        <v>-293.85635419644365</v>
      </c>
      <c r="EC124" s="4">
        <f t="shared" si="328"/>
        <v>42.380909024274438</v>
      </c>
      <c r="ED124" s="4">
        <f t="shared" si="329"/>
        <v>-101.40029375103732</v>
      </c>
      <c r="EE124" s="4">
        <f t="shared" si="330"/>
        <v>293.32198693006069</v>
      </c>
      <c r="EF124" s="4">
        <f t="shared" si="331"/>
        <v>219.29710404566487</v>
      </c>
      <c r="EG124" s="5">
        <f t="shared" si="332"/>
        <v>0.77074768174784281</v>
      </c>
      <c r="EH124" s="5">
        <f t="shared" si="333"/>
        <v>2.3354638466585893</v>
      </c>
      <c r="EI124" s="5">
        <f t="shared" si="334"/>
        <v>1.1590024241146781</v>
      </c>
      <c r="EJ124" s="5">
        <f t="shared" si="335"/>
        <v>0.98515973571706161</v>
      </c>
      <c r="EK124" s="5">
        <f t="shared" si="336"/>
        <v>0.42818046677568</v>
      </c>
      <c r="EL124" s="5">
        <f t="shared" si="337"/>
        <v>0.86926099646982258</v>
      </c>
      <c r="EM124" s="5">
        <f t="shared" si="338"/>
        <v>0.34</v>
      </c>
      <c r="EN124" s="5">
        <f t="shared" si="339"/>
        <v>16.02</v>
      </c>
      <c r="EO124" s="36">
        <f t="shared" si="340"/>
        <v>2.36</v>
      </c>
      <c r="EP124" s="36">
        <f t="shared" si="341"/>
        <v>2</v>
      </c>
      <c r="EQ124" s="36">
        <f t="shared" si="342"/>
        <v>0.70000000000000007</v>
      </c>
      <c r="ER124" s="36">
        <f t="shared" si="343"/>
        <v>141.482</v>
      </c>
      <c r="ES124" s="36">
        <f t="shared" si="344"/>
        <v>125</v>
      </c>
      <c r="ET124" s="36">
        <f t="shared" si="345"/>
        <v>114</v>
      </c>
      <c r="EU124" s="36">
        <f t="shared" si="346"/>
        <v>8.9369999999999994</v>
      </c>
      <c r="EV124" s="36">
        <f t="shared" si="347"/>
        <v>5.62</v>
      </c>
      <c r="EW124" s="36">
        <f t="shared" si="348"/>
        <v>17.36</v>
      </c>
      <c r="EX124" s="36">
        <f t="shared" si="349"/>
        <v>8.9369999999999994</v>
      </c>
      <c r="EY124" s="36">
        <f t="shared" si="350"/>
        <v>4.5199999999999996</v>
      </c>
      <c r="EZ124" s="36">
        <f t="shared" si="351"/>
        <v>5.62</v>
      </c>
      <c r="FA124" s="5" t="str">
        <f t="shared" si="352"/>
        <v/>
      </c>
      <c r="FB124" s="5" t="str">
        <f t="shared" si="353"/>
        <v/>
      </c>
      <c r="FC124" s="5" t="str">
        <f t="shared" si="354"/>
        <v/>
      </c>
      <c r="FD124" s="36">
        <f t="shared" si="355"/>
        <v>141.482</v>
      </c>
      <c r="FE124" s="36">
        <f t="shared" si="356"/>
        <v>125</v>
      </c>
      <c r="FF124" s="36">
        <f t="shared" si="357"/>
        <v>162.5</v>
      </c>
      <c r="FG124" s="5">
        <f t="shared" si="358"/>
        <v>34</v>
      </c>
      <c r="FH124" s="36">
        <f t="shared" si="359"/>
        <v>31.25</v>
      </c>
      <c r="FI124" s="36">
        <f t="shared" si="360"/>
        <v>38</v>
      </c>
      <c r="FJ124" s="5" t="str">
        <f t="shared" si="361"/>
        <v/>
      </c>
      <c r="FK124" s="5" t="str">
        <f t="shared" si="362"/>
        <v/>
      </c>
      <c r="FL124" s="5" t="str">
        <f t="shared" si="363"/>
        <v/>
      </c>
      <c r="FM124" s="5">
        <f t="shared" si="364"/>
        <v>0.46666666666666667</v>
      </c>
      <c r="FN124" s="5" t="str">
        <f t="shared" si="365"/>
        <v/>
      </c>
      <c r="FO124" s="5" t="str">
        <f t="shared" si="366"/>
        <v/>
      </c>
      <c r="FP124" s="4">
        <f t="shared" si="367"/>
        <v>282.95999999999998</v>
      </c>
      <c r="FQ124" s="4" t="str">
        <f t="shared" si="368"/>
        <v/>
      </c>
      <c r="FR124" s="4" t="str">
        <f t="shared" si="369"/>
        <v/>
      </c>
      <c r="FS124" s="65" t="str">
        <f t="shared" si="370"/>
        <v/>
      </c>
      <c r="FT124" s="65" t="str">
        <f t="shared" si="371"/>
        <v/>
      </c>
      <c r="FU124" s="65" t="str">
        <f t="shared" si="372"/>
        <v/>
      </c>
      <c r="FV124" s="65" t="str">
        <f t="shared" si="373"/>
        <v/>
      </c>
      <c r="FW124" s="65">
        <f t="shared" si="374"/>
        <v>0.53331034129573573</v>
      </c>
      <c r="FX124" s="65">
        <f t="shared" si="375"/>
        <v>-3.6751698835877193E-2</v>
      </c>
      <c r="FY124" s="65">
        <f t="shared" si="376"/>
        <v>5.1871118422155948</v>
      </c>
      <c r="FZ124" s="65">
        <f t="shared" si="377"/>
        <v>-5.4975976107399909</v>
      </c>
      <c r="GA124" s="65">
        <f t="shared" si="378"/>
        <v>0.39729139906798572</v>
      </c>
      <c r="GB124" s="65">
        <f t="shared" si="379"/>
        <v>0.30324799999999996</v>
      </c>
      <c r="GC124" s="65">
        <f t="shared" si="380"/>
        <v>-1.6008879999999999</v>
      </c>
      <c r="GD124" s="65">
        <f t="shared" si="381"/>
        <v>-2.5685299999999995</v>
      </c>
    </row>
    <row r="125" spans="1:186">
      <c r="A125" s="38" t="s">
        <v>185</v>
      </c>
      <c r="B125" s="37">
        <v>661498.81266199995</v>
      </c>
      <c r="C125" s="4">
        <v>4911375.0548700001</v>
      </c>
      <c r="D125" s="38" t="s">
        <v>322</v>
      </c>
      <c r="E125" s="38" t="s">
        <v>646</v>
      </c>
      <c r="F125" s="58">
        <v>5442</v>
      </c>
      <c r="G125" s="38" t="s">
        <v>337</v>
      </c>
      <c r="H125" s="34">
        <v>47.99</v>
      </c>
      <c r="I125" s="34">
        <v>2.5299999999999998</v>
      </c>
      <c r="J125" s="34">
        <v>13.47</v>
      </c>
      <c r="K125" s="34">
        <v>14.62</v>
      </c>
      <c r="L125" s="34">
        <v>0.3</v>
      </c>
      <c r="M125" s="34">
        <v>7.56</v>
      </c>
      <c r="N125" s="34">
        <v>9.92</v>
      </c>
      <c r="O125" s="34">
        <v>3.04</v>
      </c>
      <c r="P125" s="34">
        <v>0</v>
      </c>
      <c r="Q125" s="34">
        <v>0.26</v>
      </c>
      <c r="R125" s="34"/>
      <c r="S125" s="5">
        <f t="shared" si="133"/>
        <v>99.690000000000012</v>
      </c>
      <c r="W125" s="4">
        <v>111</v>
      </c>
      <c r="Y125" s="4">
        <v>72</v>
      </c>
      <c r="AB125" s="4">
        <v>15</v>
      </c>
      <c r="AC125" s="4">
        <v>364</v>
      </c>
      <c r="AD125" s="4">
        <v>33</v>
      </c>
      <c r="AE125" s="4">
        <v>132</v>
      </c>
      <c r="AF125" s="26">
        <v>16</v>
      </c>
      <c r="AG125" s="4">
        <v>80</v>
      </c>
      <c r="BK125" s="4">
        <f t="shared" si="258"/>
        <v>15167</v>
      </c>
      <c r="BL125" s="6">
        <f t="shared" si="259"/>
        <v>0.7986353802629389</v>
      </c>
      <c r="BM125" s="6">
        <f t="shared" si="260"/>
        <v>3.1672508763144716E-2</v>
      </c>
      <c r="BN125" s="6">
        <f t="shared" si="261"/>
        <v>0.26416944498921358</v>
      </c>
      <c r="BO125" s="6">
        <f t="shared" si="262"/>
        <v>0.1830932999373826</v>
      </c>
      <c r="BP125" s="6">
        <f t="shared" si="263"/>
        <v>4.22892585283338E-3</v>
      </c>
      <c r="BQ125" s="6">
        <f t="shared" si="264"/>
        <v>0.18754651451252788</v>
      </c>
      <c r="BR125" s="6">
        <f t="shared" si="265"/>
        <v>0.17689015691868759</v>
      </c>
      <c r="BS125" s="6">
        <f t="shared" si="266"/>
        <v>9.8096160051629563E-2</v>
      </c>
      <c r="BT125" s="6">
        <f t="shared" si="267"/>
        <v>0</v>
      </c>
      <c r="BU125" s="6">
        <f t="shared" si="268"/>
        <v>3.6635197970973652E-3</v>
      </c>
      <c r="BV125" s="5">
        <f t="shared" si="269"/>
        <v>1.74</v>
      </c>
      <c r="BW125" s="5">
        <f t="shared" si="270"/>
        <v>11.59</v>
      </c>
      <c r="BX125" s="36">
        <f t="shared" si="271"/>
        <v>53.26</v>
      </c>
      <c r="BY125" s="5">
        <f t="shared" si="272"/>
        <v>1.74</v>
      </c>
      <c r="BZ125" s="5">
        <f t="shared" si="273"/>
        <v>5.32</v>
      </c>
      <c r="CA125" s="5">
        <f t="shared" si="274"/>
        <v>3.92</v>
      </c>
      <c r="CB125" s="5">
        <f t="shared" si="275"/>
        <v>9.73</v>
      </c>
      <c r="CC125" s="5">
        <f t="shared" si="276"/>
        <v>3.04</v>
      </c>
      <c r="CD125" s="5">
        <f t="shared" si="277"/>
        <v>-6.88</v>
      </c>
      <c r="CE125" s="34">
        <f t="shared" si="278"/>
        <v>7.56</v>
      </c>
      <c r="CF125" s="34">
        <f t="shared" si="279"/>
        <v>20.52</v>
      </c>
      <c r="CG125" s="34">
        <f t="shared" si="280"/>
        <v>36.84210526315789</v>
      </c>
      <c r="CH125" s="5">
        <f t="shared" si="281"/>
        <v>0</v>
      </c>
      <c r="CI125" s="5">
        <f t="shared" si="282"/>
        <v>0</v>
      </c>
      <c r="CJ125" s="6">
        <f t="shared" si="283"/>
        <v>5.0999999999999997E-2</v>
      </c>
      <c r="CK125" s="5">
        <f t="shared" si="284"/>
        <v>4.1000000000000002E-2</v>
      </c>
      <c r="CL125" s="5" t="str">
        <f t="shared" si="285"/>
        <v/>
      </c>
      <c r="CM125" s="5">
        <f t="shared" si="286"/>
        <v>5.33</v>
      </c>
      <c r="CN125" s="5">
        <f t="shared" si="287"/>
        <v>0.65</v>
      </c>
      <c r="CO125" s="5" t="str">
        <f t="shared" si="288"/>
        <v/>
      </c>
      <c r="CP125" s="5">
        <f t="shared" si="289"/>
        <v>4</v>
      </c>
      <c r="CQ125" s="6">
        <f t="shared" si="290"/>
        <v>0.48499999999999999</v>
      </c>
      <c r="CR125" s="40">
        <f t="shared" si="291"/>
        <v>5.1999999999999998E-3</v>
      </c>
      <c r="CS125" s="5">
        <f t="shared" si="292"/>
        <v>5</v>
      </c>
      <c r="CT125" s="5" t="str">
        <f t="shared" si="293"/>
        <v/>
      </c>
      <c r="CU125" s="5" t="str">
        <f t="shared" si="294"/>
        <v/>
      </c>
      <c r="CV125" s="5" t="str">
        <f t="shared" si="295"/>
        <v/>
      </c>
      <c r="CW125" s="5">
        <f t="shared" si="296"/>
        <v>8.25</v>
      </c>
      <c r="CX125" s="5" t="str">
        <f t="shared" si="297"/>
        <v/>
      </c>
      <c r="CY125" s="4">
        <f t="shared" si="298"/>
        <v>460</v>
      </c>
      <c r="CZ125" s="4">
        <f t="shared" si="299"/>
        <v>114.9</v>
      </c>
      <c r="DA125" s="4" t="str">
        <f t="shared" si="300"/>
        <v/>
      </c>
      <c r="DB125" s="5">
        <f t="shared" si="301"/>
        <v>2.42</v>
      </c>
      <c r="DC125" s="5" t="str">
        <f t="shared" si="302"/>
        <v/>
      </c>
      <c r="DD125" s="5" t="str">
        <f t="shared" si="303"/>
        <v/>
      </c>
      <c r="DE125" s="5" t="str">
        <f t="shared" si="304"/>
        <v/>
      </c>
      <c r="DF125" s="5" t="str">
        <f t="shared" si="305"/>
        <v/>
      </c>
      <c r="DG125" s="5" t="str">
        <f t="shared" si="306"/>
        <v/>
      </c>
      <c r="DH125" s="5" t="str">
        <f t="shared" si="307"/>
        <v/>
      </c>
      <c r="DI125" s="5" t="str">
        <f t="shared" si="308"/>
        <v/>
      </c>
      <c r="DJ125" s="5" t="str">
        <f t="shared" si="309"/>
        <v/>
      </c>
      <c r="DK125" s="5" t="str">
        <f t="shared" si="310"/>
        <v/>
      </c>
      <c r="DL125" s="5" t="str">
        <f t="shared" si="311"/>
        <v/>
      </c>
      <c r="DM125" s="5" t="str">
        <f t="shared" si="312"/>
        <v/>
      </c>
      <c r="DN125" s="5" t="str">
        <f t="shared" si="313"/>
        <v/>
      </c>
      <c r="DO125" s="5" t="str">
        <f t="shared" si="314"/>
        <v/>
      </c>
      <c r="DP125" s="5" t="str">
        <f t="shared" si="315"/>
        <v/>
      </c>
      <c r="DQ125" s="5" t="str">
        <f t="shared" si="316"/>
        <v/>
      </c>
      <c r="DR125" s="5" t="str">
        <f t="shared" si="317"/>
        <v/>
      </c>
      <c r="DS125" s="5" t="str">
        <f t="shared" si="318"/>
        <v/>
      </c>
      <c r="DT125" s="5" t="str">
        <f t="shared" si="319"/>
        <v/>
      </c>
      <c r="DU125" s="5" t="str">
        <f t="shared" si="320"/>
        <v/>
      </c>
      <c r="DV125" s="5" t="str">
        <f t="shared" si="321"/>
        <v/>
      </c>
      <c r="DW125" s="5" t="str">
        <f t="shared" si="322"/>
        <v/>
      </c>
      <c r="DX125" s="5" t="str">
        <f t="shared" si="323"/>
        <v/>
      </c>
      <c r="DY125" s="5">
        <f t="shared" si="324"/>
        <v>1.93</v>
      </c>
      <c r="DZ125" s="36">
        <f t="shared" si="325"/>
        <v>49</v>
      </c>
      <c r="EA125" s="36" t="str">
        <f t="shared" si="326"/>
        <v/>
      </c>
      <c r="EB125" s="4">
        <f t="shared" si="327"/>
        <v>-274.98631697031715</v>
      </c>
      <c r="EC125" s="4">
        <f t="shared" si="328"/>
        <v>50.188862090224994</v>
      </c>
      <c r="ED125" s="4">
        <f t="shared" si="329"/>
        <v>-187.7070288997912</v>
      </c>
      <c r="EE125" s="4">
        <f t="shared" si="330"/>
        <v>402.31232321305515</v>
      </c>
      <c r="EF125" s="4">
        <f t="shared" si="331"/>
        <v>102.49881469671988</v>
      </c>
      <c r="EG125" s="5">
        <f t="shared" si="332"/>
        <v>0.58476106335028799</v>
      </c>
      <c r="EH125" s="5">
        <f t="shared" si="333"/>
        <v>2.6943615659391713</v>
      </c>
      <c r="EI125" s="5">
        <f t="shared" si="334"/>
        <v>0.96096298459575369</v>
      </c>
      <c r="EJ125" s="5">
        <f t="shared" si="335"/>
        <v>0.55438085327783559</v>
      </c>
      <c r="EK125" s="5">
        <f t="shared" si="336"/>
        <v>0.37114543669324901</v>
      </c>
      <c r="EL125" s="5">
        <f t="shared" si="337"/>
        <v>1.3389547438329163</v>
      </c>
      <c r="EM125" s="5">
        <f t="shared" si="338"/>
        <v>0.28000000000000003</v>
      </c>
      <c r="EN125" s="5">
        <f t="shared" si="339"/>
        <v>22.07</v>
      </c>
      <c r="EO125" s="36">
        <f t="shared" si="340"/>
        <v>2.5299999999999998</v>
      </c>
      <c r="EP125" s="36">
        <f t="shared" si="341"/>
        <v>3</v>
      </c>
      <c r="EQ125" s="36">
        <f t="shared" si="342"/>
        <v>2.6</v>
      </c>
      <c r="ER125" s="36">
        <f t="shared" si="343"/>
        <v>151.67349999999999</v>
      </c>
      <c r="ES125" s="36">
        <f t="shared" si="344"/>
        <v>132</v>
      </c>
      <c r="ET125" s="36">
        <f t="shared" si="345"/>
        <v>99</v>
      </c>
      <c r="EU125" s="36">
        <f t="shared" si="346"/>
        <v>13.157999999999999</v>
      </c>
      <c r="EV125" s="36">
        <f t="shared" si="347"/>
        <v>7.56</v>
      </c>
      <c r="EW125" s="36">
        <f t="shared" si="348"/>
        <v>13.47</v>
      </c>
      <c r="EX125" s="36">
        <f t="shared" si="349"/>
        <v>13.157999999999999</v>
      </c>
      <c r="EY125" s="36">
        <f t="shared" si="350"/>
        <v>3.04</v>
      </c>
      <c r="EZ125" s="36">
        <f t="shared" si="351"/>
        <v>7.56</v>
      </c>
      <c r="FA125" s="5" t="str">
        <f t="shared" si="352"/>
        <v/>
      </c>
      <c r="FB125" s="5" t="str">
        <f t="shared" si="353"/>
        <v/>
      </c>
      <c r="FC125" s="5" t="str">
        <f t="shared" si="354"/>
        <v/>
      </c>
      <c r="FD125" s="36">
        <f t="shared" si="355"/>
        <v>151.67349999999999</v>
      </c>
      <c r="FE125" s="36">
        <f t="shared" si="356"/>
        <v>132</v>
      </c>
      <c r="FF125" s="36">
        <f t="shared" si="357"/>
        <v>182</v>
      </c>
      <c r="FG125" s="5">
        <f t="shared" si="358"/>
        <v>32</v>
      </c>
      <c r="FH125" s="36">
        <f t="shared" si="359"/>
        <v>33</v>
      </c>
      <c r="FI125" s="36">
        <f t="shared" si="360"/>
        <v>33</v>
      </c>
      <c r="FJ125" s="5" t="str">
        <f t="shared" si="361"/>
        <v/>
      </c>
      <c r="FK125" s="5" t="str">
        <f t="shared" si="362"/>
        <v/>
      </c>
      <c r="FL125" s="5" t="str">
        <f t="shared" si="363"/>
        <v/>
      </c>
      <c r="FM125" s="5">
        <f t="shared" si="364"/>
        <v>0.5</v>
      </c>
      <c r="FN125" s="5" t="str">
        <f t="shared" si="365"/>
        <v/>
      </c>
      <c r="FO125" s="5" t="str">
        <f t="shared" si="366"/>
        <v/>
      </c>
      <c r="FP125" s="4">
        <f t="shared" si="367"/>
        <v>303.33999999999997</v>
      </c>
      <c r="FQ125" s="4" t="str">
        <f t="shared" si="368"/>
        <v/>
      </c>
      <c r="FR125" s="4" t="str">
        <f t="shared" si="369"/>
        <v/>
      </c>
      <c r="FS125" s="65" t="str">
        <f t="shared" si="370"/>
        <v/>
      </c>
      <c r="FT125" s="65" t="str">
        <f t="shared" si="371"/>
        <v/>
      </c>
      <c r="FU125" s="65" t="str">
        <f t="shared" si="372"/>
        <v/>
      </c>
      <c r="FV125" s="65" t="str">
        <f t="shared" si="373"/>
        <v/>
      </c>
      <c r="FW125" s="65">
        <f t="shared" si="374"/>
        <v>0.47059793939628441</v>
      </c>
      <c r="FX125" s="65">
        <f t="shared" si="375"/>
        <v>-1.7738311789211949E-2</v>
      </c>
      <c r="FY125" s="65">
        <f t="shared" si="376"/>
        <v>5.4865919539495867</v>
      </c>
      <c r="FZ125" s="65">
        <f t="shared" si="377"/>
        <v>-5.6490013696213186</v>
      </c>
      <c r="GA125" s="65">
        <f t="shared" si="378"/>
        <v>0.269786555252576</v>
      </c>
      <c r="GB125" s="65">
        <f t="shared" si="379"/>
        <v>0.2385500000000001</v>
      </c>
      <c r="GC125" s="65">
        <f t="shared" si="380"/>
        <v>-1.5751359999999999</v>
      </c>
      <c r="GD125" s="65">
        <f t="shared" si="381"/>
        <v>-2.3643139999999998</v>
      </c>
    </row>
    <row r="126" spans="1:186">
      <c r="A126" s="38" t="s">
        <v>185</v>
      </c>
      <c r="B126" s="37">
        <v>661571.19276600005</v>
      </c>
      <c r="C126" s="4">
        <v>4911379.72456</v>
      </c>
      <c r="D126" s="38" t="s">
        <v>322</v>
      </c>
      <c r="E126" s="38" t="s">
        <v>646</v>
      </c>
      <c r="F126" s="58">
        <v>5444</v>
      </c>
      <c r="G126" s="38" t="s">
        <v>338</v>
      </c>
      <c r="H126" s="34">
        <v>48.34</v>
      </c>
      <c r="I126" s="34">
        <v>2.0499999999999998</v>
      </c>
      <c r="J126" s="34">
        <v>15.41</v>
      </c>
      <c r="K126" s="34">
        <v>13.21</v>
      </c>
      <c r="L126" s="34">
        <v>0.18</v>
      </c>
      <c r="M126" s="34">
        <v>7</v>
      </c>
      <c r="N126" s="34">
        <v>9.69</v>
      </c>
      <c r="O126" s="34">
        <v>3.27</v>
      </c>
      <c r="P126" s="34">
        <v>0.13</v>
      </c>
      <c r="Q126" s="34">
        <v>0.13</v>
      </c>
      <c r="R126" s="34"/>
      <c r="S126" s="5">
        <f t="shared" si="133"/>
        <v>99.409999999999982</v>
      </c>
      <c r="U126" s="4">
        <v>36</v>
      </c>
      <c r="W126" s="4">
        <v>104</v>
      </c>
      <c r="X126" s="4">
        <v>52</v>
      </c>
      <c r="Y126" s="4">
        <v>97</v>
      </c>
      <c r="AB126" s="4">
        <v>23</v>
      </c>
      <c r="AC126" s="4">
        <v>639</v>
      </c>
      <c r="AD126" s="4">
        <v>29</v>
      </c>
      <c r="AE126" s="4">
        <v>113</v>
      </c>
      <c r="AF126" s="26">
        <v>14</v>
      </c>
      <c r="AG126" s="4">
        <v>201</v>
      </c>
      <c r="AH126" s="5">
        <v>7.31</v>
      </c>
      <c r="AI126" s="5">
        <v>20.7</v>
      </c>
      <c r="AK126" s="5">
        <v>13.3</v>
      </c>
      <c r="AL126" s="5">
        <v>4.0199999999999996</v>
      </c>
      <c r="AM126" s="5">
        <v>1.39</v>
      </c>
      <c r="AO126" s="5">
        <v>0.76</v>
      </c>
      <c r="AT126" s="5">
        <v>2.66</v>
      </c>
      <c r="AU126" s="5">
        <v>0.36</v>
      </c>
      <c r="BK126" s="4">
        <f t="shared" si="258"/>
        <v>12290</v>
      </c>
      <c r="BL126" s="6">
        <f t="shared" si="259"/>
        <v>0.80445997670161429</v>
      </c>
      <c r="BM126" s="6">
        <f t="shared" si="260"/>
        <v>2.5663495242864296E-2</v>
      </c>
      <c r="BN126" s="6">
        <f t="shared" si="261"/>
        <v>0.30221612080800159</v>
      </c>
      <c r="BO126" s="6">
        <f t="shared" si="262"/>
        <v>0.16543519098309331</v>
      </c>
      <c r="BP126" s="6">
        <f t="shared" si="263"/>
        <v>2.5373555117000281E-3</v>
      </c>
      <c r="BQ126" s="6">
        <f t="shared" si="264"/>
        <v>0.17365418010419251</v>
      </c>
      <c r="BR126" s="6">
        <f t="shared" si="265"/>
        <v>0.17278887303851639</v>
      </c>
      <c r="BS126" s="6">
        <f t="shared" si="266"/>
        <v>0.10551790900290417</v>
      </c>
      <c r="BT126" s="6">
        <f t="shared" si="267"/>
        <v>2.7600849256900211E-3</v>
      </c>
      <c r="BU126" s="6">
        <f t="shared" si="268"/>
        <v>1.8317598985486826E-3</v>
      </c>
      <c r="BV126" s="5">
        <f t="shared" si="269"/>
        <v>1.57</v>
      </c>
      <c r="BW126" s="5">
        <f t="shared" si="270"/>
        <v>10.48</v>
      </c>
      <c r="BX126" s="36">
        <f t="shared" si="271"/>
        <v>53.87</v>
      </c>
      <c r="BY126" s="5">
        <f t="shared" si="272"/>
        <v>1.7</v>
      </c>
      <c r="BZ126" s="5">
        <f t="shared" si="273"/>
        <v>7.52</v>
      </c>
      <c r="CA126" s="5">
        <f t="shared" si="274"/>
        <v>4.7300000000000004</v>
      </c>
      <c r="CB126" s="5">
        <f t="shared" si="275"/>
        <v>15.77</v>
      </c>
      <c r="CC126" s="5">
        <f t="shared" si="276"/>
        <v>3.4</v>
      </c>
      <c r="CD126" s="5">
        <f t="shared" si="277"/>
        <v>-6.2899999999999991</v>
      </c>
      <c r="CE126" s="34">
        <f t="shared" si="278"/>
        <v>7.13</v>
      </c>
      <c r="CF126" s="34">
        <f t="shared" si="279"/>
        <v>20.089999999999996</v>
      </c>
      <c r="CG126" s="34">
        <f t="shared" si="280"/>
        <v>35.490293678446996</v>
      </c>
      <c r="CH126" s="5">
        <f t="shared" si="281"/>
        <v>1.9</v>
      </c>
      <c r="CI126" s="5">
        <f t="shared" si="282"/>
        <v>0.09</v>
      </c>
      <c r="CJ126" s="6">
        <f t="shared" si="283"/>
        <v>8.6999999999999994E-2</v>
      </c>
      <c r="CK126" s="5">
        <f t="shared" si="284"/>
        <v>3.5999999999999997E-2</v>
      </c>
      <c r="CL126" s="5">
        <f t="shared" si="285"/>
        <v>48.045000000000002</v>
      </c>
      <c r="CM126" s="5">
        <f t="shared" si="286"/>
        <v>8.74</v>
      </c>
      <c r="CN126" s="5">
        <f t="shared" si="287"/>
        <v>0.93</v>
      </c>
      <c r="CO126" s="5" t="str">
        <f t="shared" si="288"/>
        <v/>
      </c>
      <c r="CP126" s="5">
        <f t="shared" si="289"/>
        <v>3.9</v>
      </c>
      <c r="CQ126" s="6">
        <f t="shared" si="290"/>
        <v>0.48299999999999998</v>
      </c>
      <c r="CR126" s="40">
        <f t="shared" si="291"/>
        <v>5.4999999999999997E-3</v>
      </c>
      <c r="CS126" s="5">
        <f t="shared" si="292"/>
        <v>14.36</v>
      </c>
      <c r="CT126" s="5">
        <f t="shared" si="293"/>
        <v>27.5</v>
      </c>
      <c r="CU126" s="5" t="str">
        <f t="shared" si="294"/>
        <v/>
      </c>
      <c r="CV126" s="5" t="str">
        <f t="shared" si="295"/>
        <v/>
      </c>
      <c r="CW126" s="5">
        <f t="shared" si="296"/>
        <v>8.07</v>
      </c>
      <c r="CX126" s="5">
        <f t="shared" si="297"/>
        <v>7.78</v>
      </c>
      <c r="CY126" s="4">
        <f t="shared" si="298"/>
        <v>424</v>
      </c>
      <c r="CZ126" s="4">
        <f t="shared" si="299"/>
        <v>108.8</v>
      </c>
      <c r="DA126" s="4">
        <f t="shared" si="300"/>
        <v>4620</v>
      </c>
      <c r="DB126" s="5">
        <f t="shared" si="301"/>
        <v>6.93</v>
      </c>
      <c r="DC126" s="5">
        <f t="shared" si="302"/>
        <v>75.56</v>
      </c>
      <c r="DD126" s="5" t="str">
        <f t="shared" si="303"/>
        <v/>
      </c>
      <c r="DE126" s="5" t="str">
        <f t="shared" si="304"/>
        <v/>
      </c>
      <c r="DF126" s="5">
        <f t="shared" si="305"/>
        <v>5.26</v>
      </c>
      <c r="DG126" s="5" t="str">
        <f t="shared" si="306"/>
        <v/>
      </c>
      <c r="DH126" s="5" t="str">
        <f t="shared" si="307"/>
        <v/>
      </c>
      <c r="DI126" s="5">
        <f t="shared" si="308"/>
        <v>0.77</v>
      </c>
      <c r="DJ126" s="5">
        <f t="shared" si="309"/>
        <v>13.989999999999998</v>
      </c>
      <c r="DK126" s="5">
        <f t="shared" si="310"/>
        <v>0.52</v>
      </c>
      <c r="DL126" s="5" t="str">
        <f t="shared" si="311"/>
        <v/>
      </c>
      <c r="DM126" s="5" t="str">
        <f t="shared" si="312"/>
        <v/>
      </c>
      <c r="DN126" s="5" t="str">
        <f t="shared" si="313"/>
        <v/>
      </c>
      <c r="DO126" s="5" t="str">
        <f t="shared" si="314"/>
        <v/>
      </c>
      <c r="DP126" s="5" t="str">
        <f t="shared" si="315"/>
        <v/>
      </c>
      <c r="DQ126" s="5">
        <f t="shared" si="316"/>
        <v>1.84</v>
      </c>
      <c r="DR126" s="5">
        <f t="shared" si="317"/>
        <v>1.1200000000000001</v>
      </c>
      <c r="DS126" s="5">
        <f t="shared" si="318"/>
        <v>1.64</v>
      </c>
      <c r="DT126" s="5" t="str">
        <f t="shared" si="319"/>
        <v/>
      </c>
      <c r="DU126" s="5">
        <f t="shared" si="320"/>
        <v>0.53</v>
      </c>
      <c r="DV126" s="5" t="str">
        <f t="shared" si="321"/>
        <v/>
      </c>
      <c r="DW126" s="5" t="str">
        <f t="shared" si="322"/>
        <v/>
      </c>
      <c r="DX126" s="5" t="str">
        <f t="shared" si="323"/>
        <v/>
      </c>
      <c r="DY126" s="5">
        <f t="shared" si="324"/>
        <v>1.98</v>
      </c>
      <c r="DZ126" s="36">
        <f t="shared" si="325"/>
        <v>43</v>
      </c>
      <c r="EA126" s="36" t="str">
        <f t="shared" si="326"/>
        <v/>
      </c>
      <c r="EB126" s="4">
        <f t="shared" si="327"/>
        <v>-275.54669711573052</v>
      </c>
      <c r="EC126" s="4">
        <f t="shared" si="328"/>
        <v>44.682749612933002</v>
      </c>
      <c r="ED126" s="4">
        <f t="shared" si="329"/>
        <v>-151.63961919762542</v>
      </c>
      <c r="EE126" s="4">
        <f t="shared" si="330"/>
        <v>364.75286633015014</v>
      </c>
      <c r="EF126" s="4">
        <f t="shared" si="331"/>
        <v>145.56438405691688</v>
      </c>
      <c r="EG126" s="5">
        <f t="shared" si="332"/>
        <v>0.66606212781897578</v>
      </c>
      <c r="EH126" s="5">
        <f t="shared" si="333"/>
        <v>2.7924627194096017</v>
      </c>
      <c r="EI126" s="5">
        <f t="shared" si="334"/>
        <v>1.0755762892584455</v>
      </c>
      <c r="EJ126" s="5">
        <f t="shared" si="335"/>
        <v>0.62646909566624676</v>
      </c>
      <c r="EK126" s="5">
        <f t="shared" si="336"/>
        <v>0.35218534052074563</v>
      </c>
      <c r="EL126" s="5">
        <f t="shared" si="337"/>
        <v>1.15380119312981</v>
      </c>
      <c r="EM126" s="5">
        <f t="shared" si="338"/>
        <v>0.32</v>
      </c>
      <c r="EN126" s="5">
        <f t="shared" si="339"/>
        <v>20.399999999999999</v>
      </c>
      <c r="EO126" s="36">
        <f t="shared" si="340"/>
        <v>2.0499999999999998</v>
      </c>
      <c r="EP126" s="36">
        <f t="shared" si="341"/>
        <v>1.7999999999999998</v>
      </c>
      <c r="EQ126" s="36">
        <f t="shared" si="342"/>
        <v>1.3</v>
      </c>
      <c r="ER126" s="36">
        <f t="shared" si="343"/>
        <v>122.89749999999999</v>
      </c>
      <c r="ES126" s="36">
        <f t="shared" si="344"/>
        <v>113</v>
      </c>
      <c r="ET126" s="36">
        <f t="shared" si="345"/>
        <v>87</v>
      </c>
      <c r="EU126" s="36">
        <f t="shared" si="346"/>
        <v>11.889000000000001</v>
      </c>
      <c r="EV126" s="36">
        <f t="shared" si="347"/>
        <v>7</v>
      </c>
      <c r="EW126" s="36">
        <f t="shared" si="348"/>
        <v>15.41</v>
      </c>
      <c r="EX126" s="36">
        <f t="shared" si="349"/>
        <v>11.889000000000001</v>
      </c>
      <c r="EY126" s="36">
        <f t="shared" si="350"/>
        <v>3.4</v>
      </c>
      <c r="EZ126" s="36">
        <f t="shared" si="351"/>
        <v>7</v>
      </c>
      <c r="FA126" s="5" t="str">
        <f t="shared" si="352"/>
        <v/>
      </c>
      <c r="FB126" s="5" t="str">
        <f t="shared" si="353"/>
        <v/>
      </c>
      <c r="FC126" s="5" t="str">
        <f t="shared" si="354"/>
        <v/>
      </c>
      <c r="FD126" s="36">
        <f t="shared" si="355"/>
        <v>122.89749999999999</v>
      </c>
      <c r="FE126" s="36">
        <f t="shared" si="356"/>
        <v>113</v>
      </c>
      <c r="FF126" s="36">
        <f t="shared" si="357"/>
        <v>319.5</v>
      </c>
      <c r="FG126" s="5">
        <f t="shared" si="358"/>
        <v>28</v>
      </c>
      <c r="FH126" s="36">
        <f t="shared" si="359"/>
        <v>28.25</v>
      </c>
      <c r="FI126" s="36">
        <f t="shared" si="360"/>
        <v>29</v>
      </c>
      <c r="FJ126" s="5">
        <f t="shared" si="361"/>
        <v>1.9333333333333333</v>
      </c>
      <c r="FK126" s="5">
        <f t="shared" si="362"/>
        <v>0.73099999999999998</v>
      </c>
      <c r="FL126" s="5">
        <f t="shared" si="363"/>
        <v>1.75</v>
      </c>
      <c r="FM126" s="5">
        <f t="shared" si="364"/>
        <v>0.76666666666666672</v>
      </c>
      <c r="FN126" s="5" t="str">
        <f t="shared" si="365"/>
        <v/>
      </c>
      <c r="FO126" s="5" t="str">
        <f t="shared" si="366"/>
        <v/>
      </c>
      <c r="FP126" s="4">
        <f t="shared" si="367"/>
        <v>245.8</v>
      </c>
      <c r="FQ126" s="4">
        <f t="shared" si="368"/>
        <v>200.99999999999997</v>
      </c>
      <c r="FR126" s="4" t="str">
        <f t="shared" si="369"/>
        <v/>
      </c>
      <c r="FS126" s="65" t="str">
        <f t="shared" si="370"/>
        <v/>
      </c>
      <c r="FT126" s="65">
        <f t="shared" si="371"/>
        <v>-0.13530937344712921</v>
      </c>
      <c r="FU126" s="65">
        <f t="shared" si="372"/>
        <v>-0.11225770484921097</v>
      </c>
      <c r="FV126" s="65">
        <f t="shared" si="373"/>
        <v>0.5502283530550941</v>
      </c>
      <c r="FW126" s="65">
        <f t="shared" si="374"/>
        <v>0.56510163941527092</v>
      </c>
      <c r="FX126" s="65">
        <f t="shared" si="375"/>
        <v>0.31800896659990846</v>
      </c>
      <c r="FY126" s="65">
        <f t="shared" si="376"/>
        <v>5.8855096913863481</v>
      </c>
      <c r="FZ126" s="65">
        <f t="shared" si="377"/>
        <v>-4.9908828113477544</v>
      </c>
      <c r="GA126" s="65">
        <f t="shared" si="378"/>
        <v>0.28910308526063377</v>
      </c>
      <c r="GB126" s="65">
        <f t="shared" si="379"/>
        <v>0.29182900000000006</v>
      </c>
      <c r="GC126" s="65">
        <f t="shared" si="380"/>
        <v>-1.5798239999999999</v>
      </c>
      <c r="GD126" s="65">
        <f t="shared" si="381"/>
        <v>-2.41046</v>
      </c>
    </row>
    <row r="127" spans="1:186">
      <c r="D127" s="38" t="s">
        <v>322</v>
      </c>
      <c r="E127" s="38" t="s">
        <v>646</v>
      </c>
      <c r="F127" s="58">
        <v>5464</v>
      </c>
      <c r="G127" s="38" t="s">
        <v>339</v>
      </c>
      <c r="H127" s="34">
        <v>46.79</v>
      </c>
      <c r="I127" s="34">
        <v>3.06</v>
      </c>
      <c r="J127" s="34">
        <v>16.149999999999999</v>
      </c>
      <c r="K127" s="34">
        <v>13.24</v>
      </c>
      <c r="L127" s="34">
        <v>0.17</v>
      </c>
      <c r="M127" s="34">
        <v>7.5</v>
      </c>
      <c r="N127" s="34">
        <v>8.07</v>
      </c>
      <c r="O127" s="34">
        <v>3.09</v>
      </c>
      <c r="P127" s="34">
        <v>0.67</v>
      </c>
      <c r="Q127" s="34">
        <v>0.45</v>
      </c>
      <c r="R127" s="34"/>
      <c r="S127" s="5">
        <f t="shared" si="133"/>
        <v>99.19</v>
      </c>
      <c r="AF127" s="26"/>
      <c r="BK127" s="4">
        <f t="shared" si="258"/>
        <v>18345</v>
      </c>
      <c r="BL127" s="6">
        <f t="shared" si="259"/>
        <v>0.77866533533033777</v>
      </c>
      <c r="BM127" s="6">
        <f t="shared" si="260"/>
        <v>3.8307461191787684E-2</v>
      </c>
      <c r="BN127" s="6">
        <f t="shared" si="261"/>
        <v>0.31672877034712682</v>
      </c>
      <c r="BO127" s="6">
        <f t="shared" si="262"/>
        <v>0.16581089542892927</v>
      </c>
      <c r="BP127" s="6">
        <f t="shared" si="263"/>
        <v>2.3963913166055823E-3</v>
      </c>
      <c r="BQ127" s="6">
        <f t="shared" si="264"/>
        <v>0.18605805011163482</v>
      </c>
      <c r="BR127" s="6">
        <f t="shared" si="265"/>
        <v>0.14390156918687591</v>
      </c>
      <c r="BS127" s="6">
        <f t="shared" si="266"/>
        <v>9.9709583736689256E-2</v>
      </c>
      <c r="BT127" s="6">
        <f t="shared" si="267"/>
        <v>1.4225053078556264E-2</v>
      </c>
      <c r="BU127" s="6">
        <f t="shared" si="268"/>
        <v>6.3407073411300549E-3</v>
      </c>
      <c r="BV127" s="5">
        <f t="shared" si="269"/>
        <v>1.57</v>
      </c>
      <c r="BW127" s="5">
        <f t="shared" si="270"/>
        <v>10.5</v>
      </c>
      <c r="BX127" s="36">
        <f t="shared" si="271"/>
        <v>55.52</v>
      </c>
      <c r="BY127" s="5">
        <f t="shared" si="272"/>
        <v>1.59</v>
      </c>
      <c r="BZ127" s="5">
        <f t="shared" si="273"/>
        <v>5.28</v>
      </c>
      <c r="CA127" s="5">
        <f t="shared" si="274"/>
        <v>2.64</v>
      </c>
      <c r="CB127" s="5">
        <f t="shared" si="275"/>
        <v>6.8</v>
      </c>
      <c r="CC127" s="5">
        <f t="shared" si="276"/>
        <v>3.76</v>
      </c>
      <c r="CD127" s="5">
        <f t="shared" si="277"/>
        <v>-4.3100000000000005</v>
      </c>
      <c r="CE127" s="34">
        <f t="shared" si="278"/>
        <v>8.17</v>
      </c>
      <c r="CF127" s="34">
        <f t="shared" si="279"/>
        <v>19.330000000000002</v>
      </c>
      <c r="CG127" s="34">
        <f t="shared" si="280"/>
        <v>42.265907915157783</v>
      </c>
      <c r="CH127" s="5">
        <f t="shared" si="281"/>
        <v>2.83</v>
      </c>
      <c r="CI127" s="5">
        <f t="shared" si="282"/>
        <v>0.3</v>
      </c>
      <c r="CJ127" s="6" t="str">
        <f t="shared" si="283"/>
        <v/>
      </c>
      <c r="CK127" s="5" t="str">
        <f t="shared" si="284"/>
        <v/>
      </c>
      <c r="CL127" s="5" t="str">
        <f t="shared" si="285"/>
        <v/>
      </c>
      <c r="CM127" s="5" t="str">
        <f t="shared" si="286"/>
        <v/>
      </c>
      <c r="CN127" s="5" t="str">
        <f t="shared" si="287"/>
        <v/>
      </c>
      <c r="CO127" s="5" t="str">
        <f t="shared" si="288"/>
        <v/>
      </c>
      <c r="CP127" s="5" t="str">
        <f t="shared" si="289"/>
        <v/>
      </c>
      <c r="CQ127" s="6" t="str">
        <f t="shared" si="290"/>
        <v/>
      </c>
      <c r="CR127" s="40" t="str">
        <f t="shared" si="291"/>
        <v/>
      </c>
      <c r="CS127" s="5" t="str">
        <f t="shared" si="292"/>
        <v/>
      </c>
      <c r="CT127" s="5" t="str">
        <f t="shared" si="293"/>
        <v/>
      </c>
      <c r="CU127" s="5" t="str">
        <f t="shared" si="294"/>
        <v/>
      </c>
      <c r="CV127" s="5" t="str">
        <f t="shared" si="295"/>
        <v/>
      </c>
      <c r="CW127" s="5" t="str">
        <f t="shared" si="296"/>
        <v/>
      </c>
      <c r="CX127" s="5" t="str">
        <f t="shared" si="297"/>
        <v/>
      </c>
      <c r="CY127" s="4" t="str">
        <f t="shared" si="298"/>
        <v/>
      </c>
      <c r="CZ127" s="4" t="str">
        <f t="shared" si="299"/>
        <v/>
      </c>
      <c r="DA127" s="4" t="str">
        <f t="shared" si="300"/>
        <v/>
      </c>
      <c r="DB127" s="5" t="str">
        <f t="shared" si="301"/>
        <v/>
      </c>
      <c r="DC127" s="5" t="str">
        <f t="shared" si="302"/>
        <v/>
      </c>
      <c r="DD127" s="5" t="str">
        <f t="shared" si="303"/>
        <v/>
      </c>
      <c r="DE127" s="5" t="str">
        <f t="shared" si="304"/>
        <v/>
      </c>
      <c r="DF127" s="5" t="str">
        <f t="shared" si="305"/>
        <v/>
      </c>
      <c r="DG127" s="5" t="str">
        <f t="shared" si="306"/>
        <v/>
      </c>
      <c r="DH127" s="5" t="str">
        <f t="shared" si="307"/>
        <v/>
      </c>
      <c r="DI127" s="5" t="str">
        <f t="shared" si="308"/>
        <v/>
      </c>
      <c r="DJ127" s="5" t="str">
        <f t="shared" si="309"/>
        <v/>
      </c>
      <c r="DK127" s="5" t="str">
        <f t="shared" si="310"/>
        <v/>
      </c>
      <c r="DL127" s="5" t="str">
        <f t="shared" si="311"/>
        <v/>
      </c>
      <c r="DM127" s="5" t="str">
        <f t="shared" si="312"/>
        <v/>
      </c>
      <c r="DN127" s="5" t="str">
        <f t="shared" si="313"/>
        <v/>
      </c>
      <c r="DO127" s="5" t="str">
        <f t="shared" si="314"/>
        <v/>
      </c>
      <c r="DP127" s="5" t="str">
        <f t="shared" si="315"/>
        <v/>
      </c>
      <c r="DQ127" s="5" t="str">
        <f t="shared" si="316"/>
        <v/>
      </c>
      <c r="DR127" s="5" t="str">
        <f t="shared" si="317"/>
        <v/>
      </c>
      <c r="DS127" s="5" t="str">
        <f t="shared" si="318"/>
        <v/>
      </c>
      <c r="DT127" s="5" t="str">
        <f t="shared" si="319"/>
        <v/>
      </c>
      <c r="DU127" s="5" t="str">
        <f t="shared" si="320"/>
        <v/>
      </c>
      <c r="DV127" s="5" t="str">
        <f t="shared" si="321"/>
        <v/>
      </c>
      <c r="DW127" s="5" t="str">
        <f t="shared" si="322"/>
        <v/>
      </c>
      <c r="DX127" s="5" t="str">
        <f t="shared" si="323"/>
        <v/>
      </c>
      <c r="DY127" s="5" t="str">
        <f t="shared" si="324"/>
        <v/>
      </c>
      <c r="DZ127" s="36" t="str">
        <f t="shared" si="325"/>
        <v/>
      </c>
      <c r="EA127" s="36" t="str">
        <f t="shared" si="326"/>
        <v/>
      </c>
      <c r="EB127" s="4">
        <f t="shared" si="327"/>
        <v>-229.38609984500891</v>
      </c>
      <c r="EC127" s="4">
        <f t="shared" si="328"/>
        <v>49.686095503616471</v>
      </c>
      <c r="ED127" s="4">
        <f t="shared" si="329"/>
        <v>-85.009004841870521</v>
      </c>
      <c r="EE127" s="4">
        <f t="shared" si="330"/>
        <v>390.17640673235178</v>
      </c>
      <c r="EF127" s="4">
        <f t="shared" si="331"/>
        <v>115.13749776403176</v>
      </c>
      <c r="EG127" s="5">
        <f t="shared" si="332"/>
        <v>0.78858489617298166</v>
      </c>
      <c r="EH127" s="5">
        <f t="shared" si="333"/>
        <v>2.7808778266550731</v>
      </c>
      <c r="EI127" s="5">
        <f t="shared" si="334"/>
        <v>1.2287329620661094</v>
      </c>
      <c r="EJ127" s="5">
        <f t="shared" si="335"/>
        <v>0.79163549105418074</v>
      </c>
      <c r="EK127" s="5">
        <f t="shared" si="336"/>
        <v>0.32945688114936927</v>
      </c>
      <c r="EL127" s="5">
        <f t="shared" si="337"/>
        <v>0.95125581066735143</v>
      </c>
      <c r="EM127" s="5">
        <f t="shared" si="338"/>
        <v>0.35</v>
      </c>
      <c r="EN127" s="5">
        <f t="shared" si="339"/>
        <v>19.86</v>
      </c>
      <c r="EO127" s="36">
        <f t="shared" si="340"/>
        <v>3.06</v>
      </c>
      <c r="EP127" s="36">
        <f t="shared" si="341"/>
        <v>1.7000000000000002</v>
      </c>
      <c r="EQ127" s="36">
        <f t="shared" si="342"/>
        <v>4.5</v>
      </c>
      <c r="ER127" s="36" t="str">
        <f t="shared" si="343"/>
        <v/>
      </c>
      <c r="ES127" s="36" t="str">
        <f t="shared" si="344"/>
        <v/>
      </c>
      <c r="ET127" s="36" t="str">
        <f t="shared" si="345"/>
        <v/>
      </c>
      <c r="EU127" s="36">
        <f t="shared" si="346"/>
        <v>11.916</v>
      </c>
      <c r="EV127" s="36">
        <f t="shared" si="347"/>
        <v>7.5</v>
      </c>
      <c r="EW127" s="36">
        <f t="shared" si="348"/>
        <v>16.149999999999999</v>
      </c>
      <c r="EX127" s="36">
        <f t="shared" si="349"/>
        <v>11.916</v>
      </c>
      <c r="EY127" s="36">
        <f t="shared" si="350"/>
        <v>3.76</v>
      </c>
      <c r="EZ127" s="36">
        <f t="shared" si="351"/>
        <v>7.5</v>
      </c>
      <c r="FA127" s="5" t="str">
        <f t="shared" si="352"/>
        <v/>
      </c>
      <c r="FB127" s="5" t="str">
        <f t="shared" si="353"/>
        <v/>
      </c>
      <c r="FC127" s="5" t="str">
        <f t="shared" si="354"/>
        <v/>
      </c>
      <c r="FD127" s="36" t="str">
        <f t="shared" si="355"/>
        <v/>
      </c>
      <c r="FE127" s="36" t="str">
        <f t="shared" si="356"/>
        <v/>
      </c>
      <c r="FF127" s="36" t="str">
        <f t="shared" si="357"/>
        <v/>
      </c>
      <c r="FG127" s="5" t="str">
        <f t="shared" si="358"/>
        <v/>
      </c>
      <c r="FH127" s="36" t="str">
        <f t="shared" si="359"/>
        <v/>
      </c>
      <c r="FI127" s="36" t="str">
        <f t="shared" si="360"/>
        <v/>
      </c>
      <c r="FJ127" s="5" t="str">
        <f t="shared" si="361"/>
        <v/>
      </c>
      <c r="FK127" s="5" t="str">
        <f t="shared" si="362"/>
        <v/>
      </c>
      <c r="FL127" s="5" t="str">
        <f t="shared" si="363"/>
        <v/>
      </c>
      <c r="FM127" s="5" t="str">
        <f t="shared" si="364"/>
        <v/>
      </c>
      <c r="FN127" s="5" t="str">
        <f t="shared" si="365"/>
        <v/>
      </c>
      <c r="FO127" s="5" t="str">
        <f t="shared" si="366"/>
        <v/>
      </c>
      <c r="FP127" s="4">
        <f t="shared" si="367"/>
        <v>366.9</v>
      </c>
      <c r="FQ127" s="4" t="str">
        <f t="shared" si="368"/>
        <v/>
      </c>
      <c r="FR127" s="4" t="str">
        <f t="shared" si="369"/>
        <v/>
      </c>
      <c r="FS127" s="65" t="str">
        <f t="shared" si="370"/>
        <v/>
      </c>
      <c r="FT127" s="65" t="str">
        <f t="shared" si="371"/>
        <v/>
      </c>
      <c r="FU127" s="65" t="str">
        <f t="shared" si="372"/>
        <v/>
      </c>
      <c r="FV127" s="65" t="str">
        <f t="shared" si="373"/>
        <v/>
      </c>
      <c r="FW127" s="65">
        <f t="shared" si="374"/>
        <v>0.37698220533030691</v>
      </c>
      <c r="FX127" s="65" t="str">
        <f t="shared" si="375"/>
        <v/>
      </c>
      <c r="FY127" s="65" t="str">
        <f t="shared" si="376"/>
        <v/>
      </c>
      <c r="FZ127" s="65" t="str">
        <f t="shared" si="377"/>
        <v/>
      </c>
      <c r="GA127" s="65" t="str">
        <f t="shared" si="378"/>
        <v/>
      </c>
      <c r="GB127" s="65">
        <f t="shared" si="379"/>
        <v>0.23242300000000002</v>
      </c>
      <c r="GC127" s="65">
        <f t="shared" si="380"/>
        <v>-1.600077</v>
      </c>
      <c r="GD127" s="65">
        <f t="shared" si="381"/>
        <v>-2.4378569999999997</v>
      </c>
    </row>
    <row r="128" spans="1:186">
      <c r="A128" s="38" t="s">
        <v>185</v>
      </c>
      <c r="B128" s="37">
        <v>662519.86593700002</v>
      </c>
      <c r="C128" s="4">
        <v>4910842.2394500002</v>
      </c>
      <c r="D128" s="38" t="s">
        <v>322</v>
      </c>
      <c r="E128" s="38" t="s">
        <v>646</v>
      </c>
      <c r="F128" s="58">
        <v>5469</v>
      </c>
      <c r="G128" s="38" t="s">
        <v>340</v>
      </c>
      <c r="H128" s="34">
        <v>48.36</v>
      </c>
      <c r="I128" s="34">
        <v>3.48</v>
      </c>
      <c r="J128" s="34">
        <v>15.93</v>
      </c>
      <c r="K128" s="34">
        <v>13.75</v>
      </c>
      <c r="L128" s="34">
        <v>0.14000000000000001</v>
      </c>
      <c r="M128" s="34">
        <v>6.28</v>
      </c>
      <c r="N128" s="34">
        <v>8.58</v>
      </c>
      <c r="O128" s="34">
        <v>3</v>
      </c>
      <c r="P128" s="34">
        <v>0.68</v>
      </c>
      <c r="Q128" s="34">
        <v>0.38</v>
      </c>
      <c r="R128" s="34"/>
      <c r="S128" s="5">
        <f t="shared" si="133"/>
        <v>100.58</v>
      </c>
      <c r="AF128" s="26"/>
      <c r="BK128" s="4">
        <f t="shared" si="258"/>
        <v>20863</v>
      </c>
      <c r="BL128" s="6">
        <f t="shared" si="259"/>
        <v>0.80479281078382425</v>
      </c>
      <c r="BM128" s="6">
        <f t="shared" si="260"/>
        <v>4.3565348022033053E-2</v>
      </c>
      <c r="BN128" s="6">
        <f t="shared" si="261"/>
        <v>0.31241419886252203</v>
      </c>
      <c r="BO128" s="6">
        <f t="shared" si="262"/>
        <v>0.17219787100814027</v>
      </c>
      <c r="BP128" s="6">
        <f t="shared" si="263"/>
        <v>1.9734987313222443E-3</v>
      </c>
      <c r="BQ128" s="6">
        <f t="shared" si="264"/>
        <v>0.15579260729347555</v>
      </c>
      <c r="BR128" s="6">
        <f t="shared" si="265"/>
        <v>0.15299572039942938</v>
      </c>
      <c r="BS128" s="6">
        <f t="shared" si="266"/>
        <v>9.6805421103581812E-2</v>
      </c>
      <c r="BT128" s="6">
        <f t="shared" si="267"/>
        <v>1.4437367303609342E-2</v>
      </c>
      <c r="BU128" s="6">
        <f t="shared" si="268"/>
        <v>5.3543750880653803E-3</v>
      </c>
      <c r="BV128" s="5">
        <f t="shared" si="269"/>
        <v>1.63</v>
      </c>
      <c r="BW128" s="5">
        <f t="shared" si="270"/>
        <v>10.91</v>
      </c>
      <c r="BX128" s="36">
        <f t="shared" si="271"/>
        <v>50.16</v>
      </c>
      <c r="BY128" s="5">
        <f t="shared" si="272"/>
        <v>1.97</v>
      </c>
      <c r="BZ128" s="5">
        <f t="shared" si="273"/>
        <v>4.58</v>
      </c>
      <c r="CA128" s="5">
        <f t="shared" si="274"/>
        <v>2.4700000000000002</v>
      </c>
      <c r="CB128" s="5">
        <f t="shared" si="275"/>
        <v>9.16</v>
      </c>
      <c r="CC128" s="5">
        <f t="shared" si="276"/>
        <v>3.68</v>
      </c>
      <c r="CD128" s="5">
        <f t="shared" si="277"/>
        <v>-4.9000000000000004</v>
      </c>
      <c r="CE128" s="34">
        <f t="shared" si="278"/>
        <v>6.96</v>
      </c>
      <c r="CF128" s="34">
        <f t="shared" si="279"/>
        <v>18.54</v>
      </c>
      <c r="CG128" s="34">
        <f t="shared" si="280"/>
        <v>37.540453074433664</v>
      </c>
      <c r="CH128" s="5">
        <f t="shared" si="281"/>
        <v>3.4</v>
      </c>
      <c r="CI128" s="5">
        <f t="shared" si="282"/>
        <v>0.27</v>
      </c>
      <c r="CJ128" s="6" t="str">
        <f t="shared" si="283"/>
        <v/>
      </c>
      <c r="CK128" s="5" t="str">
        <f t="shared" si="284"/>
        <v/>
      </c>
      <c r="CL128" s="5" t="str">
        <f t="shared" si="285"/>
        <v/>
      </c>
      <c r="CM128" s="5" t="str">
        <f t="shared" si="286"/>
        <v/>
      </c>
      <c r="CN128" s="5" t="str">
        <f t="shared" si="287"/>
        <v/>
      </c>
      <c r="CO128" s="5" t="str">
        <f t="shared" si="288"/>
        <v/>
      </c>
      <c r="CP128" s="5" t="str">
        <f t="shared" si="289"/>
        <v/>
      </c>
      <c r="CQ128" s="6" t="str">
        <f t="shared" si="290"/>
        <v/>
      </c>
      <c r="CR128" s="40" t="str">
        <f t="shared" si="291"/>
        <v/>
      </c>
      <c r="CS128" s="5" t="str">
        <f t="shared" si="292"/>
        <v/>
      </c>
      <c r="CT128" s="5" t="str">
        <f t="shared" si="293"/>
        <v/>
      </c>
      <c r="CU128" s="5" t="str">
        <f t="shared" si="294"/>
        <v/>
      </c>
      <c r="CV128" s="5" t="str">
        <f t="shared" si="295"/>
        <v/>
      </c>
      <c r="CW128" s="5" t="str">
        <f t="shared" si="296"/>
        <v/>
      </c>
      <c r="CX128" s="5" t="str">
        <f t="shared" si="297"/>
        <v/>
      </c>
      <c r="CY128" s="4" t="str">
        <f t="shared" si="298"/>
        <v/>
      </c>
      <c r="CZ128" s="4" t="str">
        <f t="shared" si="299"/>
        <v/>
      </c>
      <c r="DA128" s="4" t="str">
        <f t="shared" si="300"/>
        <v/>
      </c>
      <c r="DB128" s="5" t="str">
        <f t="shared" si="301"/>
        <v/>
      </c>
      <c r="DC128" s="5" t="str">
        <f t="shared" si="302"/>
        <v/>
      </c>
      <c r="DD128" s="5" t="str">
        <f t="shared" si="303"/>
        <v/>
      </c>
      <c r="DE128" s="5" t="str">
        <f t="shared" si="304"/>
        <v/>
      </c>
      <c r="DF128" s="5" t="str">
        <f t="shared" si="305"/>
        <v/>
      </c>
      <c r="DG128" s="5" t="str">
        <f t="shared" si="306"/>
        <v/>
      </c>
      <c r="DH128" s="5" t="str">
        <f t="shared" si="307"/>
        <v/>
      </c>
      <c r="DI128" s="5" t="str">
        <f t="shared" si="308"/>
        <v/>
      </c>
      <c r="DJ128" s="5" t="str">
        <f t="shared" si="309"/>
        <v/>
      </c>
      <c r="DK128" s="5" t="str">
        <f t="shared" si="310"/>
        <v/>
      </c>
      <c r="DL128" s="5" t="str">
        <f t="shared" si="311"/>
        <v/>
      </c>
      <c r="DM128" s="5" t="str">
        <f t="shared" si="312"/>
        <v/>
      </c>
      <c r="DN128" s="5" t="str">
        <f t="shared" si="313"/>
        <v/>
      </c>
      <c r="DO128" s="5" t="str">
        <f t="shared" si="314"/>
        <v/>
      </c>
      <c r="DP128" s="5" t="str">
        <f t="shared" si="315"/>
        <v/>
      </c>
      <c r="DQ128" s="5" t="str">
        <f t="shared" si="316"/>
        <v/>
      </c>
      <c r="DR128" s="5" t="str">
        <f t="shared" si="317"/>
        <v/>
      </c>
      <c r="DS128" s="5" t="str">
        <f t="shared" si="318"/>
        <v/>
      </c>
      <c r="DT128" s="5" t="str">
        <f t="shared" si="319"/>
        <v/>
      </c>
      <c r="DU128" s="5" t="str">
        <f t="shared" si="320"/>
        <v/>
      </c>
      <c r="DV128" s="5" t="str">
        <f t="shared" si="321"/>
        <v/>
      </c>
      <c r="DW128" s="5" t="str">
        <f t="shared" si="322"/>
        <v/>
      </c>
      <c r="DX128" s="5" t="str">
        <f t="shared" si="323"/>
        <v/>
      </c>
      <c r="DY128" s="5" t="str">
        <f t="shared" si="324"/>
        <v/>
      </c>
      <c r="DZ128" s="36" t="str">
        <f t="shared" si="325"/>
        <v/>
      </c>
      <c r="EA128" s="36" t="str">
        <f t="shared" si="326"/>
        <v/>
      </c>
      <c r="EB128" s="4">
        <f t="shared" si="327"/>
        <v>-235.36377419940186</v>
      </c>
      <c r="EC128" s="4">
        <f t="shared" si="328"/>
        <v>55.024334921130681</v>
      </c>
      <c r="ED128" s="4">
        <f t="shared" si="329"/>
        <v>-104.82003034352788</v>
      </c>
      <c r="EE128" s="4">
        <f t="shared" si="330"/>
        <v>371.55582632364889</v>
      </c>
      <c r="EF128" s="4">
        <f t="shared" si="331"/>
        <v>128.41983875522044</v>
      </c>
      <c r="EG128" s="5">
        <f t="shared" si="332"/>
        <v>0.74894952463571485</v>
      </c>
      <c r="EH128" s="5">
        <f t="shared" si="333"/>
        <v>2.8093516131471556</v>
      </c>
      <c r="EI128" s="5">
        <f t="shared" si="334"/>
        <v>1.1826219725248741</v>
      </c>
      <c r="EJ128" s="5">
        <f t="shared" si="335"/>
        <v>0.72699355995780535</v>
      </c>
      <c r="EK128" s="5">
        <f t="shared" si="336"/>
        <v>0.32472080345367199</v>
      </c>
      <c r="EL128" s="5">
        <f t="shared" si="337"/>
        <v>1.0267384605635719</v>
      </c>
      <c r="EM128" s="5">
        <f t="shared" si="338"/>
        <v>0.33</v>
      </c>
      <c r="EN128" s="5">
        <f t="shared" si="339"/>
        <v>19.97</v>
      </c>
      <c r="EO128" s="36">
        <f t="shared" si="340"/>
        <v>3.48</v>
      </c>
      <c r="EP128" s="36">
        <f t="shared" si="341"/>
        <v>1.4000000000000001</v>
      </c>
      <c r="EQ128" s="36">
        <f t="shared" si="342"/>
        <v>3.8</v>
      </c>
      <c r="ER128" s="36" t="str">
        <f t="shared" si="343"/>
        <v/>
      </c>
      <c r="ES128" s="36" t="str">
        <f t="shared" si="344"/>
        <v/>
      </c>
      <c r="ET128" s="36" t="str">
        <f t="shared" si="345"/>
        <v/>
      </c>
      <c r="EU128" s="36">
        <f t="shared" si="346"/>
        <v>12.375</v>
      </c>
      <c r="EV128" s="36">
        <f t="shared" si="347"/>
        <v>6.28</v>
      </c>
      <c r="EW128" s="36">
        <f t="shared" si="348"/>
        <v>15.93</v>
      </c>
      <c r="EX128" s="36">
        <f t="shared" si="349"/>
        <v>12.375</v>
      </c>
      <c r="EY128" s="36">
        <f t="shared" si="350"/>
        <v>3.68</v>
      </c>
      <c r="EZ128" s="36">
        <f t="shared" si="351"/>
        <v>6.28</v>
      </c>
      <c r="FA128" s="5" t="str">
        <f t="shared" si="352"/>
        <v/>
      </c>
      <c r="FB128" s="5" t="str">
        <f t="shared" si="353"/>
        <v/>
      </c>
      <c r="FC128" s="5" t="str">
        <f t="shared" si="354"/>
        <v/>
      </c>
      <c r="FD128" s="36" t="str">
        <f t="shared" si="355"/>
        <v/>
      </c>
      <c r="FE128" s="36" t="str">
        <f t="shared" si="356"/>
        <v/>
      </c>
      <c r="FF128" s="36" t="str">
        <f t="shared" si="357"/>
        <v/>
      </c>
      <c r="FG128" s="5" t="str">
        <f t="shared" si="358"/>
        <v/>
      </c>
      <c r="FH128" s="36" t="str">
        <f t="shared" si="359"/>
        <v/>
      </c>
      <c r="FI128" s="36" t="str">
        <f t="shared" si="360"/>
        <v/>
      </c>
      <c r="FJ128" s="5" t="str">
        <f t="shared" si="361"/>
        <v/>
      </c>
      <c r="FK128" s="5" t="str">
        <f t="shared" si="362"/>
        <v/>
      </c>
      <c r="FL128" s="5" t="str">
        <f t="shared" si="363"/>
        <v/>
      </c>
      <c r="FM128" s="5" t="str">
        <f t="shared" si="364"/>
        <v/>
      </c>
      <c r="FN128" s="5" t="str">
        <f t="shared" si="365"/>
        <v/>
      </c>
      <c r="FO128" s="5" t="str">
        <f t="shared" si="366"/>
        <v/>
      </c>
      <c r="FP128" s="4">
        <f t="shared" si="367"/>
        <v>417.26</v>
      </c>
      <c r="FQ128" s="4" t="str">
        <f t="shared" si="368"/>
        <v/>
      </c>
      <c r="FR128" s="4" t="str">
        <f t="shared" si="369"/>
        <v/>
      </c>
      <c r="FS128" s="65" t="str">
        <f t="shared" si="370"/>
        <v/>
      </c>
      <c r="FT128" s="65" t="str">
        <f t="shared" si="371"/>
        <v/>
      </c>
      <c r="FU128" s="65" t="str">
        <f t="shared" si="372"/>
        <v/>
      </c>
      <c r="FV128" s="65" t="str">
        <f t="shared" si="373"/>
        <v/>
      </c>
      <c r="FW128" s="65">
        <f t="shared" si="374"/>
        <v>0.33545641036057816</v>
      </c>
      <c r="FX128" s="65" t="str">
        <f t="shared" si="375"/>
        <v/>
      </c>
      <c r="FY128" s="65" t="str">
        <f t="shared" si="376"/>
        <v/>
      </c>
      <c r="FZ128" s="65" t="str">
        <f t="shared" si="377"/>
        <v/>
      </c>
      <c r="GA128" s="65" t="str">
        <f t="shared" si="378"/>
        <v/>
      </c>
      <c r="GB128" s="65">
        <f t="shared" si="379"/>
        <v>0.21036200000000008</v>
      </c>
      <c r="GC128" s="65">
        <f t="shared" si="380"/>
        <v>-1.6011030000000002</v>
      </c>
      <c r="GD128" s="65">
        <f t="shared" si="381"/>
        <v>-2.4563989999999993</v>
      </c>
    </row>
    <row r="129" spans="1:186">
      <c r="A129" s="38" t="s">
        <v>185</v>
      </c>
      <c r="B129" s="37">
        <v>662575.51379</v>
      </c>
      <c r="C129" s="4">
        <v>4910913.7866900004</v>
      </c>
      <c r="D129" s="38" t="s">
        <v>322</v>
      </c>
      <c r="E129" s="38" t="s">
        <v>646</v>
      </c>
      <c r="F129" s="58">
        <v>5470</v>
      </c>
      <c r="G129" s="38" t="s">
        <v>341</v>
      </c>
      <c r="H129" s="34">
        <v>46.63</v>
      </c>
      <c r="I129" s="34">
        <v>3.45</v>
      </c>
      <c r="J129" s="34">
        <v>15.7</v>
      </c>
      <c r="K129" s="34">
        <v>14.6</v>
      </c>
      <c r="L129" s="34">
        <v>0.18</v>
      </c>
      <c r="M129" s="34">
        <v>6.52</v>
      </c>
      <c r="N129" s="34">
        <v>7.4</v>
      </c>
      <c r="O129" s="34">
        <v>3.67</v>
      </c>
      <c r="P129" s="34">
        <v>1.1399999999999999</v>
      </c>
      <c r="Q129" s="34">
        <v>0.71</v>
      </c>
      <c r="R129" s="34"/>
      <c r="S129" s="5">
        <f t="shared" si="133"/>
        <v>100</v>
      </c>
      <c r="U129" s="4">
        <v>27</v>
      </c>
      <c r="W129" s="4">
        <v>4</v>
      </c>
      <c r="X129" s="4">
        <v>44</v>
      </c>
      <c r="AF129" s="26"/>
      <c r="AH129" s="5">
        <v>63.1</v>
      </c>
      <c r="AI129" s="5">
        <v>173.1</v>
      </c>
      <c r="AK129" s="5">
        <v>97.7</v>
      </c>
      <c r="AL129" s="5">
        <v>19.52</v>
      </c>
      <c r="AM129" s="5">
        <v>5.95</v>
      </c>
      <c r="AO129" s="5">
        <v>2.73</v>
      </c>
      <c r="AT129" s="5">
        <v>5.65</v>
      </c>
      <c r="AU129" s="5">
        <v>0.76</v>
      </c>
      <c r="AV129" s="5">
        <v>9.52</v>
      </c>
      <c r="AW129" s="5">
        <v>3.3</v>
      </c>
      <c r="AX129" s="5">
        <v>4.3</v>
      </c>
      <c r="BK129" s="4">
        <f t="shared" si="258"/>
        <v>20683</v>
      </c>
      <c r="BL129" s="6">
        <f t="shared" si="259"/>
        <v>0.77600266267265772</v>
      </c>
      <c r="BM129" s="6">
        <f t="shared" si="260"/>
        <v>4.3189784677015529E-2</v>
      </c>
      <c r="BN129" s="6">
        <f t="shared" si="261"/>
        <v>0.30790351049225334</v>
      </c>
      <c r="BO129" s="6">
        <f t="shared" si="262"/>
        <v>0.1828428303068253</v>
      </c>
      <c r="BP129" s="6">
        <f t="shared" si="263"/>
        <v>2.5373555117000281E-3</v>
      </c>
      <c r="BQ129" s="6">
        <f t="shared" si="264"/>
        <v>0.16174646489704786</v>
      </c>
      <c r="BR129" s="6">
        <f t="shared" si="265"/>
        <v>0.13195435092724681</v>
      </c>
      <c r="BS129" s="6">
        <f t="shared" si="266"/>
        <v>0.11842529848338174</v>
      </c>
      <c r="BT129" s="6">
        <f t="shared" si="267"/>
        <v>2.4203821656050954E-2</v>
      </c>
      <c r="BU129" s="6">
        <f t="shared" si="268"/>
        <v>1.000422713822742E-2</v>
      </c>
      <c r="BV129" s="5">
        <f t="shared" si="269"/>
        <v>1.74</v>
      </c>
      <c r="BW129" s="5">
        <f t="shared" si="270"/>
        <v>11.57</v>
      </c>
      <c r="BX129" s="36">
        <f t="shared" si="271"/>
        <v>49.6</v>
      </c>
      <c r="BY129" s="5">
        <f t="shared" si="272"/>
        <v>2.02</v>
      </c>
      <c r="BZ129" s="5">
        <f t="shared" si="273"/>
        <v>4.55</v>
      </c>
      <c r="CA129" s="5">
        <f t="shared" si="274"/>
        <v>2.14</v>
      </c>
      <c r="CB129" s="5">
        <f t="shared" si="275"/>
        <v>4.8600000000000003</v>
      </c>
      <c r="CC129" s="5">
        <f t="shared" si="276"/>
        <v>4.8099999999999996</v>
      </c>
      <c r="CD129" s="5">
        <f t="shared" si="277"/>
        <v>-2.5900000000000007</v>
      </c>
      <c r="CE129" s="34">
        <f t="shared" si="278"/>
        <v>7.6599999999999993</v>
      </c>
      <c r="CF129" s="34">
        <f t="shared" si="279"/>
        <v>18.73</v>
      </c>
      <c r="CG129" s="34">
        <f t="shared" si="280"/>
        <v>40.896956753870789</v>
      </c>
      <c r="CH129" s="5">
        <f t="shared" si="281"/>
        <v>3.05</v>
      </c>
      <c r="CI129" s="5">
        <f t="shared" si="282"/>
        <v>0.46</v>
      </c>
      <c r="CJ129" s="6" t="str">
        <f t="shared" si="283"/>
        <v/>
      </c>
      <c r="CK129" s="5" t="str">
        <f t="shared" si="284"/>
        <v/>
      </c>
      <c r="CL129" s="5" t="str">
        <f t="shared" si="285"/>
        <v/>
      </c>
      <c r="CM129" s="5" t="str">
        <f t="shared" si="286"/>
        <v/>
      </c>
      <c r="CN129" s="5" t="str">
        <f t="shared" si="287"/>
        <v/>
      </c>
      <c r="CO129" s="5" t="str">
        <f t="shared" si="288"/>
        <v/>
      </c>
      <c r="CP129" s="5" t="str">
        <f t="shared" si="289"/>
        <v/>
      </c>
      <c r="CQ129" s="6" t="str">
        <f t="shared" si="290"/>
        <v/>
      </c>
      <c r="CR129" s="40" t="str">
        <f t="shared" si="291"/>
        <v/>
      </c>
      <c r="CS129" s="5" t="str">
        <f t="shared" si="292"/>
        <v/>
      </c>
      <c r="CT129" s="5" t="str">
        <f t="shared" si="293"/>
        <v/>
      </c>
      <c r="CU129" s="5" t="str">
        <f t="shared" si="294"/>
        <v/>
      </c>
      <c r="CV129" s="5" t="str">
        <f t="shared" si="295"/>
        <v/>
      </c>
      <c r="CW129" s="5" t="str">
        <f t="shared" si="296"/>
        <v/>
      </c>
      <c r="CX129" s="5">
        <f t="shared" si="297"/>
        <v>30.64</v>
      </c>
      <c r="CY129" s="4" t="str">
        <f t="shared" si="298"/>
        <v/>
      </c>
      <c r="CZ129" s="4" t="str">
        <f t="shared" si="299"/>
        <v/>
      </c>
      <c r="DA129" s="4">
        <f t="shared" si="300"/>
        <v>3661</v>
      </c>
      <c r="DB129" s="5" t="str">
        <f t="shared" si="301"/>
        <v/>
      </c>
      <c r="DC129" s="5" t="str">
        <f t="shared" si="302"/>
        <v/>
      </c>
      <c r="DD129" s="5" t="str">
        <f t="shared" si="303"/>
        <v/>
      </c>
      <c r="DE129" s="5">
        <f t="shared" si="304"/>
        <v>1.68</v>
      </c>
      <c r="DF129" s="5" t="str">
        <f t="shared" si="305"/>
        <v/>
      </c>
      <c r="DG129" s="5">
        <f t="shared" si="306"/>
        <v>0.57999999999999996</v>
      </c>
      <c r="DH129" s="5">
        <f t="shared" si="307"/>
        <v>0.76</v>
      </c>
      <c r="DI129" s="5">
        <f t="shared" si="308"/>
        <v>0.61</v>
      </c>
      <c r="DJ129" s="5">
        <f t="shared" si="309"/>
        <v>88.27000000000001</v>
      </c>
      <c r="DK129" s="5" t="str">
        <f t="shared" si="310"/>
        <v/>
      </c>
      <c r="DL129" s="5">
        <f t="shared" si="311"/>
        <v>19.12</v>
      </c>
      <c r="DM129" s="5" t="str">
        <f t="shared" si="312"/>
        <v/>
      </c>
      <c r="DN129" s="5">
        <f t="shared" si="313"/>
        <v>1.3</v>
      </c>
      <c r="DO129" s="5" t="str">
        <f t="shared" si="314"/>
        <v/>
      </c>
      <c r="DP129" s="5" t="str">
        <f t="shared" si="315"/>
        <v/>
      </c>
      <c r="DQ129" s="5">
        <f t="shared" si="316"/>
        <v>7.47</v>
      </c>
      <c r="DR129" s="5">
        <f t="shared" si="317"/>
        <v>1.99</v>
      </c>
      <c r="DS129" s="5">
        <f t="shared" si="318"/>
        <v>3.74</v>
      </c>
      <c r="DT129" s="5" t="str">
        <f t="shared" si="319"/>
        <v/>
      </c>
      <c r="DU129" s="5" t="str">
        <f t="shared" si="320"/>
        <v/>
      </c>
      <c r="DV129" s="5" t="str">
        <f t="shared" si="321"/>
        <v/>
      </c>
      <c r="DW129" s="5">
        <f t="shared" si="322"/>
        <v>0.61</v>
      </c>
      <c r="DX129" s="5">
        <f t="shared" si="323"/>
        <v>0.62</v>
      </c>
      <c r="DY129" s="5" t="str">
        <f t="shared" si="324"/>
        <v/>
      </c>
      <c r="DZ129" s="36" t="str">
        <f t="shared" si="325"/>
        <v/>
      </c>
      <c r="EA129" s="36">
        <f t="shared" si="326"/>
        <v>9</v>
      </c>
      <c r="EB129" s="4">
        <f t="shared" si="327"/>
        <v>-226.17582775457757</v>
      </c>
      <c r="EC129" s="4">
        <f t="shared" si="328"/>
        <v>28.068866799955352</v>
      </c>
      <c r="ED129" s="4">
        <f t="shared" si="329"/>
        <v>-98.634311501672954</v>
      </c>
      <c r="EE129" s="4">
        <f t="shared" si="330"/>
        <v>387.77907988088867</v>
      </c>
      <c r="EF129" s="4">
        <f t="shared" si="331"/>
        <v>139.15205331915598</v>
      </c>
      <c r="EG129" s="5">
        <f t="shared" si="332"/>
        <v>0.75755156161008586</v>
      </c>
      <c r="EH129" s="5">
        <f t="shared" si="333"/>
        <v>2.1593827187161918</v>
      </c>
      <c r="EI129" s="5">
        <f t="shared" si="334"/>
        <v>1.1216185168863693</v>
      </c>
      <c r="EJ129" s="5">
        <f t="shared" si="335"/>
        <v>1.080802859559707</v>
      </c>
      <c r="EK129" s="5">
        <f t="shared" si="336"/>
        <v>0.41724624028120572</v>
      </c>
      <c r="EL129" s="5">
        <f t="shared" si="337"/>
        <v>0.93012597341000403</v>
      </c>
      <c r="EM129" s="5">
        <f t="shared" si="338"/>
        <v>0.34</v>
      </c>
      <c r="EN129" s="5">
        <f t="shared" si="339"/>
        <v>20.27</v>
      </c>
      <c r="EO129" s="36">
        <f t="shared" si="340"/>
        <v>3.45</v>
      </c>
      <c r="EP129" s="36">
        <f t="shared" si="341"/>
        <v>1.7999999999999998</v>
      </c>
      <c r="EQ129" s="36">
        <f t="shared" si="342"/>
        <v>7.1</v>
      </c>
      <c r="ER129" s="36" t="str">
        <f t="shared" si="343"/>
        <v/>
      </c>
      <c r="ES129" s="36" t="str">
        <f t="shared" si="344"/>
        <v/>
      </c>
      <c r="ET129" s="36" t="str">
        <f t="shared" si="345"/>
        <v/>
      </c>
      <c r="EU129" s="36">
        <f t="shared" si="346"/>
        <v>13.14</v>
      </c>
      <c r="EV129" s="36">
        <f t="shared" si="347"/>
        <v>6.52</v>
      </c>
      <c r="EW129" s="36">
        <f t="shared" si="348"/>
        <v>15.7</v>
      </c>
      <c r="EX129" s="36">
        <f t="shared" si="349"/>
        <v>13.14</v>
      </c>
      <c r="EY129" s="36">
        <f t="shared" si="350"/>
        <v>4.8099999999999996</v>
      </c>
      <c r="EZ129" s="36">
        <f t="shared" si="351"/>
        <v>6.52</v>
      </c>
      <c r="FA129" s="5">
        <f t="shared" si="352"/>
        <v>3.1733333333333333</v>
      </c>
      <c r="FB129" s="5">
        <f t="shared" si="353"/>
        <v>4.3</v>
      </c>
      <c r="FC129" s="5">
        <f t="shared" si="354"/>
        <v>3.3</v>
      </c>
      <c r="FD129" s="36" t="str">
        <f t="shared" si="355"/>
        <v/>
      </c>
      <c r="FE129" s="36" t="str">
        <f t="shared" si="356"/>
        <v/>
      </c>
      <c r="FF129" s="36" t="str">
        <f t="shared" si="357"/>
        <v/>
      </c>
      <c r="FG129" s="5" t="str">
        <f t="shared" si="358"/>
        <v/>
      </c>
      <c r="FH129" s="36" t="str">
        <f t="shared" si="359"/>
        <v/>
      </c>
      <c r="FI129" s="36" t="str">
        <f t="shared" si="360"/>
        <v/>
      </c>
      <c r="FJ129" s="5" t="str">
        <f t="shared" si="361"/>
        <v/>
      </c>
      <c r="FK129" s="5" t="str">
        <f t="shared" si="362"/>
        <v/>
      </c>
      <c r="FL129" s="5" t="str">
        <f t="shared" si="363"/>
        <v/>
      </c>
      <c r="FM129" s="5" t="str">
        <f t="shared" si="364"/>
        <v/>
      </c>
      <c r="FN129" s="5">
        <f t="shared" si="365"/>
        <v>9.52</v>
      </c>
      <c r="FO129" s="5">
        <f t="shared" si="366"/>
        <v>9.8999999999999986</v>
      </c>
      <c r="FP129" s="4">
        <f t="shared" si="367"/>
        <v>413.66</v>
      </c>
      <c r="FQ129" s="4">
        <f t="shared" si="368"/>
        <v>976</v>
      </c>
      <c r="FR129" s="4" t="str">
        <f t="shared" si="369"/>
        <v/>
      </c>
      <c r="FS129" s="65" t="str">
        <f t="shared" si="370"/>
        <v/>
      </c>
      <c r="FT129" s="65">
        <f t="shared" si="371"/>
        <v>-0.48630975912239338</v>
      </c>
      <c r="FU129" s="65">
        <f t="shared" si="372"/>
        <v>0.19473336911173944</v>
      </c>
      <c r="FV129" s="65" t="str">
        <f t="shared" si="373"/>
        <v/>
      </c>
      <c r="FW129" s="65">
        <f t="shared" si="374"/>
        <v>0.32339875973116722</v>
      </c>
      <c r="FX129" s="65" t="str">
        <f t="shared" si="375"/>
        <v/>
      </c>
      <c r="FY129" s="65" t="str">
        <f t="shared" si="376"/>
        <v/>
      </c>
      <c r="FZ129" s="65" t="str">
        <f t="shared" si="377"/>
        <v/>
      </c>
      <c r="GA129" s="65" t="str">
        <f t="shared" si="378"/>
        <v/>
      </c>
      <c r="GB129" s="65">
        <f t="shared" si="379"/>
        <v>0.20522900000000005</v>
      </c>
      <c r="GC129" s="65">
        <f t="shared" si="380"/>
        <v>-1.6321799999999997</v>
      </c>
      <c r="GD129" s="65">
        <f t="shared" si="381"/>
        <v>-2.4450380000000003</v>
      </c>
    </row>
    <row r="130" spans="1:186">
      <c r="A130" s="38" t="s">
        <v>185</v>
      </c>
      <c r="B130" s="37">
        <v>662780.21839000005</v>
      </c>
      <c r="C130" s="4">
        <v>4910597.7863800004</v>
      </c>
      <c r="D130" s="38" t="s">
        <v>322</v>
      </c>
      <c r="E130" s="38" t="s">
        <v>646</v>
      </c>
      <c r="F130" s="58">
        <v>5475</v>
      </c>
      <c r="G130" s="38" t="s">
        <v>342</v>
      </c>
      <c r="H130" s="34">
        <v>46.55</v>
      </c>
      <c r="I130" s="34">
        <v>3.7</v>
      </c>
      <c r="J130" s="34">
        <v>15.3</v>
      </c>
      <c r="K130" s="34">
        <v>14.65</v>
      </c>
      <c r="L130" s="34">
        <v>0.19</v>
      </c>
      <c r="M130" s="34">
        <v>6.9</v>
      </c>
      <c r="N130" s="34">
        <v>7.85</v>
      </c>
      <c r="O130" s="34">
        <v>3.25</v>
      </c>
      <c r="P130" s="34">
        <v>1.02</v>
      </c>
      <c r="Q130" s="34">
        <v>0.52</v>
      </c>
      <c r="R130" s="34"/>
      <c r="S130" s="5">
        <f t="shared" si="133"/>
        <v>99.929999999999993</v>
      </c>
      <c r="U130" s="4">
        <v>21</v>
      </c>
      <c r="W130" s="4">
        <v>141</v>
      </c>
      <c r="X130" s="4">
        <v>49</v>
      </c>
      <c r="AF130" s="26"/>
      <c r="AH130" s="5">
        <v>31.36</v>
      </c>
      <c r="AI130" s="5">
        <v>80.7</v>
      </c>
      <c r="AK130" s="5">
        <v>41.8</v>
      </c>
      <c r="AL130" s="5">
        <v>8.92</v>
      </c>
      <c r="AM130" s="5">
        <v>2.91</v>
      </c>
      <c r="AO130" s="5">
        <v>1.03</v>
      </c>
      <c r="AT130" s="5">
        <v>3</v>
      </c>
      <c r="AU130" s="5">
        <v>0.42</v>
      </c>
      <c r="AV130" s="5">
        <v>6.05</v>
      </c>
      <c r="AW130" s="5">
        <v>2.57</v>
      </c>
      <c r="AX130" s="5">
        <v>2.57</v>
      </c>
      <c r="BK130" s="4">
        <f t="shared" si="258"/>
        <v>22182</v>
      </c>
      <c r="BL130" s="6">
        <f t="shared" si="259"/>
        <v>0.77467132634381752</v>
      </c>
      <c r="BM130" s="6">
        <f t="shared" si="260"/>
        <v>4.6319479218828244E-2</v>
      </c>
      <c r="BN130" s="6">
        <f t="shared" si="261"/>
        <v>0.30005883506569914</v>
      </c>
      <c r="BO130" s="6">
        <f t="shared" si="262"/>
        <v>0.18346900438321856</v>
      </c>
      <c r="BP130" s="6">
        <f t="shared" si="263"/>
        <v>2.6783197067944743E-3</v>
      </c>
      <c r="BQ130" s="6">
        <f t="shared" si="264"/>
        <v>0.17117340610270404</v>
      </c>
      <c r="BR130" s="6">
        <f t="shared" si="265"/>
        <v>0.13997860199714693</v>
      </c>
      <c r="BS130" s="6">
        <f t="shared" si="266"/>
        <v>0.10487253952888029</v>
      </c>
      <c r="BT130" s="6">
        <f t="shared" si="267"/>
        <v>2.1656050955414011E-2</v>
      </c>
      <c r="BU130" s="6">
        <f t="shared" si="268"/>
        <v>7.3270395941947303E-3</v>
      </c>
      <c r="BV130" s="5">
        <f t="shared" si="269"/>
        <v>1.74</v>
      </c>
      <c r="BW130" s="5">
        <f t="shared" si="270"/>
        <v>11.62</v>
      </c>
      <c r="BX130" s="36">
        <f t="shared" si="271"/>
        <v>50.93</v>
      </c>
      <c r="BY130" s="5">
        <f t="shared" si="272"/>
        <v>1.91</v>
      </c>
      <c r="BZ130" s="5">
        <f t="shared" si="273"/>
        <v>4.1399999999999997</v>
      </c>
      <c r="CA130" s="5">
        <f t="shared" si="274"/>
        <v>2.12</v>
      </c>
      <c r="CB130" s="5">
        <f t="shared" si="275"/>
        <v>7.12</v>
      </c>
      <c r="CC130" s="5">
        <f t="shared" si="276"/>
        <v>4.2699999999999996</v>
      </c>
      <c r="CD130" s="5">
        <f t="shared" si="277"/>
        <v>-3.58</v>
      </c>
      <c r="CE130" s="34">
        <f t="shared" si="278"/>
        <v>7.92</v>
      </c>
      <c r="CF130" s="34">
        <f t="shared" si="279"/>
        <v>19.02</v>
      </c>
      <c r="CG130" s="34">
        <f t="shared" si="280"/>
        <v>41.640378548895903</v>
      </c>
      <c r="CH130" s="5">
        <f t="shared" si="281"/>
        <v>3.73</v>
      </c>
      <c r="CI130" s="5">
        <f t="shared" si="282"/>
        <v>0.38</v>
      </c>
      <c r="CJ130" s="6" t="str">
        <f t="shared" si="283"/>
        <v/>
      </c>
      <c r="CK130" s="5" t="str">
        <f t="shared" si="284"/>
        <v/>
      </c>
      <c r="CL130" s="5" t="str">
        <f t="shared" si="285"/>
        <v/>
      </c>
      <c r="CM130" s="5" t="str">
        <f t="shared" si="286"/>
        <v/>
      </c>
      <c r="CN130" s="5" t="str">
        <f t="shared" si="287"/>
        <v/>
      </c>
      <c r="CO130" s="5" t="str">
        <f t="shared" si="288"/>
        <v/>
      </c>
      <c r="CP130" s="5" t="str">
        <f t="shared" si="289"/>
        <v/>
      </c>
      <c r="CQ130" s="6" t="str">
        <f t="shared" si="290"/>
        <v/>
      </c>
      <c r="CR130" s="40" t="str">
        <f t="shared" si="291"/>
        <v/>
      </c>
      <c r="CS130" s="5" t="str">
        <f t="shared" si="292"/>
        <v/>
      </c>
      <c r="CT130" s="5" t="str">
        <f t="shared" si="293"/>
        <v/>
      </c>
      <c r="CU130" s="5" t="str">
        <f t="shared" si="294"/>
        <v/>
      </c>
      <c r="CV130" s="5" t="str">
        <f t="shared" si="295"/>
        <v/>
      </c>
      <c r="CW130" s="5" t="str">
        <f t="shared" si="296"/>
        <v/>
      </c>
      <c r="CX130" s="5">
        <f t="shared" si="297"/>
        <v>26.9</v>
      </c>
      <c r="CY130" s="4" t="str">
        <f t="shared" si="298"/>
        <v/>
      </c>
      <c r="CZ130" s="4" t="str">
        <f t="shared" si="299"/>
        <v/>
      </c>
      <c r="DA130" s="4">
        <f t="shared" si="300"/>
        <v>7394</v>
      </c>
      <c r="DB130" s="5" t="str">
        <f t="shared" si="301"/>
        <v/>
      </c>
      <c r="DC130" s="5" t="str">
        <f t="shared" si="302"/>
        <v/>
      </c>
      <c r="DD130" s="5" t="str">
        <f t="shared" si="303"/>
        <v/>
      </c>
      <c r="DE130" s="5">
        <f t="shared" si="304"/>
        <v>2.02</v>
      </c>
      <c r="DF130" s="5" t="str">
        <f t="shared" si="305"/>
        <v/>
      </c>
      <c r="DG130" s="5">
        <f t="shared" si="306"/>
        <v>0.86</v>
      </c>
      <c r="DH130" s="5">
        <f t="shared" si="307"/>
        <v>0.86</v>
      </c>
      <c r="DI130" s="5">
        <f t="shared" si="308"/>
        <v>1.23</v>
      </c>
      <c r="DJ130" s="5">
        <f t="shared" si="309"/>
        <v>43.28</v>
      </c>
      <c r="DK130" s="5" t="str">
        <f t="shared" si="310"/>
        <v/>
      </c>
      <c r="DL130" s="5">
        <f t="shared" si="311"/>
        <v>12.2</v>
      </c>
      <c r="DM130" s="5" t="str">
        <f t="shared" si="312"/>
        <v/>
      </c>
      <c r="DN130" s="5">
        <f t="shared" si="313"/>
        <v>1</v>
      </c>
      <c r="DO130" s="5" t="str">
        <f t="shared" si="314"/>
        <v/>
      </c>
      <c r="DP130" s="5" t="str">
        <f t="shared" si="315"/>
        <v/>
      </c>
      <c r="DQ130" s="5">
        <f t="shared" si="316"/>
        <v>6.99</v>
      </c>
      <c r="DR130" s="5">
        <f t="shared" si="317"/>
        <v>2.17</v>
      </c>
      <c r="DS130" s="5">
        <f t="shared" si="318"/>
        <v>3.22</v>
      </c>
      <c r="DT130" s="5" t="str">
        <f t="shared" si="319"/>
        <v/>
      </c>
      <c r="DU130" s="5" t="str">
        <f t="shared" si="320"/>
        <v/>
      </c>
      <c r="DV130" s="5" t="str">
        <f t="shared" si="321"/>
        <v/>
      </c>
      <c r="DW130" s="5">
        <f t="shared" si="322"/>
        <v>0.47</v>
      </c>
      <c r="DX130" s="5">
        <f t="shared" si="323"/>
        <v>0.66</v>
      </c>
      <c r="DY130" s="5" t="str">
        <f t="shared" si="324"/>
        <v/>
      </c>
      <c r="DZ130" s="36" t="str">
        <f t="shared" si="325"/>
        <v/>
      </c>
      <c r="EA130" s="36">
        <f t="shared" si="326"/>
        <v>5.6</v>
      </c>
      <c r="EB130" s="4">
        <f t="shared" si="327"/>
        <v>-223.19509057061322</v>
      </c>
      <c r="EC130" s="4">
        <f t="shared" si="328"/>
        <v>38.376116965546935</v>
      </c>
      <c r="ED130" s="4">
        <f t="shared" si="329"/>
        <v>-106.42695941288899</v>
      </c>
      <c r="EE130" s="4">
        <f t="shared" si="330"/>
        <v>400.96188970475083</v>
      </c>
      <c r="EF130" s="4">
        <f t="shared" si="331"/>
        <v>115.66199332970223</v>
      </c>
      <c r="EG130" s="5">
        <f t="shared" si="332"/>
        <v>0.73834235584000785</v>
      </c>
      <c r="EH130" s="5">
        <f t="shared" si="333"/>
        <v>2.3721385741582495</v>
      </c>
      <c r="EI130" s="5">
        <f t="shared" si="334"/>
        <v>1.1261605022757302</v>
      </c>
      <c r="EJ130" s="5">
        <f t="shared" si="335"/>
        <v>0.90383653427723687</v>
      </c>
      <c r="EK130" s="5">
        <f t="shared" si="336"/>
        <v>0.37652358181849993</v>
      </c>
      <c r="EL130" s="5">
        <f t="shared" si="337"/>
        <v>1.0054538970210902</v>
      </c>
      <c r="EM130" s="5">
        <f t="shared" si="338"/>
        <v>0.33</v>
      </c>
      <c r="EN130" s="5">
        <f t="shared" si="339"/>
        <v>20.74</v>
      </c>
      <c r="EO130" s="36">
        <f t="shared" si="340"/>
        <v>3.7</v>
      </c>
      <c r="EP130" s="36">
        <f t="shared" si="341"/>
        <v>1.9</v>
      </c>
      <c r="EQ130" s="36">
        <f t="shared" si="342"/>
        <v>5.2</v>
      </c>
      <c r="ER130" s="36" t="str">
        <f t="shared" si="343"/>
        <v/>
      </c>
      <c r="ES130" s="36" t="str">
        <f t="shared" si="344"/>
        <v/>
      </c>
      <c r="ET130" s="36" t="str">
        <f t="shared" si="345"/>
        <v/>
      </c>
      <c r="EU130" s="36">
        <f t="shared" si="346"/>
        <v>13.185</v>
      </c>
      <c r="EV130" s="36">
        <f t="shared" si="347"/>
        <v>6.9</v>
      </c>
      <c r="EW130" s="36">
        <f t="shared" si="348"/>
        <v>15.3</v>
      </c>
      <c r="EX130" s="36">
        <f t="shared" si="349"/>
        <v>13.185</v>
      </c>
      <c r="EY130" s="36">
        <f t="shared" si="350"/>
        <v>4.2699999999999996</v>
      </c>
      <c r="EZ130" s="36">
        <f t="shared" si="351"/>
        <v>6.9</v>
      </c>
      <c r="FA130" s="5">
        <f t="shared" si="352"/>
        <v>2.0166666666666666</v>
      </c>
      <c r="FB130" s="5">
        <f t="shared" si="353"/>
        <v>2.57</v>
      </c>
      <c r="FC130" s="5">
        <f t="shared" si="354"/>
        <v>2.57</v>
      </c>
      <c r="FD130" s="36" t="str">
        <f t="shared" si="355"/>
        <v/>
      </c>
      <c r="FE130" s="36" t="str">
        <f t="shared" si="356"/>
        <v/>
      </c>
      <c r="FF130" s="36" t="str">
        <f t="shared" si="357"/>
        <v/>
      </c>
      <c r="FG130" s="5" t="str">
        <f t="shared" si="358"/>
        <v/>
      </c>
      <c r="FH130" s="36" t="str">
        <f t="shared" si="359"/>
        <v/>
      </c>
      <c r="FI130" s="36" t="str">
        <f t="shared" si="360"/>
        <v/>
      </c>
      <c r="FJ130" s="5" t="str">
        <f t="shared" si="361"/>
        <v/>
      </c>
      <c r="FK130" s="5" t="str">
        <f t="shared" si="362"/>
        <v/>
      </c>
      <c r="FL130" s="5" t="str">
        <f t="shared" si="363"/>
        <v/>
      </c>
      <c r="FM130" s="5" t="str">
        <f t="shared" si="364"/>
        <v/>
      </c>
      <c r="FN130" s="5">
        <f t="shared" si="365"/>
        <v>6.05</v>
      </c>
      <c r="FO130" s="5">
        <f t="shared" si="366"/>
        <v>7.7099999999999991</v>
      </c>
      <c r="FP130" s="4">
        <f t="shared" si="367"/>
        <v>443.64</v>
      </c>
      <c r="FQ130" s="4">
        <f t="shared" si="368"/>
        <v>446</v>
      </c>
      <c r="FR130" s="4" t="str">
        <f t="shared" si="369"/>
        <v/>
      </c>
      <c r="FS130" s="65" t="str">
        <f t="shared" si="370"/>
        <v/>
      </c>
      <c r="FT130" s="65">
        <f t="shared" si="371"/>
        <v>-0.62584139755079349</v>
      </c>
      <c r="FU130" s="65">
        <f t="shared" si="372"/>
        <v>0.141673694251988</v>
      </c>
      <c r="FV130" s="65" t="str">
        <f t="shared" si="373"/>
        <v/>
      </c>
      <c r="FW130" s="65">
        <f t="shared" si="374"/>
        <v>0.29226586059070436</v>
      </c>
      <c r="FX130" s="65" t="str">
        <f t="shared" si="375"/>
        <v/>
      </c>
      <c r="FY130" s="65" t="str">
        <f t="shared" si="376"/>
        <v/>
      </c>
      <c r="FZ130" s="65" t="str">
        <f t="shared" si="377"/>
        <v/>
      </c>
      <c r="GA130" s="65" t="str">
        <f t="shared" si="378"/>
        <v/>
      </c>
      <c r="GB130" s="65">
        <f t="shared" si="379"/>
        <v>0.18093799999999999</v>
      </c>
      <c r="GC130" s="65">
        <f t="shared" si="380"/>
        <v>-1.623073</v>
      </c>
      <c r="GD130" s="65">
        <f t="shared" si="381"/>
        <v>-2.4342649999999999</v>
      </c>
    </row>
    <row r="131" spans="1:186">
      <c r="A131" s="38" t="s">
        <v>185</v>
      </c>
      <c r="B131" s="37">
        <v>662651.03587499994</v>
      </c>
      <c r="C131" s="4">
        <v>4910442.7673699996</v>
      </c>
      <c r="D131" s="38" t="s">
        <v>322</v>
      </c>
      <c r="E131" s="38" t="s">
        <v>646</v>
      </c>
      <c r="F131" s="58">
        <v>5477</v>
      </c>
      <c r="G131" s="38" t="s">
        <v>343</v>
      </c>
      <c r="H131" s="34">
        <v>46.41</v>
      </c>
      <c r="I131" s="34">
        <v>3.32</v>
      </c>
      <c r="J131" s="34">
        <v>15.59</v>
      </c>
      <c r="K131" s="34">
        <v>13.87</v>
      </c>
      <c r="L131" s="34">
        <v>0.18</v>
      </c>
      <c r="M131" s="34">
        <v>7.59</v>
      </c>
      <c r="N131" s="34">
        <v>8.14</v>
      </c>
      <c r="O131" s="34">
        <v>2.79</v>
      </c>
      <c r="P131" s="34">
        <v>0.84</v>
      </c>
      <c r="Q131" s="34">
        <v>0.48</v>
      </c>
      <c r="R131" s="34"/>
      <c r="S131" s="5">
        <f t="shared" si="133"/>
        <v>99.210000000000022</v>
      </c>
      <c r="AF131" s="26"/>
      <c r="BK131" s="4">
        <f t="shared" si="258"/>
        <v>19903</v>
      </c>
      <c r="BL131" s="6">
        <f t="shared" si="259"/>
        <v>0.77234148776834732</v>
      </c>
      <c r="BM131" s="6">
        <f t="shared" si="260"/>
        <v>4.1562343515272909E-2</v>
      </c>
      <c r="BN131" s="6">
        <f t="shared" si="261"/>
        <v>0.30574622474995095</v>
      </c>
      <c r="BO131" s="6">
        <f t="shared" si="262"/>
        <v>0.17370068879148404</v>
      </c>
      <c r="BP131" s="6">
        <f t="shared" si="263"/>
        <v>2.5373555117000281E-3</v>
      </c>
      <c r="BQ131" s="6">
        <f t="shared" si="264"/>
        <v>0.18829074671297444</v>
      </c>
      <c r="BR131" s="6">
        <f t="shared" si="265"/>
        <v>0.14514978601997147</v>
      </c>
      <c r="BS131" s="6">
        <f t="shared" si="266"/>
        <v>9.0029041626331074E-2</v>
      </c>
      <c r="BT131" s="6">
        <f t="shared" si="267"/>
        <v>1.7834394904458598E-2</v>
      </c>
      <c r="BU131" s="6">
        <f t="shared" si="268"/>
        <v>6.7634211638720586E-3</v>
      </c>
      <c r="BV131" s="5">
        <f t="shared" si="269"/>
        <v>1.65</v>
      </c>
      <c r="BW131" s="5">
        <f t="shared" si="270"/>
        <v>11</v>
      </c>
      <c r="BX131" s="36">
        <f t="shared" si="271"/>
        <v>54.66</v>
      </c>
      <c r="BY131" s="5">
        <f t="shared" si="272"/>
        <v>1.64</v>
      </c>
      <c r="BZ131" s="5">
        <f t="shared" si="273"/>
        <v>4.7</v>
      </c>
      <c r="CA131" s="5">
        <f t="shared" si="274"/>
        <v>2.4500000000000002</v>
      </c>
      <c r="CB131" s="5">
        <f t="shared" si="275"/>
        <v>6.92</v>
      </c>
      <c r="CC131" s="5">
        <f t="shared" si="276"/>
        <v>3.63</v>
      </c>
      <c r="CD131" s="5">
        <f t="shared" si="277"/>
        <v>-4.5100000000000007</v>
      </c>
      <c r="CE131" s="34">
        <f t="shared" si="278"/>
        <v>8.43</v>
      </c>
      <c r="CF131" s="34">
        <f t="shared" si="279"/>
        <v>19.36</v>
      </c>
      <c r="CG131" s="34">
        <f t="shared" si="280"/>
        <v>43.543388429752063</v>
      </c>
      <c r="CH131" s="5">
        <f t="shared" si="281"/>
        <v>3.33</v>
      </c>
      <c r="CI131" s="5">
        <f t="shared" si="282"/>
        <v>0.35</v>
      </c>
      <c r="CJ131" s="6" t="str">
        <f t="shared" si="283"/>
        <v/>
      </c>
      <c r="CK131" s="5" t="str">
        <f t="shared" si="284"/>
        <v/>
      </c>
      <c r="CL131" s="5" t="str">
        <f t="shared" si="285"/>
        <v/>
      </c>
      <c r="CM131" s="5" t="str">
        <f t="shared" si="286"/>
        <v/>
      </c>
      <c r="CN131" s="5" t="str">
        <f t="shared" si="287"/>
        <v/>
      </c>
      <c r="CO131" s="5" t="str">
        <f t="shared" si="288"/>
        <v/>
      </c>
      <c r="CP131" s="5" t="str">
        <f t="shared" si="289"/>
        <v/>
      </c>
      <c r="CQ131" s="6" t="str">
        <f t="shared" si="290"/>
        <v/>
      </c>
      <c r="CR131" s="40" t="str">
        <f t="shared" si="291"/>
        <v/>
      </c>
      <c r="CS131" s="5" t="str">
        <f t="shared" si="292"/>
        <v/>
      </c>
      <c r="CT131" s="5" t="str">
        <f t="shared" si="293"/>
        <v/>
      </c>
      <c r="CU131" s="5" t="str">
        <f t="shared" si="294"/>
        <v/>
      </c>
      <c r="CV131" s="5" t="str">
        <f t="shared" si="295"/>
        <v/>
      </c>
      <c r="CW131" s="5" t="str">
        <f t="shared" si="296"/>
        <v/>
      </c>
      <c r="CX131" s="5" t="str">
        <f t="shared" si="297"/>
        <v/>
      </c>
      <c r="CY131" s="4" t="str">
        <f t="shared" si="298"/>
        <v/>
      </c>
      <c r="CZ131" s="4" t="str">
        <f t="shared" si="299"/>
        <v/>
      </c>
      <c r="DA131" s="4" t="str">
        <f t="shared" si="300"/>
        <v/>
      </c>
      <c r="DB131" s="5" t="str">
        <f t="shared" si="301"/>
        <v/>
      </c>
      <c r="DC131" s="5" t="str">
        <f t="shared" si="302"/>
        <v/>
      </c>
      <c r="DD131" s="5" t="str">
        <f t="shared" si="303"/>
        <v/>
      </c>
      <c r="DE131" s="5" t="str">
        <f t="shared" si="304"/>
        <v/>
      </c>
      <c r="DF131" s="5" t="str">
        <f t="shared" si="305"/>
        <v/>
      </c>
      <c r="DG131" s="5" t="str">
        <f t="shared" si="306"/>
        <v/>
      </c>
      <c r="DH131" s="5" t="str">
        <f t="shared" si="307"/>
        <v/>
      </c>
      <c r="DI131" s="5" t="str">
        <f t="shared" si="308"/>
        <v/>
      </c>
      <c r="DJ131" s="5" t="str">
        <f t="shared" si="309"/>
        <v/>
      </c>
      <c r="DK131" s="5" t="str">
        <f t="shared" si="310"/>
        <v/>
      </c>
      <c r="DL131" s="5" t="str">
        <f t="shared" si="311"/>
        <v/>
      </c>
      <c r="DM131" s="5" t="str">
        <f t="shared" si="312"/>
        <v/>
      </c>
      <c r="DN131" s="5" t="str">
        <f t="shared" si="313"/>
        <v/>
      </c>
      <c r="DO131" s="5" t="str">
        <f t="shared" si="314"/>
        <v/>
      </c>
      <c r="DP131" s="5" t="str">
        <f t="shared" si="315"/>
        <v/>
      </c>
      <c r="DQ131" s="5" t="str">
        <f t="shared" si="316"/>
        <v/>
      </c>
      <c r="DR131" s="5" t="str">
        <f t="shared" si="317"/>
        <v/>
      </c>
      <c r="DS131" s="5" t="str">
        <f t="shared" si="318"/>
        <v/>
      </c>
      <c r="DT131" s="5" t="str">
        <f t="shared" si="319"/>
        <v/>
      </c>
      <c r="DU131" s="5" t="str">
        <f t="shared" si="320"/>
        <v/>
      </c>
      <c r="DV131" s="5" t="str">
        <f t="shared" si="321"/>
        <v/>
      </c>
      <c r="DW131" s="5" t="str">
        <f t="shared" si="322"/>
        <v/>
      </c>
      <c r="DX131" s="5" t="str">
        <f t="shared" si="323"/>
        <v/>
      </c>
      <c r="DY131" s="5" t="str">
        <f t="shared" si="324"/>
        <v/>
      </c>
      <c r="DZ131" s="36" t="str">
        <f t="shared" si="325"/>
        <v/>
      </c>
      <c r="EA131" s="36" t="str">
        <f t="shared" si="326"/>
        <v/>
      </c>
      <c r="EB131" s="4">
        <f t="shared" si="327"/>
        <v>-217.34443274184395</v>
      </c>
      <c r="EC131" s="4">
        <f t="shared" si="328"/>
        <v>52.817202045345127</v>
      </c>
      <c r="ED131" s="4">
        <f t="shared" si="329"/>
        <v>-92.41678382078166</v>
      </c>
      <c r="EE131" s="4">
        <f t="shared" si="330"/>
        <v>403.55377901973134</v>
      </c>
      <c r="EF131" s="4">
        <f t="shared" si="331"/>
        <v>98.629018934923522</v>
      </c>
      <c r="EG131" s="5">
        <f t="shared" si="332"/>
        <v>0.76806217787007869</v>
      </c>
      <c r="EH131" s="5">
        <f t="shared" si="333"/>
        <v>2.8353890314038366</v>
      </c>
      <c r="EI131" s="5">
        <f t="shared" si="334"/>
        <v>1.2087051818347083</v>
      </c>
      <c r="EJ131" s="5">
        <f t="shared" si="335"/>
        <v>0.7430486152271486</v>
      </c>
      <c r="EK131" s="5">
        <f t="shared" si="336"/>
        <v>0.3125511683089704</v>
      </c>
      <c r="EL131" s="5">
        <f t="shared" si="337"/>
        <v>1.0081496711186475</v>
      </c>
      <c r="EM131" s="5">
        <f t="shared" si="338"/>
        <v>0.34</v>
      </c>
      <c r="EN131" s="5">
        <f t="shared" si="339"/>
        <v>20.52</v>
      </c>
      <c r="EO131" s="36">
        <f t="shared" si="340"/>
        <v>3.32</v>
      </c>
      <c r="EP131" s="36">
        <f t="shared" si="341"/>
        <v>1.7999999999999998</v>
      </c>
      <c r="EQ131" s="36">
        <f t="shared" si="342"/>
        <v>4.8</v>
      </c>
      <c r="ER131" s="36" t="str">
        <f t="shared" si="343"/>
        <v/>
      </c>
      <c r="ES131" s="36" t="str">
        <f t="shared" si="344"/>
        <v/>
      </c>
      <c r="ET131" s="36" t="str">
        <f t="shared" si="345"/>
        <v/>
      </c>
      <c r="EU131" s="36">
        <f t="shared" si="346"/>
        <v>12.482999999999999</v>
      </c>
      <c r="EV131" s="36">
        <f t="shared" si="347"/>
        <v>7.59</v>
      </c>
      <c r="EW131" s="36">
        <f t="shared" si="348"/>
        <v>15.59</v>
      </c>
      <c r="EX131" s="36">
        <f t="shared" si="349"/>
        <v>12.482999999999999</v>
      </c>
      <c r="EY131" s="36">
        <f t="shared" si="350"/>
        <v>3.63</v>
      </c>
      <c r="EZ131" s="36">
        <f t="shared" si="351"/>
        <v>7.59</v>
      </c>
      <c r="FA131" s="5" t="str">
        <f t="shared" si="352"/>
        <v/>
      </c>
      <c r="FB131" s="5" t="str">
        <f t="shared" si="353"/>
        <v/>
      </c>
      <c r="FC131" s="5" t="str">
        <f t="shared" si="354"/>
        <v/>
      </c>
      <c r="FD131" s="36" t="str">
        <f t="shared" si="355"/>
        <v/>
      </c>
      <c r="FE131" s="36" t="str">
        <f t="shared" si="356"/>
        <v/>
      </c>
      <c r="FF131" s="36" t="str">
        <f t="shared" si="357"/>
        <v/>
      </c>
      <c r="FG131" s="5" t="str">
        <f t="shared" si="358"/>
        <v/>
      </c>
      <c r="FH131" s="36" t="str">
        <f t="shared" si="359"/>
        <v/>
      </c>
      <c r="FI131" s="36" t="str">
        <f t="shared" si="360"/>
        <v/>
      </c>
      <c r="FJ131" s="5" t="str">
        <f t="shared" si="361"/>
        <v/>
      </c>
      <c r="FK131" s="5" t="str">
        <f t="shared" si="362"/>
        <v/>
      </c>
      <c r="FL131" s="5" t="str">
        <f t="shared" si="363"/>
        <v/>
      </c>
      <c r="FM131" s="5" t="str">
        <f t="shared" si="364"/>
        <v/>
      </c>
      <c r="FN131" s="5" t="str">
        <f t="shared" si="365"/>
        <v/>
      </c>
      <c r="FO131" s="5" t="str">
        <f t="shared" si="366"/>
        <v/>
      </c>
      <c r="FP131" s="4">
        <f t="shared" si="367"/>
        <v>398.06</v>
      </c>
      <c r="FQ131" s="4" t="str">
        <f t="shared" si="368"/>
        <v/>
      </c>
      <c r="FR131" s="4" t="str">
        <f t="shared" si="369"/>
        <v/>
      </c>
      <c r="FS131" s="65" t="str">
        <f t="shared" si="370"/>
        <v/>
      </c>
      <c r="FT131" s="65" t="str">
        <f t="shared" si="371"/>
        <v/>
      </c>
      <c r="FU131" s="65" t="str">
        <f t="shared" si="372"/>
        <v/>
      </c>
      <c r="FV131" s="65" t="str">
        <f t="shared" si="373"/>
        <v/>
      </c>
      <c r="FW131" s="65">
        <f t="shared" si="374"/>
        <v>0.33803990164402548</v>
      </c>
      <c r="FX131" s="65" t="str">
        <f t="shared" si="375"/>
        <v/>
      </c>
      <c r="FY131" s="65" t="str">
        <f t="shared" si="376"/>
        <v/>
      </c>
      <c r="FZ131" s="65" t="str">
        <f t="shared" si="377"/>
        <v/>
      </c>
      <c r="GA131" s="65" t="str">
        <f t="shared" si="378"/>
        <v/>
      </c>
      <c r="GB131" s="65">
        <f t="shared" si="379"/>
        <v>0.20992</v>
      </c>
      <c r="GC131" s="65">
        <f t="shared" si="380"/>
        <v>-1.6012759999999999</v>
      </c>
      <c r="GD131" s="65">
        <f t="shared" si="381"/>
        <v>-2.4140069999999998</v>
      </c>
    </row>
    <row r="132" spans="1:186">
      <c r="A132" s="38" t="s">
        <v>185</v>
      </c>
      <c r="B132" s="37">
        <v>662682.83464799996</v>
      </c>
      <c r="C132" s="4">
        <v>4910255.9495799998</v>
      </c>
      <c r="D132" s="38" t="s">
        <v>322</v>
      </c>
      <c r="E132" s="38" t="s">
        <v>646</v>
      </c>
      <c r="F132" s="58">
        <v>5478</v>
      </c>
      <c r="G132" s="38" t="s">
        <v>344</v>
      </c>
      <c r="H132" s="34">
        <v>46.64</v>
      </c>
      <c r="I132" s="34">
        <v>3.43</v>
      </c>
      <c r="J132" s="34">
        <v>15.95</v>
      </c>
      <c r="K132" s="34">
        <v>13.67</v>
      </c>
      <c r="L132" s="34">
        <v>0.23</v>
      </c>
      <c r="M132" s="34">
        <v>6.13</v>
      </c>
      <c r="N132" s="34">
        <v>8.99</v>
      </c>
      <c r="O132" s="34">
        <v>3.1</v>
      </c>
      <c r="P132" s="34">
        <v>0.96</v>
      </c>
      <c r="Q132" s="34">
        <v>0.46</v>
      </c>
      <c r="R132" s="34"/>
      <c r="S132" s="5">
        <f t="shared" si="133"/>
        <v>99.559999999999974</v>
      </c>
      <c r="AF132" s="26"/>
      <c r="BK132" s="4">
        <f t="shared" si="258"/>
        <v>20563</v>
      </c>
      <c r="BL132" s="6">
        <f t="shared" si="259"/>
        <v>0.7761690797137627</v>
      </c>
      <c r="BM132" s="6">
        <f t="shared" si="260"/>
        <v>4.2939409113670508E-2</v>
      </c>
      <c r="BN132" s="6">
        <f t="shared" si="261"/>
        <v>0.31280643263384977</v>
      </c>
      <c r="BO132" s="6">
        <f t="shared" si="262"/>
        <v>0.17119599248591111</v>
      </c>
      <c r="BP132" s="6">
        <f t="shared" si="263"/>
        <v>3.2421764871722585E-3</v>
      </c>
      <c r="BQ132" s="6">
        <f t="shared" si="264"/>
        <v>0.15207144629124286</v>
      </c>
      <c r="BR132" s="6">
        <f t="shared" si="265"/>
        <v>0.16030670470756064</v>
      </c>
      <c r="BS132" s="6">
        <f t="shared" si="266"/>
        <v>0.1000322684737012</v>
      </c>
      <c r="BT132" s="6">
        <f t="shared" si="267"/>
        <v>2.038216560509554E-2</v>
      </c>
      <c r="BU132" s="6">
        <f t="shared" si="268"/>
        <v>6.4816119487107228E-3</v>
      </c>
      <c r="BV132" s="5">
        <f t="shared" si="269"/>
        <v>1.63</v>
      </c>
      <c r="BW132" s="5">
        <f t="shared" si="270"/>
        <v>10.84</v>
      </c>
      <c r="BX132" s="36">
        <f t="shared" si="271"/>
        <v>49.7</v>
      </c>
      <c r="BY132" s="5">
        <f t="shared" si="272"/>
        <v>2.0099999999999998</v>
      </c>
      <c r="BZ132" s="5">
        <f t="shared" si="273"/>
        <v>4.6500000000000004</v>
      </c>
      <c r="CA132" s="5">
        <f t="shared" si="274"/>
        <v>2.62</v>
      </c>
      <c r="CB132" s="5">
        <f t="shared" si="275"/>
        <v>7.46</v>
      </c>
      <c r="CC132" s="5">
        <f t="shared" si="276"/>
        <v>4.0599999999999996</v>
      </c>
      <c r="CD132" s="5">
        <f t="shared" si="277"/>
        <v>-4.93</v>
      </c>
      <c r="CE132" s="34">
        <f t="shared" si="278"/>
        <v>7.09</v>
      </c>
      <c r="CF132" s="34">
        <f t="shared" si="279"/>
        <v>19.180000000000003</v>
      </c>
      <c r="CG132" s="34">
        <f t="shared" si="280"/>
        <v>36.965589155370168</v>
      </c>
      <c r="CH132" s="5">
        <f t="shared" si="281"/>
        <v>3.97</v>
      </c>
      <c r="CI132" s="5">
        <f t="shared" si="282"/>
        <v>0.39</v>
      </c>
      <c r="CJ132" s="6" t="str">
        <f t="shared" si="283"/>
        <v/>
      </c>
      <c r="CK132" s="5" t="str">
        <f t="shared" si="284"/>
        <v/>
      </c>
      <c r="CL132" s="5" t="str">
        <f t="shared" si="285"/>
        <v/>
      </c>
      <c r="CM132" s="5" t="str">
        <f t="shared" si="286"/>
        <v/>
      </c>
      <c r="CN132" s="5" t="str">
        <f t="shared" si="287"/>
        <v/>
      </c>
      <c r="CO132" s="5" t="str">
        <f t="shared" si="288"/>
        <v/>
      </c>
      <c r="CP132" s="5" t="str">
        <f t="shared" si="289"/>
        <v/>
      </c>
      <c r="CQ132" s="6" t="str">
        <f t="shared" si="290"/>
        <v/>
      </c>
      <c r="CR132" s="40" t="str">
        <f t="shared" si="291"/>
        <v/>
      </c>
      <c r="CS132" s="5" t="str">
        <f t="shared" si="292"/>
        <v/>
      </c>
      <c r="CT132" s="5" t="str">
        <f t="shared" si="293"/>
        <v/>
      </c>
      <c r="CU132" s="5" t="str">
        <f t="shared" si="294"/>
        <v/>
      </c>
      <c r="CV132" s="5" t="str">
        <f t="shared" si="295"/>
        <v/>
      </c>
      <c r="CW132" s="5" t="str">
        <f t="shared" si="296"/>
        <v/>
      </c>
      <c r="CX132" s="5" t="str">
        <f t="shared" si="297"/>
        <v/>
      </c>
      <c r="CY132" s="4" t="str">
        <f t="shared" si="298"/>
        <v/>
      </c>
      <c r="CZ132" s="4" t="str">
        <f t="shared" si="299"/>
        <v/>
      </c>
      <c r="DA132" s="4" t="str">
        <f t="shared" si="300"/>
        <v/>
      </c>
      <c r="DB132" s="5" t="str">
        <f t="shared" si="301"/>
        <v/>
      </c>
      <c r="DC132" s="5" t="str">
        <f t="shared" si="302"/>
        <v/>
      </c>
      <c r="DD132" s="5" t="str">
        <f t="shared" si="303"/>
        <v/>
      </c>
      <c r="DE132" s="5" t="str">
        <f t="shared" si="304"/>
        <v/>
      </c>
      <c r="DF132" s="5" t="str">
        <f t="shared" si="305"/>
        <v/>
      </c>
      <c r="DG132" s="5" t="str">
        <f t="shared" si="306"/>
        <v/>
      </c>
      <c r="DH132" s="5" t="str">
        <f t="shared" si="307"/>
        <v/>
      </c>
      <c r="DI132" s="5" t="str">
        <f t="shared" si="308"/>
        <v/>
      </c>
      <c r="DJ132" s="5" t="str">
        <f t="shared" si="309"/>
        <v/>
      </c>
      <c r="DK132" s="5" t="str">
        <f t="shared" si="310"/>
        <v/>
      </c>
      <c r="DL132" s="5" t="str">
        <f t="shared" si="311"/>
        <v/>
      </c>
      <c r="DM132" s="5" t="str">
        <f t="shared" si="312"/>
        <v/>
      </c>
      <c r="DN132" s="5" t="str">
        <f t="shared" si="313"/>
        <v/>
      </c>
      <c r="DO132" s="5" t="str">
        <f t="shared" si="314"/>
        <v/>
      </c>
      <c r="DP132" s="5" t="str">
        <f t="shared" si="315"/>
        <v/>
      </c>
      <c r="DQ132" s="5" t="str">
        <f t="shared" si="316"/>
        <v/>
      </c>
      <c r="DR132" s="5" t="str">
        <f t="shared" si="317"/>
        <v/>
      </c>
      <c r="DS132" s="5" t="str">
        <f t="shared" si="318"/>
        <v/>
      </c>
      <c r="DT132" s="5" t="str">
        <f t="shared" si="319"/>
        <v/>
      </c>
      <c r="DU132" s="5" t="str">
        <f t="shared" si="320"/>
        <v/>
      </c>
      <c r="DV132" s="5" t="str">
        <f t="shared" si="321"/>
        <v/>
      </c>
      <c r="DW132" s="5" t="str">
        <f t="shared" si="322"/>
        <v/>
      </c>
      <c r="DX132" s="5" t="str">
        <f t="shared" si="323"/>
        <v/>
      </c>
      <c r="DY132" s="5" t="str">
        <f t="shared" si="324"/>
        <v/>
      </c>
      <c r="DZ132" s="36" t="str">
        <f t="shared" si="325"/>
        <v/>
      </c>
      <c r="EA132" s="36" t="str">
        <f t="shared" si="326"/>
        <v/>
      </c>
      <c r="EB132" s="4">
        <f t="shared" si="327"/>
        <v>-239.95680757616634</v>
      </c>
      <c r="EC132" s="4">
        <f t="shared" si="328"/>
        <v>31.437456020750403</v>
      </c>
      <c r="ED132" s="4">
        <f t="shared" si="329"/>
        <v>-128.22141086006823</v>
      </c>
      <c r="EE132" s="4">
        <f t="shared" si="330"/>
        <v>366.20684789082446</v>
      </c>
      <c r="EF132" s="4">
        <f t="shared" si="331"/>
        <v>157.35569608842513</v>
      </c>
      <c r="EG132" s="5">
        <f t="shared" si="332"/>
        <v>0.70942304827779334</v>
      </c>
      <c r="EH132" s="5">
        <f t="shared" si="333"/>
        <v>2.5984871280189834</v>
      </c>
      <c r="EI132" s="5">
        <f t="shared" si="334"/>
        <v>1.114556660261895</v>
      </c>
      <c r="EJ132" s="5">
        <f t="shared" si="335"/>
        <v>0.75108415419659813</v>
      </c>
      <c r="EK132" s="5">
        <f t="shared" si="336"/>
        <v>0.34192246488878869</v>
      </c>
      <c r="EL132" s="5">
        <f t="shared" si="337"/>
        <v>1.0962492722361663</v>
      </c>
      <c r="EM132" s="5">
        <f t="shared" si="338"/>
        <v>0.34</v>
      </c>
      <c r="EN132" s="5">
        <f t="shared" si="339"/>
        <v>20.03</v>
      </c>
      <c r="EO132" s="36">
        <f t="shared" si="340"/>
        <v>3.43</v>
      </c>
      <c r="EP132" s="36">
        <f t="shared" si="341"/>
        <v>2.3000000000000003</v>
      </c>
      <c r="EQ132" s="36">
        <f t="shared" si="342"/>
        <v>4.6000000000000005</v>
      </c>
      <c r="ER132" s="36" t="str">
        <f t="shared" si="343"/>
        <v/>
      </c>
      <c r="ES132" s="36" t="str">
        <f t="shared" si="344"/>
        <v/>
      </c>
      <c r="ET132" s="36" t="str">
        <f t="shared" si="345"/>
        <v/>
      </c>
      <c r="EU132" s="36">
        <f t="shared" si="346"/>
        <v>12.303000000000001</v>
      </c>
      <c r="EV132" s="36">
        <f t="shared" si="347"/>
        <v>6.13</v>
      </c>
      <c r="EW132" s="36">
        <f t="shared" si="348"/>
        <v>15.95</v>
      </c>
      <c r="EX132" s="36">
        <f t="shared" si="349"/>
        <v>12.303000000000001</v>
      </c>
      <c r="EY132" s="36">
        <f t="shared" si="350"/>
        <v>4.0600000000000005</v>
      </c>
      <c r="EZ132" s="36">
        <f t="shared" si="351"/>
        <v>6.13</v>
      </c>
      <c r="FA132" s="5" t="str">
        <f t="shared" si="352"/>
        <v/>
      </c>
      <c r="FB132" s="5" t="str">
        <f t="shared" si="353"/>
        <v/>
      </c>
      <c r="FC132" s="5" t="str">
        <f t="shared" si="354"/>
        <v/>
      </c>
      <c r="FD132" s="36" t="str">
        <f t="shared" si="355"/>
        <v/>
      </c>
      <c r="FE132" s="36" t="str">
        <f t="shared" si="356"/>
        <v/>
      </c>
      <c r="FF132" s="36" t="str">
        <f t="shared" si="357"/>
        <v/>
      </c>
      <c r="FG132" s="5" t="str">
        <f t="shared" si="358"/>
        <v/>
      </c>
      <c r="FH132" s="36" t="str">
        <f t="shared" si="359"/>
        <v/>
      </c>
      <c r="FI132" s="36" t="str">
        <f t="shared" si="360"/>
        <v/>
      </c>
      <c r="FJ132" s="5" t="str">
        <f t="shared" si="361"/>
        <v/>
      </c>
      <c r="FK132" s="5" t="str">
        <f t="shared" si="362"/>
        <v/>
      </c>
      <c r="FL132" s="5" t="str">
        <f t="shared" si="363"/>
        <v/>
      </c>
      <c r="FM132" s="5" t="str">
        <f t="shared" si="364"/>
        <v/>
      </c>
      <c r="FN132" s="5" t="str">
        <f t="shared" si="365"/>
        <v/>
      </c>
      <c r="FO132" s="5" t="str">
        <f t="shared" si="366"/>
        <v/>
      </c>
      <c r="FP132" s="4">
        <f t="shared" si="367"/>
        <v>411.26</v>
      </c>
      <c r="FQ132" s="4" t="str">
        <f t="shared" si="368"/>
        <v/>
      </c>
      <c r="FR132" s="4" t="str">
        <f t="shared" si="369"/>
        <v/>
      </c>
      <c r="FS132" s="65" t="str">
        <f t="shared" si="370"/>
        <v/>
      </c>
      <c r="FT132" s="65" t="str">
        <f t="shared" si="371"/>
        <v/>
      </c>
      <c r="FU132" s="65" t="str">
        <f t="shared" si="372"/>
        <v/>
      </c>
      <c r="FV132" s="65" t="str">
        <f t="shared" si="373"/>
        <v/>
      </c>
      <c r="FW132" s="65">
        <f t="shared" si="374"/>
        <v>0.3260189424632492</v>
      </c>
      <c r="FX132" s="65" t="str">
        <f t="shared" si="375"/>
        <v/>
      </c>
      <c r="FY132" s="65" t="str">
        <f t="shared" si="376"/>
        <v/>
      </c>
      <c r="FZ132" s="65" t="str">
        <f t="shared" si="377"/>
        <v/>
      </c>
      <c r="GA132" s="65" t="str">
        <f t="shared" si="378"/>
        <v/>
      </c>
      <c r="GB132" s="65">
        <f t="shared" si="379"/>
        <v>0.19148399999999999</v>
      </c>
      <c r="GC132" s="65">
        <f t="shared" si="380"/>
        <v>-1.6058320000000001</v>
      </c>
      <c r="GD132" s="65">
        <f t="shared" si="381"/>
        <v>-2.4359060000000001</v>
      </c>
    </row>
    <row r="133" spans="1:186">
      <c r="A133" s="38" t="s">
        <v>185</v>
      </c>
      <c r="B133" s="37">
        <v>662591.413176</v>
      </c>
      <c r="C133" s="4">
        <v>4910609.7109200004</v>
      </c>
      <c r="D133" s="38" t="s">
        <v>322</v>
      </c>
      <c r="E133" s="38" t="s">
        <v>646</v>
      </c>
      <c r="F133" s="58">
        <v>5480</v>
      </c>
      <c r="G133" s="38" t="s">
        <v>345</v>
      </c>
      <c r="H133" s="34">
        <v>45.91</v>
      </c>
      <c r="I133" s="34">
        <v>3.09</v>
      </c>
      <c r="J133" s="34">
        <v>16.25</v>
      </c>
      <c r="K133" s="34">
        <v>13.45</v>
      </c>
      <c r="L133" s="34">
        <v>0.21</v>
      </c>
      <c r="M133" s="34">
        <v>7.57</v>
      </c>
      <c r="N133" s="34">
        <v>8.7100000000000009</v>
      </c>
      <c r="O133" s="34">
        <v>2.29</v>
      </c>
      <c r="P133" s="34">
        <v>0.56999999999999995</v>
      </c>
      <c r="Q133" s="34">
        <v>0.45</v>
      </c>
      <c r="R133" s="34"/>
      <c r="S133" s="5">
        <f t="shared" si="133"/>
        <v>98.5</v>
      </c>
      <c r="U133" s="4">
        <v>18</v>
      </c>
      <c r="W133" s="4">
        <v>245</v>
      </c>
      <c r="X133" s="4">
        <v>56</v>
      </c>
      <c r="AF133" s="26"/>
      <c r="AH133" s="5">
        <v>26.59</v>
      </c>
      <c r="AI133" s="5">
        <v>65.900000000000006</v>
      </c>
      <c r="AK133" s="5">
        <v>34</v>
      </c>
      <c r="AL133" s="5">
        <v>7.31</v>
      </c>
      <c r="AM133" s="5">
        <v>2.41</v>
      </c>
      <c r="AO133" s="5">
        <v>0.94</v>
      </c>
      <c r="AT133" s="5">
        <v>2.5299999999999998</v>
      </c>
      <c r="AU133" s="5">
        <v>0.38</v>
      </c>
      <c r="AV133" s="5">
        <v>5.25</v>
      </c>
      <c r="AW133" s="5">
        <v>1.87</v>
      </c>
      <c r="AX133" s="5">
        <v>2.17</v>
      </c>
      <c r="BK133" s="4">
        <f t="shared" si="258"/>
        <v>18525</v>
      </c>
      <c r="BL133" s="6">
        <f t="shared" si="259"/>
        <v>0.76402063571309697</v>
      </c>
      <c r="BM133" s="6">
        <f t="shared" si="260"/>
        <v>3.8683024536805208E-2</v>
      </c>
      <c r="BN133" s="6">
        <f t="shared" si="261"/>
        <v>0.31868993920376543</v>
      </c>
      <c r="BO133" s="6">
        <f t="shared" si="262"/>
        <v>0.16844082654978085</v>
      </c>
      <c r="BP133" s="6">
        <f t="shared" si="263"/>
        <v>2.9602480969833662E-3</v>
      </c>
      <c r="BQ133" s="6">
        <f t="shared" si="264"/>
        <v>0.18779459191267675</v>
      </c>
      <c r="BR133" s="6">
        <f t="shared" si="265"/>
        <v>0.15531383737517834</v>
      </c>
      <c r="BS133" s="6">
        <f t="shared" si="266"/>
        <v>7.389480477573411E-2</v>
      </c>
      <c r="BT133" s="6">
        <f t="shared" si="267"/>
        <v>1.2101910828025477E-2</v>
      </c>
      <c r="BU133" s="6">
        <f t="shared" si="268"/>
        <v>6.3407073411300549E-3</v>
      </c>
      <c r="BV133" s="5">
        <f t="shared" si="269"/>
        <v>1.6</v>
      </c>
      <c r="BW133" s="5">
        <f t="shared" si="270"/>
        <v>10.67</v>
      </c>
      <c r="BX133" s="36">
        <f t="shared" si="271"/>
        <v>55.36</v>
      </c>
      <c r="BY133" s="5">
        <f t="shared" si="272"/>
        <v>1.6</v>
      </c>
      <c r="BZ133" s="5">
        <f t="shared" si="273"/>
        <v>5.26</v>
      </c>
      <c r="CA133" s="5">
        <f t="shared" si="274"/>
        <v>2.82</v>
      </c>
      <c r="CB133" s="5">
        <f t="shared" si="275"/>
        <v>6.87</v>
      </c>
      <c r="CC133" s="5">
        <f t="shared" si="276"/>
        <v>2.86</v>
      </c>
      <c r="CD133" s="5">
        <f t="shared" si="277"/>
        <v>-5.8500000000000014</v>
      </c>
      <c r="CE133" s="34">
        <f t="shared" si="278"/>
        <v>8.14</v>
      </c>
      <c r="CF133" s="34">
        <f t="shared" si="279"/>
        <v>19.14</v>
      </c>
      <c r="CG133" s="34">
        <f t="shared" si="280"/>
        <v>42.52873563218391</v>
      </c>
      <c r="CH133" s="5">
        <f t="shared" si="281"/>
        <v>2.41</v>
      </c>
      <c r="CI133" s="5">
        <f t="shared" si="282"/>
        <v>0.26</v>
      </c>
      <c r="CJ133" s="6" t="str">
        <f t="shared" si="283"/>
        <v/>
      </c>
      <c r="CK133" s="5" t="str">
        <f t="shared" si="284"/>
        <v/>
      </c>
      <c r="CL133" s="5" t="str">
        <f t="shared" si="285"/>
        <v/>
      </c>
      <c r="CM133" s="5" t="str">
        <f t="shared" si="286"/>
        <v/>
      </c>
      <c r="CN133" s="5" t="str">
        <f t="shared" si="287"/>
        <v/>
      </c>
      <c r="CO133" s="5" t="str">
        <f t="shared" si="288"/>
        <v/>
      </c>
      <c r="CP133" s="5" t="str">
        <f t="shared" si="289"/>
        <v/>
      </c>
      <c r="CQ133" s="6" t="str">
        <f t="shared" si="290"/>
        <v/>
      </c>
      <c r="CR133" s="40" t="str">
        <f t="shared" si="291"/>
        <v/>
      </c>
      <c r="CS133" s="5" t="str">
        <f t="shared" si="292"/>
        <v/>
      </c>
      <c r="CT133" s="5" t="str">
        <f t="shared" si="293"/>
        <v/>
      </c>
      <c r="CU133" s="5" t="str">
        <f t="shared" si="294"/>
        <v/>
      </c>
      <c r="CV133" s="5" t="str">
        <f t="shared" si="295"/>
        <v/>
      </c>
      <c r="CW133" s="5" t="str">
        <f t="shared" si="296"/>
        <v/>
      </c>
      <c r="CX133" s="5">
        <f t="shared" si="297"/>
        <v>26.05</v>
      </c>
      <c r="CY133" s="4" t="str">
        <f t="shared" si="298"/>
        <v/>
      </c>
      <c r="CZ133" s="4" t="str">
        <f t="shared" si="299"/>
        <v/>
      </c>
      <c r="DA133" s="4">
        <f t="shared" si="300"/>
        <v>7322</v>
      </c>
      <c r="DB133" s="5" t="str">
        <f t="shared" si="301"/>
        <v/>
      </c>
      <c r="DC133" s="5" t="str">
        <f t="shared" si="302"/>
        <v/>
      </c>
      <c r="DD133" s="5" t="str">
        <f t="shared" si="303"/>
        <v/>
      </c>
      <c r="DE133" s="5">
        <f t="shared" si="304"/>
        <v>2.08</v>
      </c>
      <c r="DF133" s="5" t="str">
        <f t="shared" si="305"/>
        <v/>
      </c>
      <c r="DG133" s="5">
        <f t="shared" si="306"/>
        <v>0.74</v>
      </c>
      <c r="DH133" s="5">
        <f t="shared" si="307"/>
        <v>0.86</v>
      </c>
      <c r="DI133" s="5">
        <f t="shared" si="308"/>
        <v>1.22</v>
      </c>
      <c r="DJ133" s="5">
        <f t="shared" si="309"/>
        <v>36.43</v>
      </c>
      <c r="DK133" s="5" t="str">
        <f t="shared" si="310"/>
        <v/>
      </c>
      <c r="DL133" s="5">
        <f t="shared" si="311"/>
        <v>14.22</v>
      </c>
      <c r="DM133" s="5" t="str">
        <f t="shared" si="312"/>
        <v/>
      </c>
      <c r="DN133" s="5">
        <f t="shared" si="313"/>
        <v>1.1599999999999999</v>
      </c>
      <c r="DO133" s="5" t="str">
        <f t="shared" si="314"/>
        <v/>
      </c>
      <c r="DP133" s="5" t="str">
        <f t="shared" si="315"/>
        <v/>
      </c>
      <c r="DQ133" s="5">
        <f t="shared" si="316"/>
        <v>7.03</v>
      </c>
      <c r="DR133" s="5">
        <f t="shared" si="317"/>
        <v>2.2400000000000002</v>
      </c>
      <c r="DS133" s="5">
        <f t="shared" si="318"/>
        <v>3.13</v>
      </c>
      <c r="DT133" s="5" t="str">
        <f t="shared" si="319"/>
        <v/>
      </c>
      <c r="DU133" s="5" t="str">
        <f t="shared" si="320"/>
        <v/>
      </c>
      <c r="DV133" s="5" t="str">
        <f t="shared" si="321"/>
        <v/>
      </c>
      <c r="DW133" s="5">
        <f t="shared" si="322"/>
        <v>0.54</v>
      </c>
      <c r="DX133" s="5">
        <f t="shared" si="323"/>
        <v>0.68</v>
      </c>
      <c r="DY133" s="5" t="str">
        <f t="shared" si="324"/>
        <v/>
      </c>
      <c r="DZ133" s="36" t="str">
        <f t="shared" si="325"/>
        <v/>
      </c>
      <c r="EA133" s="36">
        <f t="shared" si="326"/>
        <v>4.4000000000000004</v>
      </c>
      <c r="EB133" s="4">
        <f t="shared" si="327"/>
        <v>-217.10673132288699</v>
      </c>
      <c r="EC133" s="4">
        <f t="shared" si="328"/>
        <v>65.13427138382049</v>
      </c>
      <c r="ED133" s="4">
        <f t="shared" si="329"/>
        <v>-77.934451150350853</v>
      </c>
      <c r="EE133" s="4">
        <f t="shared" si="330"/>
        <v>394.91844299926282</v>
      </c>
      <c r="EF133" s="4">
        <f t="shared" si="331"/>
        <v>94.947285616916702</v>
      </c>
      <c r="EG133" s="5">
        <f t="shared" si="332"/>
        <v>0.803685505030176</v>
      </c>
      <c r="EH133" s="5">
        <f t="shared" si="333"/>
        <v>3.7070385703400621</v>
      </c>
      <c r="EI133" s="5">
        <f t="shared" si="334"/>
        <v>1.3209822262628892</v>
      </c>
      <c r="EJ133" s="5">
        <f t="shared" si="335"/>
        <v>0.55362574716306201</v>
      </c>
      <c r="EK133" s="5">
        <f t="shared" si="336"/>
        <v>0.24090636101931767</v>
      </c>
      <c r="EL133" s="5">
        <f t="shared" si="337"/>
        <v>1.0130120809764276</v>
      </c>
      <c r="EM133" s="5">
        <f t="shared" si="338"/>
        <v>0.35</v>
      </c>
      <c r="EN133" s="5">
        <f t="shared" si="339"/>
        <v>20.41</v>
      </c>
      <c r="EO133" s="36">
        <f t="shared" si="340"/>
        <v>3.09</v>
      </c>
      <c r="EP133" s="36">
        <f t="shared" si="341"/>
        <v>2.1</v>
      </c>
      <c r="EQ133" s="36">
        <f t="shared" si="342"/>
        <v>4.5</v>
      </c>
      <c r="ER133" s="36" t="str">
        <f t="shared" si="343"/>
        <v/>
      </c>
      <c r="ES133" s="36" t="str">
        <f t="shared" si="344"/>
        <v/>
      </c>
      <c r="ET133" s="36" t="str">
        <f t="shared" si="345"/>
        <v/>
      </c>
      <c r="EU133" s="36">
        <f t="shared" si="346"/>
        <v>12.105</v>
      </c>
      <c r="EV133" s="36">
        <f t="shared" si="347"/>
        <v>7.57</v>
      </c>
      <c r="EW133" s="36">
        <f t="shared" si="348"/>
        <v>16.25</v>
      </c>
      <c r="EX133" s="36">
        <f t="shared" si="349"/>
        <v>12.105</v>
      </c>
      <c r="EY133" s="36">
        <f t="shared" si="350"/>
        <v>2.86</v>
      </c>
      <c r="EZ133" s="36">
        <f t="shared" si="351"/>
        <v>7.57</v>
      </c>
      <c r="FA133" s="5">
        <f t="shared" si="352"/>
        <v>1.75</v>
      </c>
      <c r="FB133" s="5">
        <f t="shared" si="353"/>
        <v>2.17</v>
      </c>
      <c r="FC133" s="5">
        <f t="shared" si="354"/>
        <v>1.87</v>
      </c>
      <c r="FD133" s="36" t="str">
        <f t="shared" si="355"/>
        <v/>
      </c>
      <c r="FE133" s="36" t="str">
        <f t="shared" si="356"/>
        <v/>
      </c>
      <c r="FF133" s="36" t="str">
        <f t="shared" si="357"/>
        <v/>
      </c>
      <c r="FG133" s="5" t="str">
        <f t="shared" si="358"/>
        <v/>
      </c>
      <c r="FH133" s="36" t="str">
        <f t="shared" si="359"/>
        <v/>
      </c>
      <c r="FI133" s="36" t="str">
        <f t="shared" si="360"/>
        <v/>
      </c>
      <c r="FJ133" s="5" t="str">
        <f t="shared" si="361"/>
        <v/>
      </c>
      <c r="FK133" s="5" t="str">
        <f t="shared" si="362"/>
        <v/>
      </c>
      <c r="FL133" s="5" t="str">
        <f t="shared" si="363"/>
        <v/>
      </c>
      <c r="FM133" s="5" t="str">
        <f t="shared" si="364"/>
        <v/>
      </c>
      <c r="FN133" s="5">
        <f t="shared" si="365"/>
        <v>5.25</v>
      </c>
      <c r="FO133" s="5">
        <f t="shared" si="366"/>
        <v>5.61</v>
      </c>
      <c r="FP133" s="4">
        <f t="shared" si="367"/>
        <v>370.5</v>
      </c>
      <c r="FQ133" s="4">
        <f t="shared" si="368"/>
        <v>365.5</v>
      </c>
      <c r="FR133" s="4" t="str">
        <f t="shared" si="369"/>
        <v/>
      </c>
      <c r="FS133" s="65" t="str">
        <f t="shared" si="370"/>
        <v/>
      </c>
      <c r="FT133" s="65">
        <f t="shared" si="371"/>
        <v>-0.61454570287602217</v>
      </c>
      <c r="FU133" s="65">
        <f t="shared" si="372"/>
        <v>0.10326344162203949</v>
      </c>
      <c r="FV133" s="65" t="str">
        <f t="shared" si="373"/>
        <v/>
      </c>
      <c r="FW133" s="65">
        <f t="shared" si="374"/>
        <v>0.3644959523447483</v>
      </c>
      <c r="FX133" s="65" t="str">
        <f t="shared" si="375"/>
        <v/>
      </c>
      <c r="FY133" s="65" t="str">
        <f t="shared" si="376"/>
        <v/>
      </c>
      <c r="FZ133" s="65" t="str">
        <f t="shared" si="377"/>
        <v/>
      </c>
      <c r="GA133" s="65" t="str">
        <f t="shared" si="378"/>
        <v/>
      </c>
      <c r="GB133" s="65">
        <f t="shared" si="379"/>
        <v>0.22769799999999993</v>
      </c>
      <c r="GC133" s="65">
        <f t="shared" si="380"/>
        <v>-1.5622860000000003</v>
      </c>
      <c r="GD133" s="65">
        <f t="shared" si="381"/>
        <v>-2.3870550000000001</v>
      </c>
    </row>
    <row r="134" spans="1:186">
      <c r="A134" s="38" t="s">
        <v>185</v>
      </c>
      <c r="B134" s="37">
        <v>662704.69630499999</v>
      </c>
      <c r="C134" s="4">
        <v>4910401.0314800004</v>
      </c>
      <c r="D134" s="38" t="s">
        <v>322</v>
      </c>
      <c r="E134" s="38" t="s">
        <v>646</v>
      </c>
      <c r="F134" s="58" t="s">
        <v>346</v>
      </c>
      <c r="G134" s="38" t="s">
        <v>346</v>
      </c>
      <c r="H134" s="34">
        <v>45.21</v>
      </c>
      <c r="I134" s="34">
        <v>2.89</v>
      </c>
      <c r="J134" s="34">
        <v>15.63</v>
      </c>
      <c r="K134" s="34">
        <v>14.55</v>
      </c>
      <c r="L134" s="34">
        <v>0.17</v>
      </c>
      <c r="M134" s="34">
        <v>9.5399999999999991</v>
      </c>
      <c r="N134" s="34">
        <v>8.57</v>
      </c>
      <c r="O134" s="34">
        <v>2.25</v>
      </c>
      <c r="P134" s="34">
        <v>0.71</v>
      </c>
      <c r="Q134" s="34">
        <v>0.41</v>
      </c>
      <c r="R134" s="34"/>
      <c r="S134" s="5">
        <f t="shared" si="133"/>
        <v>99.929999999999993</v>
      </c>
      <c r="AF134" s="26"/>
      <c r="BK134" s="4">
        <f t="shared" si="258"/>
        <v>17326</v>
      </c>
      <c r="BL134" s="6">
        <f t="shared" si="259"/>
        <v>0.75237144283574631</v>
      </c>
      <c r="BM134" s="6">
        <f t="shared" si="260"/>
        <v>3.6179268903355037E-2</v>
      </c>
      <c r="BN134" s="6">
        <f t="shared" si="261"/>
        <v>0.30653069229260638</v>
      </c>
      <c r="BO134" s="6">
        <f t="shared" si="262"/>
        <v>0.18221665623043209</v>
      </c>
      <c r="BP134" s="6">
        <f t="shared" si="263"/>
        <v>2.3963913166055823E-3</v>
      </c>
      <c r="BQ134" s="6">
        <f t="shared" si="264"/>
        <v>0.23666583974199948</v>
      </c>
      <c r="BR134" s="6">
        <f t="shared" si="265"/>
        <v>0.15281740370898717</v>
      </c>
      <c r="BS134" s="6">
        <f t="shared" si="266"/>
        <v>7.2604065827686359E-2</v>
      </c>
      <c r="BT134" s="6">
        <f t="shared" si="267"/>
        <v>1.5074309978768576E-2</v>
      </c>
      <c r="BU134" s="6">
        <f t="shared" si="268"/>
        <v>5.7770889108073832E-3</v>
      </c>
      <c r="BV134" s="5">
        <f t="shared" si="269"/>
        <v>1.73</v>
      </c>
      <c r="BW134" s="5">
        <f t="shared" si="270"/>
        <v>11.54</v>
      </c>
      <c r="BX134" s="36">
        <f t="shared" si="271"/>
        <v>59.1</v>
      </c>
      <c r="BY134" s="5">
        <f t="shared" si="272"/>
        <v>1.37</v>
      </c>
      <c r="BZ134" s="5">
        <f t="shared" si="273"/>
        <v>5.41</v>
      </c>
      <c r="CA134" s="5">
        <f t="shared" si="274"/>
        <v>2.97</v>
      </c>
      <c r="CB134" s="5">
        <f t="shared" si="275"/>
        <v>7.05</v>
      </c>
      <c r="CC134" s="5">
        <f t="shared" si="276"/>
        <v>2.96</v>
      </c>
      <c r="CD134" s="5">
        <f t="shared" si="277"/>
        <v>-5.61</v>
      </c>
      <c r="CE134" s="34">
        <f t="shared" si="278"/>
        <v>10.25</v>
      </c>
      <c r="CF134" s="34">
        <f t="shared" si="279"/>
        <v>21.07</v>
      </c>
      <c r="CG134" s="34">
        <f t="shared" si="280"/>
        <v>48.647365923113426</v>
      </c>
      <c r="CH134" s="5">
        <f t="shared" si="281"/>
        <v>3.29</v>
      </c>
      <c r="CI134" s="5">
        <f t="shared" si="282"/>
        <v>0.34</v>
      </c>
      <c r="CJ134" s="6" t="str">
        <f t="shared" si="283"/>
        <v/>
      </c>
      <c r="CK134" s="5" t="str">
        <f t="shared" si="284"/>
        <v/>
      </c>
      <c r="CL134" s="5" t="str">
        <f t="shared" si="285"/>
        <v/>
      </c>
      <c r="CM134" s="5" t="str">
        <f t="shared" si="286"/>
        <v/>
      </c>
      <c r="CN134" s="5" t="str">
        <f t="shared" si="287"/>
        <v/>
      </c>
      <c r="CO134" s="5" t="str">
        <f t="shared" si="288"/>
        <v/>
      </c>
      <c r="CP134" s="5" t="str">
        <f t="shared" si="289"/>
        <v/>
      </c>
      <c r="CQ134" s="6" t="str">
        <f t="shared" si="290"/>
        <v/>
      </c>
      <c r="CR134" s="40" t="str">
        <f t="shared" si="291"/>
        <v/>
      </c>
      <c r="CS134" s="5" t="str">
        <f t="shared" si="292"/>
        <v/>
      </c>
      <c r="CT134" s="5" t="str">
        <f t="shared" si="293"/>
        <v/>
      </c>
      <c r="CU134" s="5" t="str">
        <f t="shared" si="294"/>
        <v/>
      </c>
      <c r="CV134" s="5" t="str">
        <f t="shared" si="295"/>
        <v/>
      </c>
      <c r="CW134" s="5" t="str">
        <f t="shared" si="296"/>
        <v/>
      </c>
      <c r="CX134" s="5" t="str">
        <f t="shared" si="297"/>
        <v/>
      </c>
      <c r="CY134" s="4" t="str">
        <f t="shared" si="298"/>
        <v/>
      </c>
      <c r="CZ134" s="4" t="str">
        <f t="shared" si="299"/>
        <v/>
      </c>
      <c r="DA134" s="4" t="str">
        <f t="shared" si="300"/>
        <v/>
      </c>
      <c r="DB134" s="5" t="str">
        <f t="shared" si="301"/>
        <v/>
      </c>
      <c r="DC134" s="5" t="str">
        <f t="shared" si="302"/>
        <v/>
      </c>
      <c r="DD134" s="5" t="str">
        <f t="shared" si="303"/>
        <v/>
      </c>
      <c r="DE134" s="5" t="str">
        <f t="shared" si="304"/>
        <v/>
      </c>
      <c r="DF134" s="5" t="str">
        <f t="shared" si="305"/>
        <v/>
      </c>
      <c r="DG134" s="5" t="str">
        <f t="shared" si="306"/>
        <v/>
      </c>
      <c r="DH134" s="5" t="str">
        <f t="shared" si="307"/>
        <v/>
      </c>
      <c r="DI134" s="5" t="str">
        <f t="shared" si="308"/>
        <v/>
      </c>
      <c r="DJ134" s="5" t="str">
        <f t="shared" si="309"/>
        <v/>
      </c>
      <c r="DK134" s="5" t="str">
        <f t="shared" si="310"/>
        <v/>
      </c>
      <c r="DL134" s="5" t="str">
        <f t="shared" si="311"/>
        <v/>
      </c>
      <c r="DM134" s="5" t="str">
        <f t="shared" si="312"/>
        <v/>
      </c>
      <c r="DN134" s="5" t="str">
        <f t="shared" si="313"/>
        <v/>
      </c>
      <c r="DO134" s="5" t="str">
        <f t="shared" si="314"/>
        <v/>
      </c>
      <c r="DP134" s="5" t="str">
        <f t="shared" si="315"/>
        <v/>
      </c>
      <c r="DQ134" s="5" t="str">
        <f t="shared" si="316"/>
        <v/>
      </c>
      <c r="DR134" s="5" t="str">
        <f t="shared" si="317"/>
        <v/>
      </c>
      <c r="DS134" s="5" t="str">
        <f t="shared" si="318"/>
        <v/>
      </c>
      <c r="DT134" s="5" t="str">
        <f t="shared" si="319"/>
        <v/>
      </c>
      <c r="DU134" s="5" t="str">
        <f t="shared" si="320"/>
        <v/>
      </c>
      <c r="DV134" s="5" t="str">
        <f t="shared" si="321"/>
        <v/>
      </c>
      <c r="DW134" s="5" t="str">
        <f t="shared" si="322"/>
        <v/>
      </c>
      <c r="DX134" s="5" t="str">
        <f t="shared" si="323"/>
        <v/>
      </c>
      <c r="DY134" s="5" t="str">
        <f t="shared" si="324"/>
        <v/>
      </c>
      <c r="DZ134" s="36" t="str">
        <f t="shared" si="325"/>
        <v/>
      </c>
      <c r="EA134" s="36" t="str">
        <f t="shared" si="326"/>
        <v/>
      </c>
      <c r="EB134" s="4">
        <f t="shared" si="327"/>
        <v>-210.34715955790494</v>
      </c>
      <c r="EC134" s="4">
        <f t="shared" si="328"/>
        <v>61.233835999469022</v>
      </c>
      <c r="ED134" s="4">
        <f t="shared" si="329"/>
        <v>-86.782490931822892</v>
      </c>
      <c r="EE134" s="4">
        <f t="shared" si="330"/>
        <v>455.06176487578659</v>
      </c>
      <c r="EF134" s="4">
        <f t="shared" si="331"/>
        <v>38.704399124744441</v>
      </c>
      <c r="EG134" s="5">
        <f t="shared" si="332"/>
        <v>0.77952278849764067</v>
      </c>
      <c r="EH134" s="5">
        <f t="shared" si="333"/>
        <v>3.4970618421318354</v>
      </c>
      <c r="EI134" s="5">
        <f t="shared" si="334"/>
        <v>1.2748675095556592</v>
      </c>
      <c r="EJ134" s="5">
        <f t="shared" si="335"/>
        <v>0.57369757940013877</v>
      </c>
      <c r="EK134" s="5">
        <f t="shared" si="336"/>
        <v>0.24898978742243041</v>
      </c>
      <c r="EL134" s="5">
        <f t="shared" si="337"/>
        <v>1.0484881411399127</v>
      </c>
      <c r="EM134" s="5">
        <f t="shared" si="338"/>
        <v>0.35</v>
      </c>
      <c r="EN134" s="5">
        <f t="shared" si="339"/>
        <v>22.33</v>
      </c>
      <c r="EO134" s="36">
        <f t="shared" si="340"/>
        <v>2.89</v>
      </c>
      <c r="EP134" s="36">
        <f t="shared" si="341"/>
        <v>1.7000000000000002</v>
      </c>
      <c r="EQ134" s="36">
        <f t="shared" si="342"/>
        <v>4.0999999999999996</v>
      </c>
      <c r="ER134" s="36" t="str">
        <f t="shared" si="343"/>
        <v/>
      </c>
      <c r="ES134" s="36" t="str">
        <f t="shared" si="344"/>
        <v/>
      </c>
      <c r="ET134" s="36" t="str">
        <f t="shared" si="345"/>
        <v/>
      </c>
      <c r="EU134" s="36">
        <f t="shared" si="346"/>
        <v>13.095000000000001</v>
      </c>
      <c r="EV134" s="36">
        <f t="shared" si="347"/>
        <v>9.5399999999999991</v>
      </c>
      <c r="EW134" s="36">
        <f t="shared" si="348"/>
        <v>15.63</v>
      </c>
      <c r="EX134" s="36">
        <f t="shared" si="349"/>
        <v>13.095000000000001</v>
      </c>
      <c r="EY134" s="36">
        <f t="shared" si="350"/>
        <v>2.96</v>
      </c>
      <c r="EZ134" s="36">
        <f t="shared" si="351"/>
        <v>9.5399999999999991</v>
      </c>
      <c r="FA134" s="5" t="str">
        <f t="shared" si="352"/>
        <v/>
      </c>
      <c r="FB134" s="5" t="str">
        <f t="shared" si="353"/>
        <v/>
      </c>
      <c r="FC134" s="5" t="str">
        <f t="shared" si="354"/>
        <v/>
      </c>
      <c r="FD134" s="36" t="str">
        <f t="shared" si="355"/>
        <v/>
      </c>
      <c r="FE134" s="36" t="str">
        <f t="shared" si="356"/>
        <v/>
      </c>
      <c r="FF134" s="36" t="str">
        <f t="shared" si="357"/>
        <v/>
      </c>
      <c r="FG134" s="5" t="str">
        <f t="shared" si="358"/>
        <v/>
      </c>
      <c r="FH134" s="36" t="str">
        <f t="shared" si="359"/>
        <v/>
      </c>
      <c r="FI134" s="36" t="str">
        <f t="shared" si="360"/>
        <v/>
      </c>
      <c r="FJ134" s="5" t="str">
        <f t="shared" si="361"/>
        <v/>
      </c>
      <c r="FK134" s="5" t="str">
        <f t="shared" si="362"/>
        <v/>
      </c>
      <c r="FL134" s="5" t="str">
        <f t="shared" si="363"/>
        <v/>
      </c>
      <c r="FM134" s="5" t="str">
        <f t="shared" si="364"/>
        <v/>
      </c>
      <c r="FN134" s="5" t="str">
        <f t="shared" si="365"/>
        <v/>
      </c>
      <c r="FO134" s="5" t="str">
        <f t="shared" si="366"/>
        <v/>
      </c>
      <c r="FP134" s="4">
        <f t="shared" si="367"/>
        <v>346.52</v>
      </c>
      <c r="FQ134" s="4" t="str">
        <f t="shared" si="368"/>
        <v/>
      </c>
      <c r="FR134" s="4" t="str">
        <f t="shared" si="369"/>
        <v/>
      </c>
      <c r="FS134" s="65" t="str">
        <f t="shared" si="370"/>
        <v/>
      </c>
      <c r="FT134" s="65" t="str">
        <f t="shared" si="371"/>
        <v/>
      </c>
      <c r="FU134" s="65" t="str">
        <f t="shared" si="372"/>
        <v/>
      </c>
      <c r="FV134" s="65" t="str">
        <f t="shared" si="373"/>
        <v/>
      </c>
      <c r="FW134" s="65">
        <f t="shared" si="374"/>
        <v>0.38688307320140131</v>
      </c>
      <c r="FX134" s="65" t="str">
        <f t="shared" si="375"/>
        <v/>
      </c>
      <c r="FY134" s="65" t="str">
        <f t="shared" si="376"/>
        <v/>
      </c>
      <c r="FZ134" s="65" t="str">
        <f t="shared" si="377"/>
        <v/>
      </c>
      <c r="GA134" s="65" t="str">
        <f t="shared" si="378"/>
        <v/>
      </c>
      <c r="GB134" s="65">
        <f t="shared" si="379"/>
        <v>0.23561100000000004</v>
      </c>
      <c r="GC134" s="65">
        <f t="shared" si="380"/>
        <v>-1.6174759999999999</v>
      </c>
      <c r="GD134" s="65">
        <f t="shared" si="381"/>
        <v>-2.3991890000000002</v>
      </c>
    </row>
    <row r="135" spans="1:186">
      <c r="A135" s="38" t="s">
        <v>185</v>
      </c>
      <c r="B135" s="37">
        <v>662488.06716400001</v>
      </c>
      <c r="C135" s="4">
        <v>4910562.0127600003</v>
      </c>
      <c r="D135" s="38" t="s">
        <v>322</v>
      </c>
      <c r="E135" s="38" t="s">
        <v>646</v>
      </c>
      <c r="F135" s="58" t="s">
        <v>347</v>
      </c>
      <c r="G135" s="38" t="s">
        <v>347</v>
      </c>
      <c r="H135" s="34">
        <v>46.03</v>
      </c>
      <c r="I135" s="34">
        <v>3.14</v>
      </c>
      <c r="J135" s="34">
        <v>15.82</v>
      </c>
      <c r="K135" s="34">
        <v>13.66</v>
      </c>
      <c r="L135" s="34">
        <v>0.14000000000000001</v>
      </c>
      <c r="M135" s="34">
        <v>7.8</v>
      </c>
      <c r="N135" s="34">
        <v>7.96</v>
      </c>
      <c r="O135" s="34">
        <v>2.68</v>
      </c>
      <c r="P135" s="34">
        <v>1.53</v>
      </c>
      <c r="Q135" s="34">
        <v>0.36</v>
      </c>
      <c r="R135" s="34"/>
      <c r="S135" s="5">
        <f t="shared" si="133"/>
        <v>99.12</v>
      </c>
      <c r="AF135" s="26"/>
      <c r="BK135" s="4">
        <f t="shared" si="258"/>
        <v>18824</v>
      </c>
      <c r="BL135" s="6">
        <f t="shared" si="259"/>
        <v>0.7660176402063571</v>
      </c>
      <c r="BM135" s="6">
        <f t="shared" si="260"/>
        <v>3.9308963445167752E-2</v>
      </c>
      <c r="BN135" s="6">
        <f t="shared" si="261"/>
        <v>0.31025691312021964</v>
      </c>
      <c r="BO135" s="6">
        <f t="shared" si="262"/>
        <v>0.17107075767063246</v>
      </c>
      <c r="BP135" s="6">
        <f t="shared" si="263"/>
        <v>1.9734987313222443E-3</v>
      </c>
      <c r="BQ135" s="6">
        <f t="shared" si="264"/>
        <v>0.19350037211610022</v>
      </c>
      <c r="BR135" s="6">
        <f t="shared" si="265"/>
        <v>0.14194008559201141</v>
      </c>
      <c r="BS135" s="6">
        <f t="shared" si="266"/>
        <v>8.6479509519199749E-2</v>
      </c>
      <c r="BT135" s="6">
        <f t="shared" si="267"/>
        <v>3.2484076433121019E-2</v>
      </c>
      <c r="BU135" s="6">
        <f t="shared" si="268"/>
        <v>5.0725658729040436E-3</v>
      </c>
      <c r="BV135" s="5">
        <f t="shared" si="269"/>
        <v>1.62</v>
      </c>
      <c r="BW135" s="5">
        <f t="shared" si="270"/>
        <v>10.84</v>
      </c>
      <c r="BX135" s="36">
        <f t="shared" si="271"/>
        <v>55.72</v>
      </c>
      <c r="BY135" s="5">
        <f t="shared" si="272"/>
        <v>1.58</v>
      </c>
      <c r="BZ135" s="5">
        <f t="shared" si="273"/>
        <v>5.04</v>
      </c>
      <c r="CA135" s="5">
        <f t="shared" si="274"/>
        <v>2.54</v>
      </c>
      <c r="CB135" s="5">
        <f t="shared" si="275"/>
        <v>8.7200000000000006</v>
      </c>
      <c r="CC135" s="5">
        <f t="shared" si="276"/>
        <v>4.21</v>
      </c>
      <c r="CD135" s="5">
        <f t="shared" si="277"/>
        <v>-3.75</v>
      </c>
      <c r="CE135" s="34">
        <f t="shared" si="278"/>
        <v>9.33</v>
      </c>
      <c r="CF135" s="34">
        <f t="shared" si="279"/>
        <v>19.970000000000002</v>
      </c>
      <c r="CG135" s="34">
        <f t="shared" si="280"/>
        <v>46.720080120180263</v>
      </c>
      <c r="CH135" s="5">
        <f t="shared" si="281"/>
        <v>8.08</v>
      </c>
      <c r="CI135" s="5">
        <f t="shared" si="282"/>
        <v>0.67</v>
      </c>
      <c r="CJ135" s="6" t="str">
        <f t="shared" si="283"/>
        <v/>
      </c>
      <c r="CK135" s="5" t="str">
        <f t="shared" si="284"/>
        <v/>
      </c>
      <c r="CL135" s="5" t="str">
        <f t="shared" si="285"/>
        <v/>
      </c>
      <c r="CM135" s="5" t="str">
        <f t="shared" si="286"/>
        <v/>
      </c>
      <c r="CN135" s="5" t="str">
        <f t="shared" si="287"/>
        <v/>
      </c>
      <c r="CO135" s="5" t="str">
        <f t="shared" si="288"/>
        <v/>
      </c>
      <c r="CP135" s="5" t="str">
        <f t="shared" si="289"/>
        <v/>
      </c>
      <c r="CQ135" s="6" t="str">
        <f t="shared" si="290"/>
        <v/>
      </c>
      <c r="CR135" s="40" t="str">
        <f t="shared" si="291"/>
        <v/>
      </c>
      <c r="CS135" s="5" t="str">
        <f t="shared" si="292"/>
        <v/>
      </c>
      <c r="CT135" s="5" t="str">
        <f t="shared" si="293"/>
        <v/>
      </c>
      <c r="CU135" s="5" t="str">
        <f t="shared" si="294"/>
        <v/>
      </c>
      <c r="CV135" s="5" t="str">
        <f t="shared" si="295"/>
        <v/>
      </c>
      <c r="CW135" s="5" t="str">
        <f t="shared" si="296"/>
        <v/>
      </c>
      <c r="CX135" s="5" t="str">
        <f t="shared" si="297"/>
        <v/>
      </c>
      <c r="CY135" s="4" t="str">
        <f t="shared" si="298"/>
        <v/>
      </c>
      <c r="CZ135" s="4" t="str">
        <f t="shared" si="299"/>
        <v/>
      </c>
      <c r="DA135" s="4" t="str">
        <f t="shared" si="300"/>
        <v/>
      </c>
      <c r="DB135" s="5" t="str">
        <f t="shared" si="301"/>
        <v/>
      </c>
      <c r="DC135" s="5" t="str">
        <f t="shared" si="302"/>
        <v/>
      </c>
      <c r="DD135" s="5" t="str">
        <f t="shared" si="303"/>
        <v/>
      </c>
      <c r="DE135" s="5" t="str">
        <f t="shared" si="304"/>
        <v/>
      </c>
      <c r="DF135" s="5" t="str">
        <f t="shared" si="305"/>
        <v/>
      </c>
      <c r="DG135" s="5" t="str">
        <f t="shared" si="306"/>
        <v/>
      </c>
      <c r="DH135" s="5" t="str">
        <f t="shared" si="307"/>
        <v/>
      </c>
      <c r="DI135" s="5" t="str">
        <f t="shared" si="308"/>
        <v/>
      </c>
      <c r="DJ135" s="5" t="str">
        <f t="shared" si="309"/>
        <v/>
      </c>
      <c r="DK135" s="5" t="str">
        <f t="shared" si="310"/>
        <v/>
      </c>
      <c r="DL135" s="5" t="str">
        <f t="shared" si="311"/>
        <v/>
      </c>
      <c r="DM135" s="5" t="str">
        <f t="shared" si="312"/>
        <v/>
      </c>
      <c r="DN135" s="5" t="str">
        <f t="shared" si="313"/>
        <v/>
      </c>
      <c r="DO135" s="5" t="str">
        <f t="shared" si="314"/>
        <v/>
      </c>
      <c r="DP135" s="5" t="str">
        <f t="shared" si="315"/>
        <v/>
      </c>
      <c r="DQ135" s="5" t="str">
        <f t="shared" si="316"/>
        <v/>
      </c>
      <c r="DR135" s="5" t="str">
        <f t="shared" si="317"/>
        <v/>
      </c>
      <c r="DS135" s="5" t="str">
        <f t="shared" si="318"/>
        <v/>
      </c>
      <c r="DT135" s="5" t="str">
        <f t="shared" si="319"/>
        <v/>
      </c>
      <c r="DU135" s="5" t="str">
        <f t="shared" si="320"/>
        <v/>
      </c>
      <c r="DV135" s="5" t="str">
        <f t="shared" si="321"/>
        <v/>
      </c>
      <c r="DW135" s="5" t="str">
        <f t="shared" si="322"/>
        <v/>
      </c>
      <c r="DX135" s="5" t="str">
        <f t="shared" si="323"/>
        <v/>
      </c>
      <c r="DY135" s="5" t="str">
        <f t="shared" si="324"/>
        <v/>
      </c>
      <c r="DZ135" s="36" t="str">
        <f t="shared" si="325"/>
        <v/>
      </c>
      <c r="EA135" s="36" t="str">
        <f t="shared" si="326"/>
        <v/>
      </c>
      <c r="EB135" s="4">
        <f t="shared" si="327"/>
        <v>-195.93551867809015</v>
      </c>
      <c r="EC135" s="4">
        <f t="shared" si="328"/>
        <v>41.748903721790633</v>
      </c>
      <c r="ED135" s="4">
        <f t="shared" si="329"/>
        <v>-92.586844016123933</v>
      </c>
      <c r="EE135" s="4">
        <f t="shared" si="330"/>
        <v>403.88009323190045</v>
      </c>
      <c r="EF135" s="4">
        <f t="shared" si="331"/>
        <v>109.37100304630894</v>
      </c>
      <c r="EG135" s="5">
        <f t="shared" si="332"/>
        <v>0.77030526980042813</v>
      </c>
      <c r="EH135" s="5">
        <f t="shared" si="333"/>
        <v>2.6083653320394555</v>
      </c>
      <c r="EI135" s="5">
        <f t="shared" si="334"/>
        <v>1.1893657580828323</v>
      </c>
      <c r="EJ135" s="5">
        <f t="shared" si="335"/>
        <v>0.83817203324910194</v>
      </c>
      <c r="EK135" s="5">
        <f t="shared" si="336"/>
        <v>0.31120183520366362</v>
      </c>
      <c r="EL135" s="5">
        <f t="shared" si="337"/>
        <v>1.0218899021501271</v>
      </c>
      <c r="EM135" s="5">
        <f t="shared" si="338"/>
        <v>0.34</v>
      </c>
      <c r="EN135" s="5">
        <f t="shared" si="339"/>
        <v>20.34</v>
      </c>
      <c r="EO135" s="36">
        <f t="shared" si="340"/>
        <v>3.14</v>
      </c>
      <c r="EP135" s="36">
        <f t="shared" si="341"/>
        <v>1.4000000000000001</v>
      </c>
      <c r="EQ135" s="36">
        <f t="shared" si="342"/>
        <v>3.5999999999999996</v>
      </c>
      <c r="ER135" s="36" t="str">
        <f t="shared" si="343"/>
        <v/>
      </c>
      <c r="ES135" s="36" t="str">
        <f t="shared" si="344"/>
        <v/>
      </c>
      <c r="ET135" s="36" t="str">
        <f t="shared" si="345"/>
        <v/>
      </c>
      <c r="EU135" s="36">
        <f t="shared" si="346"/>
        <v>12.294</v>
      </c>
      <c r="EV135" s="36">
        <f t="shared" si="347"/>
        <v>7.8</v>
      </c>
      <c r="EW135" s="36">
        <f t="shared" si="348"/>
        <v>15.82</v>
      </c>
      <c r="EX135" s="36">
        <f t="shared" si="349"/>
        <v>12.294</v>
      </c>
      <c r="EY135" s="36">
        <f t="shared" si="350"/>
        <v>4.21</v>
      </c>
      <c r="EZ135" s="36">
        <f t="shared" si="351"/>
        <v>7.8</v>
      </c>
      <c r="FA135" s="5" t="str">
        <f t="shared" si="352"/>
        <v/>
      </c>
      <c r="FB135" s="5" t="str">
        <f t="shared" si="353"/>
        <v/>
      </c>
      <c r="FC135" s="5" t="str">
        <f t="shared" si="354"/>
        <v/>
      </c>
      <c r="FD135" s="36" t="str">
        <f t="shared" si="355"/>
        <v/>
      </c>
      <c r="FE135" s="36" t="str">
        <f t="shared" si="356"/>
        <v/>
      </c>
      <c r="FF135" s="36" t="str">
        <f t="shared" si="357"/>
        <v/>
      </c>
      <c r="FG135" s="5" t="str">
        <f t="shared" si="358"/>
        <v/>
      </c>
      <c r="FH135" s="36" t="str">
        <f t="shared" si="359"/>
        <v/>
      </c>
      <c r="FI135" s="36" t="str">
        <f t="shared" si="360"/>
        <v/>
      </c>
      <c r="FJ135" s="5" t="str">
        <f t="shared" si="361"/>
        <v/>
      </c>
      <c r="FK135" s="5" t="str">
        <f t="shared" si="362"/>
        <v/>
      </c>
      <c r="FL135" s="5" t="str">
        <f t="shared" si="363"/>
        <v/>
      </c>
      <c r="FM135" s="5" t="str">
        <f t="shared" si="364"/>
        <v/>
      </c>
      <c r="FN135" s="5" t="str">
        <f t="shared" si="365"/>
        <v/>
      </c>
      <c r="FO135" s="5" t="str">
        <f t="shared" si="366"/>
        <v/>
      </c>
      <c r="FP135" s="4">
        <f t="shared" si="367"/>
        <v>376.48</v>
      </c>
      <c r="FQ135" s="4" t="str">
        <f t="shared" si="368"/>
        <v/>
      </c>
      <c r="FR135" s="4" t="str">
        <f t="shared" si="369"/>
        <v/>
      </c>
      <c r="FS135" s="65" t="str">
        <f t="shared" si="370"/>
        <v/>
      </c>
      <c r="FT135" s="65" t="str">
        <f t="shared" si="371"/>
        <v/>
      </c>
      <c r="FU135" s="65" t="str">
        <f t="shared" si="372"/>
        <v/>
      </c>
      <c r="FV135" s="65" t="str">
        <f t="shared" si="373"/>
        <v/>
      </c>
      <c r="FW135" s="65">
        <f t="shared" si="374"/>
        <v>0.35867593695610273</v>
      </c>
      <c r="FX135" s="65" t="str">
        <f t="shared" si="375"/>
        <v/>
      </c>
      <c r="FY135" s="65" t="str">
        <f t="shared" si="376"/>
        <v/>
      </c>
      <c r="FZ135" s="65" t="str">
        <f t="shared" si="377"/>
        <v/>
      </c>
      <c r="GA135" s="65" t="str">
        <f t="shared" si="378"/>
        <v/>
      </c>
      <c r="GB135" s="65">
        <f t="shared" si="379"/>
        <v>0.22523700000000005</v>
      </c>
      <c r="GC135" s="65">
        <f t="shared" si="380"/>
        <v>-1.640501</v>
      </c>
      <c r="GD135" s="65">
        <f t="shared" si="381"/>
        <v>-2.4192139999999998</v>
      </c>
    </row>
    <row r="136" spans="1:186">
      <c r="A136" s="38" t="s">
        <v>185</v>
      </c>
      <c r="B136" s="37">
        <v>662754.38188700005</v>
      </c>
      <c r="C136" s="4">
        <v>4910472.5787199996</v>
      </c>
      <c r="D136" s="38" t="s">
        <v>322</v>
      </c>
      <c r="E136" s="38" t="s">
        <v>646</v>
      </c>
      <c r="F136" s="58" t="s">
        <v>348</v>
      </c>
      <c r="G136" s="38" t="s">
        <v>348</v>
      </c>
      <c r="H136" s="34">
        <v>46.32</v>
      </c>
      <c r="I136" s="34">
        <v>3.5</v>
      </c>
      <c r="J136" s="34">
        <v>17.14</v>
      </c>
      <c r="K136" s="34">
        <v>14.48</v>
      </c>
      <c r="L136" s="34">
        <v>0.15</v>
      </c>
      <c r="M136" s="34">
        <v>6.3</v>
      </c>
      <c r="N136" s="34">
        <v>7.91</v>
      </c>
      <c r="O136" s="34">
        <v>3.12</v>
      </c>
      <c r="P136" s="34">
        <v>1.31</v>
      </c>
      <c r="Q136" s="34">
        <v>0.39</v>
      </c>
      <c r="R136" s="34"/>
      <c r="S136" s="5">
        <f t="shared" si="133"/>
        <v>100.62000000000002</v>
      </c>
      <c r="AF136" s="26"/>
      <c r="BK136" s="4">
        <f t="shared" si="258"/>
        <v>20983</v>
      </c>
      <c r="BL136" s="6">
        <f t="shared" si="259"/>
        <v>0.77084373439840237</v>
      </c>
      <c r="BM136" s="6">
        <f t="shared" si="260"/>
        <v>4.3815723585378066E-2</v>
      </c>
      <c r="BN136" s="6">
        <f t="shared" si="261"/>
        <v>0.3361443420278486</v>
      </c>
      <c r="BO136" s="6">
        <f t="shared" si="262"/>
        <v>0.18134001252348156</v>
      </c>
      <c r="BP136" s="6">
        <f t="shared" si="263"/>
        <v>2.11446292641669E-3</v>
      </c>
      <c r="BQ136" s="6">
        <f t="shared" si="264"/>
        <v>0.15628876209377324</v>
      </c>
      <c r="BR136" s="6">
        <f t="shared" si="265"/>
        <v>0.1410485021398003</v>
      </c>
      <c r="BS136" s="6">
        <f t="shared" si="266"/>
        <v>0.10067763794772508</v>
      </c>
      <c r="BT136" s="6">
        <f t="shared" si="267"/>
        <v>2.7813163481953292E-2</v>
      </c>
      <c r="BU136" s="6">
        <f t="shared" si="268"/>
        <v>5.4952796956460482E-3</v>
      </c>
      <c r="BV136" s="5">
        <f t="shared" si="269"/>
        <v>1.72</v>
      </c>
      <c r="BW136" s="5">
        <f t="shared" si="270"/>
        <v>11.48</v>
      </c>
      <c r="BX136" s="36">
        <f t="shared" si="271"/>
        <v>48.95</v>
      </c>
      <c r="BY136" s="5">
        <f t="shared" si="272"/>
        <v>2.0699999999999998</v>
      </c>
      <c r="BZ136" s="5">
        <f t="shared" si="273"/>
        <v>4.9000000000000004</v>
      </c>
      <c r="CA136" s="5">
        <f t="shared" si="274"/>
        <v>2.2599999999999998</v>
      </c>
      <c r="CB136" s="5">
        <f t="shared" si="275"/>
        <v>8.9700000000000006</v>
      </c>
      <c r="CC136" s="5">
        <f t="shared" si="276"/>
        <v>4.43</v>
      </c>
      <c r="CD136" s="5">
        <f t="shared" si="277"/>
        <v>-3.4800000000000004</v>
      </c>
      <c r="CE136" s="34">
        <f t="shared" si="278"/>
        <v>7.6099999999999994</v>
      </c>
      <c r="CF136" s="34">
        <f t="shared" si="279"/>
        <v>18.64</v>
      </c>
      <c r="CG136" s="34">
        <f t="shared" si="280"/>
        <v>40.826180257510728</v>
      </c>
      <c r="CH136" s="5">
        <f t="shared" si="281"/>
        <v>6.39</v>
      </c>
      <c r="CI136" s="5">
        <f t="shared" si="282"/>
        <v>0.52</v>
      </c>
      <c r="CJ136" s="6" t="str">
        <f t="shared" si="283"/>
        <v/>
      </c>
      <c r="CK136" s="5" t="str">
        <f t="shared" si="284"/>
        <v/>
      </c>
      <c r="CL136" s="5" t="str">
        <f t="shared" si="285"/>
        <v/>
      </c>
      <c r="CM136" s="5" t="str">
        <f t="shared" si="286"/>
        <v/>
      </c>
      <c r="CN136" s="5" t="str">
        <f t="shared" si="287"/>
        <v/>
      </c>
      <c r="CO136" s="5" t="str">
        <f t="shared" si="288"/>
        <v/>
      </c>
      <c r="CP136" s="5" t="str">
        <f t="shared" si="289"/>
        <v/>
      </c>
      <c r="CQ136" s="6" t="str">
        <f t="shared" si="290"/>
        <v/>
      </c>
      <c r="CR136" s="40" t="str">
        <f t="shared" si="291"/>
        <v/>
      </c>
      <c r="CS136" s="5" t="str">
        <f t="shared" si="292"/>
        <v/>
      </c>
      <c r="CT136" s="5" t="str">
        <f t="shared" si="293"/>
        <v/>
      </c>
      <c r="CU136" s="5" t="str">
        <f t="shared" si="294"/>
        <v/>
      </c>
      <c r="CV136" s="5" t="str">
        <f t="shared" si="295"/>
        <v/>
      </c>
      <c r="CW136" s="5" t="str">
        <f t="shared" si="296"/>
        <v/>
      </c>
      <c r="CX136" s="5" t="str">
        <f t="shared" si="297"/>
        <v/>
      </c>
      <c r="CY136" s="4" t="str">
        <f t="shared" si="298"/>
        <v/>
      </c>
      <c r="CZ136" s="4" t="str">
        <f t="shared" si="299"/>
        <v/>
      </c>
      <c r="DA136" s="4" t="str">
        <f t="shared" si="300"/>
        <v/>
      </c>
      <c r="DB136" s="5" t="str">
        <f t="shared" si="301"/>
        <v/>
      </c>
      <c r="DC136" s="5" t="str">
        <f t="shared" si="302"/>
        <v/>
      </c>
      <c r="DD136" s="5" t="str">
        <f t="shared" si="303"/>
        <v/>
      </c>
      <c r="DE136" s="5" t="str">
        <f t="shared" si="304"/>
        <v/>
      </c>
      <c r="DF136" s="5" t="str">
        <f t="shared" si="305"/>
        <v/>
      </c>
      <c r="DG136" s="5" t="str">
        <f t="shared" si="306"/>
        <v/>
      </c>
      <c r="DH136" s="5" t="str">
        <f t="shared" si="307"/>
        <v/>
      </c>
      <c r="DI136" s="5" t="str">
        <f t="shared" si="308"/>
        <v/>
      </c>
      <c r="DJ136" s="5" t="str">
        <f t="shared" si="309"/>
        <v/>
      </c>
      <c r="DK136" s="5" t="str">
        <f t="shared" si="310"/>
        <v/>
      </c>
      <c r="DL136" s="5" t="str">
        <f t="shared" si="311"/>
        <v/>
      </c>
      <c r="DM136" s="5" t="str">
        <f t="shared" si="312"/>
        <v/>
      </c>
      <c r="DN136" s="5" t="str">
        <f t="shared" si="313"/>
        <v/>
      </c>
      <c r="DO136" s="5" t="str">
        <f t="shared" si="314"/>
        <v/>
      </c>
      <c r="DP136" s="5" t="str">
        <f t="shared" si="315"/>
        <v/>
      </c>
      <c r="DQ136" s="5" t="str">
        <f t="shared" si="316"/>
        <v/>
      </c>
      <c r="DR136" s="5" t="str">
        <f t="shared" si="317"/>
        <v/>
      </c>
      <c r="DS136" s="5" t="str">
        <f t="shared" si="318"/>
        <v/>
      </c>
      <c r="DT136" s="5" t="str">
        <f t="shared" si="319"/>
        <v/>
      </c>
      <c r="DU136" s="5" t="str">
        <f t="shared" si="320"/>
        <v/>
      </c>
      <c r="DV136" s="5" t="str">
        <f t="shared" si="321"/>
        <v/>
      </c>
      <c r="DW136" s="5" t="str">
        <f t="shared" si="322"/>
        <v/>
      </c>
      <c r="DX136" s="5" t="str">
        <f t="shared" si="323"/>
        <v/>
      </c>
      <c r="DY136" s="5" t="str">
        <f t="shared" si="324"/>
        <v/>
      </c>
      <c r="DZ136" s="36" t="str">
        <f t="shared" si="325"/>
        <v/>
      </c>
      <c r="EA136" s="36" t="str">
        <f t="shared" si="326"/>
        <v/>
      </c>
      <c r="EB136" s="4">
        <f t="shared" si="327"/>
        <v>-213.91297660557208</v>
      </c>
      <c r="EC136" s="4">
        <f t="shared" si="328"/>
        <v>34.424775276588882</v>
      </c>
      <c r="ED136" s="4">
        <f t="shared" si="329"/>
        <v>-74.443463681430401</v>
      </c>
      <c r="EE136" s="4">
        <f t="shared" si="330"/>
        <v>381.44449820263287</v>
      </c>
      <c r="EF136" s="4">
        <f t="shared" si="331"/>
        <v>139.13072652077824</v>
      </c>
      <c r="EG136" s="5">
        <f t="shared" si="332"/>
        <v>0.81885692810202515</v>
      </c>
      <c r="EH136" s="5">
        <f t="shared" si="333"/>
        <v>2.6166691662241242</v>
      </c>
      <c r="EI136" s="5">
        <f t="shared" si="334"/>
        <v>1.2473651001238244</v>
      </c>
      <c r="EJ136" s="5">
        <f t="shared" si="335"/>
        <v>0.91094821888336963</v>
      </c>
      <c r="EK136" s="5">
        <f t="shared" si="336"/>
        <v>0.3263805114037488</v>
      </c>
      <c r="EL136" s="5">
        <f t="shared" si="337"/>
        <v>0.91480766031714378</v>
      </c>
      <c r="EM136" s="5">
        <f t="shared" si="338"/>
        <v>0.37</v>
      </c>
      <c r="EN136" s="5">
        <f t="shared" si="339"/>
        <v>20.309999999999999</v>
      </c>
      <c r="EO136" s="36">
        <f t="shared" si="340"/>
        <v>3.5</v>
      </c>
      <c r="EP136" s="36">
        <f t="shared" si="341"/>
        <v>1.5</v>
      </c>
      <c r="EQ136" s="36">
        <f t="shared" si="342"/>
        <v>3.9000000000000004</v>
      </c>
      <c r="ER136" s="36" t="str">
        <f t="shared" si="343"/>
        <v/>
      </c>
      <c r="ES136" s="36" t="str">
        <f t="shared" si="344"/>
        <v/>
      </c>
      <c r="ET136" s="36" t="str">
        <f t="shared" si="345"/>
        <v/>
      </c>
      <c r="EU136" s="36">
        <f t="shared" si="346"/>
        <v>13.032</v>
      </c>
      <c r="EV136" s="36">
        <f t="shared" si="347"/>
        <v>6.3</v>
      </c>
      <c r="EW136" s="36">
        <f t="shared" si="348"/>
        <v>17.14</v>
      </c>
      <c r="EX136" s="36">
        <f t="shared" si="349"/>
        <v>13.032</v>
      </c>
      <c r="EY136" s="36">
        <f t="shared" si="350"/>
        <v>4.43</v>
      </c>
      <c r="EZ136" s="36">
        <f t="shared" si="351"/>
        <v>6.3</v>
      </c>
      <c r="FA136" s="5" t="str">
        <f t="shared" si="352"/>
        <v/>
      </c>
      <c r="FB136" s="5" t="str">
        <f t="shared" si="353"/>
        <v/>
      </c>
      <c r="FC136" s="5" t="str">
        <f t="shared" si="354"/>
        <v/>
      </c>
      <c r="FD136" s="36" t="str">
        <f t="shared" si="355"/>
        <v/>
      </c>
      <c r="FE136" s="36" t="str">
        <f t="shared" si="356"/>
        <v/>
      </c>
      <c r="FF136" s="36" t="str">
        <f t="shared" si="357"/>
        <v/>
      </c>
      <c r="FG136" s="5" t="str">
        <f t="shared" si="358"/>
        <v/>
      </c>
      <c r="FH136" s="36" t="str">
        <f t="shared" si="359"/>
        <v/>
      </c>
      <c r="FI136" s="36" t="str">
        <f t="shared" si="360"/>
        <v/>
      </c>
      <c r="FJ136" s="5" t="str">
        <f t="shared" si="361"/>
        <v/>
      </c>
      <c r="FK136" s="5" t="str">
        <f t="shared" si="362"/>
        <v/>
      </c>
      <c r="FL136" s="5" t="str">
        <f t="shared" si="363"/>
        <v/>
      </c>
      <c r="FM136" s="5" t="str">
        <f t="shared" si="364"/>
        <v/>
      </c>
      <c r="FN136" s="5" t="str">
        <f t="shared" si="365"/>
        <v/>
      </c>
      <c r="FO136" s="5" t="str">
        <f t="shared" si="366"/>
        <v/>
      </c>
      <c r="FP136" s="4">
        <f t="shared" si="367"/>
        <v>419.66</v>
      </c>
      <c r="FQ136" s="4" t="str">
        <f t="shared" si="368"/>
        <v/>
      </c>
      <c r="FR136" s="4" t="str">
        <f t="shared" si="369"/>
        <v/>
      </c>
      <c r="FS136" s="65" t="str">
        <f t="shared" si="370"/>
        <v/>
      </c>
      <c r="FT136" s="65" t="str">
        <f t="shared" si="371"/>
        <v/>
      </c>
      <c r="FU136" s="65" t="str">
        <f t="shared" si="372"/>
        <v/>
      </c>
      <c r="FV136" s="65" t="str">
        <f t="shared" si="373"/>
        <v/>
      </c>
      <c r="FW136" s="65">
        <f t="shared" si="374"/>
        <v>0.31424784631868491</v>
      </c>
      <c r="FX136" s="65" t="str">
        <f t="shared" si="375"/>
        <v/>
      </c>
      <c r="FY136" s="65" t="str">
        <f t="shared" si="376"/>
        <v/>
      </c>
      <c r="FZ136" s="65" t="str">
        <f t="shared" si="377"/>
        <v/>
      </c>
      <c r="GA136" s="65" t="str">
        <f t="shared" si="378"/>
        <v/>
      </c>
      <c r="GB136" s="65">
        <f t="shared" si="379"/>
        <v>0.21421200000000001</v>
      </c>
      <c r="GC136" s="65">
        <f t="shared" si="380"/>
        <v>-1.6359490000000001</v>
      </c>
      <c r="GD136" s="65">
        <f t="shared" si="381"/>
        <v>-2.4676119999999999</v>
      </c>
    </row>
    <row r="137" spans="1:186">
      <c r="A137" s="38" t="s">
        <v>185</v>
      </c>
      <c r="B137" s="37">
        <v>662758.35673400003</v>
      </c>
      <c r="C137" s="4">
        <v>4910782.61675</v>
      </c>
      <c r="D137" s="38" t="s">
        <v>322</v>
      </c>
      <c r="E137" s="38" t="s">
        <v>646</v>
      </c>
      <c r="F137" s="58" t="s">
        <v>349</v>
      </c>
      <c r="G137" s="38" t="s">
        <v>349</v>
      </c>
      <c r="H137" s="34">
        <v>45.98</v>
      </c>
      <c r="I137" s="34">
        <v>3.22</v>
      </c>
      <c r="J137" s="34">
        <v>16.600000000000001</v>
      </c>
      <c r="K137" s="34">
        <v>13.86</v>
      </c>
      <c r="L137" s="34">
        <v>0.18</v>
      </c>
      <c r="M137" s="34">
        <v>7.8</v>
      </c>
      <c r="N137" s="34">
        <v>8.36</v>
      </c>
      <c r="O137" s="34">
        <v>2.59</v>
      </c>
      <c r="P137" s="34">
        <v>0.86</v>
      </c>
      <c r="Q137" s="34">
        <v>0.33</v>
      </c>
      <c r="R137" s="34"/>
      <c r="S137" s="5">
        <f t="shared" si="133"/>
        <v>99.78</v>
      </c>
      <c r="AF137" s="26"/>
      <c r="BK137" s="4">
        <f t="shared" si="258"/>
        <v>19304</v>
      </c>
      <c r="BL137" s="6">
        <f t="shared" si="259"/>
        <v>0.76518555500083196</v>
      </c>
      <c r="BM137" s="6">
        <f t="shared" si="260"/>
        <v>4.0310465698547827E-2</v>
      </c>
      <c r="BN137" s="6">
        <f t="shared" si="261"/>
        <v>0.32555403020200041</v>
      </c>
      <c r="BO137" s="6">
        <f t="shared" si="262"/>
        <v>0.17357545397620538</v>
      </c>
      <c r="BP137" s="6">
        <f t="shared" si="263"/>
        <v>2.5373555117000281E-3</v>
      </c>
      <c r="BQ137" s="6">
        <f t="shared" si="264"/>
        <v>0.19350037211610022</v>
      </c>
      <c r="BR137" s="6">
        <f t="shared" si="265"/>
        <v>0.14907275320970043</v>
      </c>
      <c r="BS137" s="6">
        <f t="shared" si="266"/>
        <v>8.3575346886092292E-2</v>
      </c>
      <c r="BT137" s="6">
        <f t="shared" si="267"/>
        <v>1.8259023354564755E-2</v>
      </c>
      <c r="BU137" s="6">
        <f t="shared" si="268"/>
        <v>4.6498520501620406E-3</v>
      </c>
      <c r="BV137" s="5">
        <f t="shared" si="269"/>
        <v>1.65</v>
      </c>
      <c r="BW137" s="5">
        <f t="shared" si="270"/>
        <v>10.99</v>
      </c>
      <c r="BX137" s="36">
        <f t="shared" si="271"/>
        <v>55.36</v>
      </c>
      <c r="BY137" s="5">
        <f t="shared" si="272"/>
        <v>1.6</v>
      </c>
      <c r="BZ137" s="5">
        <f t="shared" si="273"/>
        <v>5.16</v>
      </c>
      <c r="CA137" s="5">
        <f t="shared" si="274"/>
        <v>2.6</v>
      </c>
      <c r="CB137" s="5">
        <f t="shared" si="275"/>
        <v>9.76</v>
      </c>
      <c r="CC137" s="5">
        <f t="shared" si="276"/>
        <v>3.45</v>
      </c>
      <c r="CD137" s="5">
        <f t="shared" si="277"/>
        <v>-4.91</v>
      </c>
      <c r="CE137" s="34">
        <f t="shared" si="278"/>
        <v>8.66</v>
      </c>
      <c r="CF137" s="34">
        <f t="shared" si="279"/>
        <v>19.61</v>
      </c>
      <c r="CG137" s="34">
        <f t="shared" si="280"/>
        <v>44.161142274349821</v>
      </c>
      <c r="CH137" s="5">
        <f t="shared" si="281"/>
        <v>4.95</v>
      </c>
      <c r="CI137" s="5">
        <f t="shared" si="282"/>
        <v>0.37</v>
      </c>
      <c r="CJ137" s="6" t="str">
        <f t="shared" si="283"/>
        <v/>
      </c>
      <c r="CK137" s="5" t="str">
        <f t="shared" si="284"/>
        <v/>
      </c>
      <c r="CL137" s="5" t="str">
        <f t="shared" si="285"/>
        <v/>
      </c>
      <c r="CM137" s="5" t="str">
        <f t="shared" si="286"/>
        <v/>
      </c>
      <c r="CN137" s="5" t="str">
        <f t="shared" si="287"/>
        <v/>
      </c>
      <c r="CO137" s="5" t="str">
        <f t="shared" si="288"/>
        <v/>
      </c>
      <c r="CP137" s="5" t="str">
        <f t="shared" si="289"/>
        <v/>
      </c>
      <c r="CQ137" s="6" t="str">
        <f t="shared" si="290"/>
        <v/>
      </c>
      <c r="CR137" s="40" t="str">
        <f t="shared" si="291"/>
        <v/>
      </c>
      <c r="CS137" s="5" t="str">
        <f t="shared" si="292"/>
        <v/>
      </c>
      <c r="CT137" s="5" t="str">
        <f t="shared" si="293"/>
        <v/>
      </c>
      <c r="CU137" s="5" t="str">
        <f t="shared" si="294"/>
        <v/>
      </c>
      <c r="CV137" s="5" t="str">
        <f t="shared" si="295"/>
        <v/>
      </c>
      <c r="CW137" s="5" t="str">
        <f t="shared" si="296"/>
        <v/>
      </c>
      <c r="CX137" s="5" t="str">
        <f t="shared" si="297"/>
        <v/>
      </c>
      <c r="CY137" s="4" t="str">
        <f t="shared" si="298"/>
        <v/>
      </c>
      <c r="CZ137" s="4" t="str">
        <f t="shared" si="299"/>
        <v/>
      </c>
      <c r="DA137" s="4" t="str">
        <f t="shared" si="300"/>
        <v/>
      </c>
      <c r="DB137" s="5" t="str">
        <f t="shared" si="301"/>
        <v/>
      </c>
      <c r="DC137" s="5" t="str">
        <f t="shared" si="302"/>
        <v/>
      </c>
      <c r="DD137" s="5" t="str">
        <f t="shared" si="303"/>
        <v/>
      </c>
      <c r="DE137" s="5" t="str">
        <f t="shared" si="304"/>
        <v/>
      </c>
      <c r="DF137" s="5" t="str">
        <f t="shared" si="305"/>
        <v/>
      </c>
      <c r="DG137" s="5" t="str">
        <f t="shared" si="306"/>
        <v/>
      </c>
      <c r="DH137" s="5" t="str">
        <f t="shared" si="307"/>
        <v/>
      </c>
      <c r="DI137" s="5" t="str">
        <f t="shared" si="308"/>
        <v/>
      </c>
      <c r="DJ137" s="5" t="str">
        <f t="shared" si="309"/>
        <v/>
      </c>
      <c r="DK137" s="5" t="str">
        <f t="shared" si="310"/>
        <v/>
      </c>
      <c r="DL137" s="5" t="str">
        <f t="shared" si="311"/>
        <v/>
      </c>
      <c r="DM137" s="5" t="str">
        <f t="shared" si="312"/>
        <v/>
      </c>
      <c r="DN137" s="5" t="str">
        <f t="shared" si="313"/>
        <v/>
      </c>
      <c r="DO137" s="5" t="str">
        <f t="shared" si="314"/>
        <v/>
      </c>
      <c r="DP137" s="5" t="str">
        <f t="shared" si="315"/>
        <v/>
      </c>
      <c r="DQ137" s="5" t="str">
        <f t="shared" si="316"/>
        <v/>
      </c>
      <c r="DR137" s="5" t="str">
        <f t="shared" si="317"/>
        <v/>
      </c>
      <c r="DS137" s="5" t="str">
        <f t="shared" si="318"/>
        <v/>
      </c>
      <c r="DT137" s="5" t="str">
        <f t="shared" si="319"/>
        <v/>
      </c>
      <c r="DU137" s="5" t="str">
        <f t="shared" si="320"/>
        <v/>
      </c>
      <c r="DV137" s="5" t="str">
        <f t="shared" si="321"/>
        <v/>
      </c>
      <c r="DW137" s="5" t="str">
        <f t="shared" si="322"/>
        <v/>
      </c>
      <c r="DX137" s="5" t="str">
        <f t="shared" si="323"/>
        <v/>
      </c>
      <c r="DY137" s="5" t="str">
        <f t="shared" si="324"/>
        <v/>
      </c>
      <c r="DZ137" s="36" t="str">
        <f t="shared" si="325"/>
        <v/>
      </c>
      <c r="EA137" s="36" t="str">
        <f t="shared" si="326"/>
        <v/>
      </c>
      <c r="EB137" s="4">
        <f t="shared" si="327"/>
        <v>-214.38907674122797</v>
      </c>
      <c r="EC137" s="4">
        <f t="shared" si="328"/>
        <v>53.84564595315333</v>
      </c>
      <c r="ED137" s="4">
        <f t="shared" si="329"/>
        <v>-74.425846458057492</v>
      </c>
      <c r="EE137" s="4">
        <f t="shared" si="330"/>
        <v>407.38629179085348</v>
      </c>
      <c r="EF137" s="4">
        <f t="shared" si="331"/>
        <v>93.768062255993186</v>
      </c>
      <c r="EG137" s="5">
        <f t="shared" si="332"/>
        <v>0.8141010577461667</v>
      </c>
      <c r="EH137" s="5">
        <f t="shared" si="333"/>
        <v>3.1977617251488888</v>
      </c>
      <c r="EI137" s="5">
        <f t="shared" si="334"/>
        <v>1.2978017164312448</v>
      </c>
      <c r="EJ137" s="5">
        <f t="shared" si="335"/>
        <v>0.68306791220683716</v>
      </c>
      <c r="EK137" s="5">
        <f t="shared" si="336"/>
        <v>0.27184399461331721</v>
      </c>
      <c r="EL137" s="5">
        <f t="shared" si="337"/>
        <v>0.97008533925593465</v>
      </c>
      <c r="EM137" s="5">
        <f t="shared" si="338"/>
        <v>0.36</v>
      </c>
      <c r="EN137" s="5">
        <f t="shared" si="339"/>
        <v>20.72</v>
      </c>
      <c r="EO137" s="36">
        <f t="shared" si="340"/>
        <v>3.22</v>
      </c>
      <c r="EP137" s="36">
        <f t="shared" si="341"/>
        <v>1.7999999999999998</v>
      </c>
      <c r="EQ137" s="36">
        <f t="shared" si="342"/>
        <v>3.3000000000000003</v>
      </c>
      <c r="ER137" s="36" t="str">
        <f t="shared" si="343"/>
        <v/>
      </c>
      <c r="ES137" s="36" t="str">
        <f t="shared" si="344"/>
        <v/>
      </c>
      <c r="ET137" s="36" t="str">
        <f t="shared" si="345"/>
        <v/>
      </c>
      <c r="EU137" s="36">
        <f t="shared" si="346"/>
        <v>12.474</v>
      </c>
      <c r="EV137" s="36">
        <f t="shared" si="347"/>
        <v>7.8</v>
      </c>
      <c r="EW137" s="36">
        <f t="shared" si="348"/>
        <v>16.600000000000001</v>
      </c>
      <c r="EX137" s="36">
        <f t="shared" si="349"/>
        <v>12.474</v>
      </c>
      <c r="EY137" s="36">
        <f t="shared" si="350"/>
        <v>3.4499999999999997</v>
      </c>
      <c r="EZ137" s="36">
        <f t="shared" si="351"/>
        <v>7.8</v>
      </c>
      <c r="FA137" s="5" t="str">
        <f t="shared" si="352"/>
        <v/>
      </c>
      <c r="FB137" s="5" t="str">
        <f t="shared" si="353"/>
        <v/>
      </c>
      <c r="FC137" s="5" t="str">
        <f t="shared" si="354"/>
        <v/>
      </c>
      <c r="FD137" s="36" t="str">
        <f t="shared" si="355"/>
        <v/>
      </c>
      <c r="FE137" s="36" t="str">
        <f t="shared" si="356"/>
        <v/>
      </c>
      <c r="FF137" s="36" t="str">
        <f t="shared" si="357"/>
        <v/>
      </c>
      <c r="FG137" s="5" t="str">
        <f t="shared" si="358"/>
        <v/>
      </c>
      <c r="FH137" s="36" t="str">
        <f t="shared" si="359"/>
        <v/>
      </c>
      <c r="FI137" s="36" t="str">
        <f t="shared" si="360"/>
        <v/>
      </c>
      <c r="FJ137" s="5" t="str">
        <f t="shared" si="361"/>
        <v/>
      </c>
      <c r="FK137" s="5" t="str">
        <f t="shared" si="362"/>
        <v/>
      </c>
      <c r="FL137" s="5" t="str">
        <f t="shared" si="363"/>
        <v/>
      </c>
      <c r="FM137" s="5" t="str">
        <f t="shared" si="364"/>
        <v/>
      </c>
      <c r="FN137" s="5" t="str">
        <f t="shared" si="365"/>
        <v/>
      </c>
      <c r="FO137" s="5" t="str">
        <f t="shared" si="366"/>
        <v/>
      </c>
      <c r="FP137" s="4">
        <f t="shared" si="367"/>
        <v>386.08</v>
      </c>
      <c r="FQ137" s="4" t="str">
        <f t="shared" si="368"/>
        <v/>
      </c>
      <c r="FR137" s="4" t="str">
        <f t="shared" si="369"/>
        <v/>
      </c>
      <c r="FS137" s="65" t="str">
        <f t="shared" si="370"/>
        <v/>
      </c>
      <c r="FT137" s="65" t="str">
        <f t="shared" si="371"/>
        <v/>
      </c>
      <c r="FU137" s="65" t="str">
        <f t="shared" si="372"/>
        <v/>
      </c>
      <c r="FV137" s="65" t="str">
        <f t="shared" si="373"/>
        <v/>
      </c>
      <c r="FW137" s="65">
        <f t="shared" si="374"/>
        <v>0.34726853426262422</v>
      </c>
      <c r="FX137" s="65" t="str">
        <f t="shared" si="375"/>
        <v/>
      </c>
      <c r="FY137" s="65" t="str">
        <f t="shared" si="376"/>
        <v/>
      </c>
      <c r="FZ137" s="65" t="str">
        <f t="shared" si="377"/>
        <v/>
      </c>
      <c r="GA137" s="65" t="str">
        <f t="shared" si="378"/>
        <v/>
      </c>
      <c r="GB137" s="65">
        <f t="shared" si="379"/>
        <v>0.22369500000000003</v>
      </c>
      <c r="GC137" s="65">
        <f t="shared" si="380"/>
        <v>-1.609329</v>
      </c>
      <c r="GD137" s="65">
        <f t="shared" si="381"/>
        <v>-2.435111</v>
      </c>
    </row>
    <row r="138" spans="1:186">
      <c r="A138" s="38" t="s">
        <v>185</v>
      </c>
      <c r="B138" s="37">
        <v>662746.43219399999</v>
      </c>
      <c r="C138" s="4">
        <v>4910579.8995700004</v>
      </c>
      <c r="D138" s="38" t="s">
        <v>322</v>
      </c>
      <c r="E138" s="38" t="s">
        <v>646</v>
      </c>
      <c r="F138" s="58" t="s">
        <v>350</v>
      </c>
      <c r="G138" s="38" t="s">
        <v>350</v>
      </c>
      <c r="H138" s="34">
        <v>41.84</v>
      </c>
      <c r="I138" s="34">
        <v>3.27</v>
      </c>
      <c r="J138" s="34">
        <v>11.35</v>
      </c>
      <c r="K138" s="34">
        <v>18.7</v>
      </c>
      <c r="L138" s="34">
        <v>0.31</v>
      </c>
      <c r="M138" s="34">
        <v>13.41</v>
      </c>
      <c r="N138" s="34">
        <v>9.35</v>
      </c>
      <c r="O138" s="34">
        <v>0.45</v>
      </c>
      <c r="P138" s="34">
        <v>0.11</v>
      </c>
      <c r="Q138" s="34">
        <v>0.51</v>
      </c>
      <c r="R138" s="34"/>
      <c r="S138" s="5">
        <f t="shared" si="133"/>
        <v>99.300000000000011</v>
      </c>
      <c r="AF138" s="26"/>
      <c r="BK138" s="4">
        <f t="shared" si="258"/>
        <v>19604</v>
      </c>
      <c r="BL138" s="6">
        <f t="shared" si="259"/>
        <v>0.6962888999833583</v>
      </c>
      <c r="BM138" s="6">
        <f t="shared" si="260"/>
        <v>4.0936404606910365E-2</v>
      </c>
      <c r="BN138" s="6">
        <f t="shared" si="261"/>
        <v>0.22259266522847615</v>
      </c>
      <c r="BO138" s="6">
        <f t="shared" si="262"/>
        <v>0.23418910457107076</v>
      </c>
      <c r="BP138" s="6">
        <f t="shared" si="263"/>
        <v>4.3698900479278262E-3</v>
      </c>
      <c r="BQ138" s="6">
        <f t="shared" si="264"/>
        <v>0.33267179359960308</v>
      </c>
      <c r="BR138" s="6">
        <f t="shared" si="265"/>
        <v>0.16672610556348075</v>
      </c>
      <c r="BS138" s="6">
        <f t="shared" si="266"/>
        <v>1.4520813165537272E-2</v>
      </c>
      <c r="BT138" s="6">
        <f t="shared" si="267"/>
        <v>2.335456475583864E-3</v>
      </c>
      <c r="BU138" s="6">
        <f t="shared" si="268"/>
        <v>7.1861349866140624E-3</v>
      </c>
      <c r="BV138" s="5">
        <f t="shared" si="269"/>
        <v>2.2200000000000002</v>
      </c>
      <c r="BW138" s="5">
        <f t="shared" si="270"/>
        <v>14.83</v>
      </c>
      <c r="BX138" s="36">
        <f t="shared" si="271"/>
        <v>61.24</v>
      </c>
      <c r="BY138" s="5">
        <f t="shared" si="272"/>
        <v>1.26</v>
      </c>
      <c r="BZ138" s="5">
        <f t="shared" si="273"/>
        <v>3.47</v>
      </c>
      <c r="CA138" s="5">
        <f t="shared" si="274"/>
        <v>2.86</v>
      </c>
      <c r="CB138" s="5">
        <f t="shared" si="275"/>
        <v>6.41</v>
      </c>
      <c r="CC138" s="5">
        <f t="shared" si="276"/>
        <v>0.56000000000000005</v>
      </c>
      <c r="CD138" s="5">
        <f t="shared" si="277"/>
        <v>-8.7899999999999991</v>
      </c>
      <c r="CE138" s="34">
        <f t="shared" si="278"/>
        <v>13.52</v>
      </c>
      <c r="CF138" s="34">
        <f t="shared" si="279"/>
        <v>23.319999999999997</v>
      </c>
      <c r="CG138" s="34">
        <f t="shared" si="280"/>
        <v>57.975986277873083</v>
      </c>
      <c r="CH138" s="5">
        <f t="shared" si="281"/>
        <v>0.41</v>
      </c>
      <c r="CI138" s="5">
        <f t="shared" si="282"/>
        <v>0.05</v>
      </c>
      <c r="CJ138" s="6" t="str">
        <f t="shared" si="283"/>
        <v/>
      </c>
      <c r="CK138" s="5" t="str">
        <f t="shared" si="284"/>
        <v/>
      </c>
      <c r="CL138" s="5" t="str">
        <f t="shared" si="285"/>
        <v/>
      </c>
      <c r="CM138" s="5" t="str">
        <f t="shared" si="286"/>
        <v/>
      </c>
      <c r="CN138" s="5" t="str">
        <f t="shared" si="287"/>
        <v/>
      </c>
      <c r="CO138" s="5" t="str">
        <f t="shared" si="288"/>
        <v/>
      </c>
      <c r="CP138" s="5" t="str">
        <f t="shared" si="289"/>
        <v/>
      </c>
      <c r="CQ138" s="6" t="str">
        <f t="shared" si="290"/>
        <v/>
      </c>
      <c r="CR138" s="40" t="str">
        <f t="shared" si="291"/>
        <v/>
      </c>
      <c r="CS138" s="5" t="str">
        <f t="shared" si="292"/>
        <v/>
      </c>
      <c r="CT138" s="5" t="str">
        <f t="shared" si="293"/>
        <v/>
      </c>
      <c r="CU138" s="5" t="str">
        <f t="shared" si="294"/>
        <v/>
      </c>
      <c r="CV138" s="5" t="str">
        <f t="shared" si="295"/>
        <v/>
      </c>
      <c r="CW138" s="5" t="str">
        <f t="shared" si="296"/>
        <v/>
      </c>
      <c r="CX138" s="5" t="str">
        <f t="shared" si="297"/>
        <v/>
      </c>
      <c r="CY138" s="4" t="str">
        <f t="shared" si="298"/>
        <v/>
      </c>
      <c r="CZ138" s="4" t="str">
        <f t="shared" si="299"/>
        <v/>
      </c>
      <c r="DA138" s="4" t="str">
        <f t="shared" si="300"/>
        <v/>
      </c>
      <c r="DB138" s="5" t="str">
        <f t="shared" si="301"/>
        <v/>
      </c>
      <c r="DC138" s="5" t="str">
        <f t="shared" si="302"/>
        <v/>
      </c>
      <c r="DD138" s="5" t="str">
        <f t="shared" si="303"/>
        <v/>
      </c>
      <c r="DE138" s="5" t="str">
        <f t="shared" si="304"/>
        <v/>
      </c>
      <c r="DF138" s="5" t="str">
        <f t="shared" si="305"/>
        <v/>
      </c>
      <c r="DG138" s="5" t="str">
        <f t="shared" si="306"/>
        <v/>
      </c>
      <c r="DH138" s="5" t="str">
        <f t="shared" si="307"/>
        <v/>
      </c>
      <c r="DI138" s="5" t="str">
        <f t="shared" si="308"/>
        <v/>
      </c>
      <c r="DJ138" s="5" t="str">
        <f t="shared" si="309"/>
        <v/>
      </c>
      <c r="DK138" s="5" t="str">
        <f t="shared" si="310"/>
        <v/>
      </c>
      <c r="DL138" s="5" t="str">
        <f t="shared" si="311"/>
        <v/>
      </c>
      <c r="DM138" s="5" t="str">
        <f t="shared" si="312"/>
        <v/>
      </c>
      <c r="DN138" s="5" t="str">
        <f t="shared" si="313"/>
        <v/>
      </c>
      <c r="DO138" s="5" t="str">
        <f t="shared" si="314"/>
        <v/>
      </c>
      <c r="DP138" s="5" t="str">
        <f t="shared" si="315"/>
        <v/>
      </c>
      <c r="DQ138" s="5" t="str">
        <f t="shared" si="316"/>
        <v/>
      </c>
      <c r="DR138" s="5" t="str">
        <f t="shared" si="317"/>
        <v/>
      </c>
      <c r="DS138" s="5" t="str">
        <f t="shared" si="318"/>
        <v/>
      </c>
      <c r="DT138" s="5" t="str">
        <f t="shared" si="319"/>
        <v/>
      </c>
      <c r="DU138" s="5" t="str">
        <f t="shared" si="320"/>
        <v/>
      </c>
      <c r="DV138" s="5" t="str">
        <f t="shared" si="321"/>
        <v/>
      </c>
      <c r="DW138" s="5" t="str">
        <f t="shared" si="322"/>
        <v/>
      </c>
      <c r="DX138" s="5" t="str">
        <f t="shared" si="323"/>
        <v/>
      </c>
      <c r="DY138" s="5" t="str">
        <f t="shared" si="324"/>
        <v/>
      </c>
      <c r="DZ138" s="36" t="str">
        <f t="shared" si="325"/>
        <v/>
      </c>
      <c r="EA138" s="36" t="str">
        <f t="shared" si="326"/>
        <v/>
      </c>
      <c r="EB138" s="4">
        <f t="shared" si="327"/>
        <v>-178.91146225343417</v>
      </c>
      <c r="EC138" s="4">
        <f t="shared" si="328"/>
        <v>104.08929331101116</v>
      </c>
      <c r="ED138" s="4">
        <f t="shared" si="329"/>
        <v>-127.71581553960648</v>
      </c>
      <c r="EE138" s="4">
        <f t="shared" si="330"/>
        <v>607.79730277758426</v>
      </c>
      <c r="EF138" s="4">
        <f t="shared" si="331"/>
        <v>-156.88659608859541</v>
      </c>
      <c r="EG138" s="5">
        <f t="shared" si="332"/>
        <v>0.635547638228672</v>
      </c>
      <c r="EH138" s="5">
        <f t="shared" si="333"/>
        <v>13.209649798157276</v>
      </c>
      <c r="EI138" s="5">
        <f t="shared" si="334"/>
        <v>1.2127471304935289</v>
      </c>
      <c r="EJ138" s="5">
        <f t="shared" si="335"/>
        <v>0.10108835289314694</v>
      </c>
      <c r="EK138" s="5">
        <f t="shared" si="336"/>
        <v>6.5893032890833536E-2</v>
      </c>
      <c r="EL138" s="5">
        <f t="shared" si="337"/>
        <v>1.5136388954991362</v>
      </c>
      <c r="EM138" s="5">
        <f t="shared" si="338"/>
        <v>0.27</v>
      </c>
      <c r="EN138" s="5">
        <f t="shared" si="339"/>
        <v>28.43</v>
      </c>
      <c r="EO138" s="36">
        <f t="shared" si="340"/>
        <v>3.27</v>
      </c>
      <c r="EP138" s="36">
        <f t="shared" si="341"/>
        <v>3.1</v>
      </c>
      <c r="EQ138" s="36">
        <f t="shared" si="342"/>
        <v>5.0999999999999996</v>
      </c>
      <c r="ER138" s="36" t="str">
        <f t="shared" si="343"/>
        <v/>
      </c>
      <c r="ES138" s="36" t="str">
        <f t="shared" si="344"/>
        <v/>
      </c>
      <c r="ET138" s="36" t="str">
        <f t="shared" si="345"/>
        <v/>
      </c>
      <c r="EU138" s="36">
        <f t="shared" si="346"/>
        <v>16.829999999999998</v>
      </c>
      <c r="EV138" s="36">
        <f t="shared" si="347"/>
        <v>13.41</v>
      </c>
      <c r="EW138" s="36">
        <f t="shared" si="348"/>
        <v>11.35</v>
      </c>
      <c r="EX138" s="36">
        <f t="shared" si="349"/>
        <v>16.829999999999998</v>
      </c>
      <c r="EY138" s="36">
        <f t="shared" si="350"/>
        <v>0.56000000000000005</v>
      </c>
      <c r="EZ138" s="36">
        <f t="shared" si="351"/>
        <v>13.41</v>
      </c>
      <c r="FA138" s="5" t="str">
        <f t="shared" si="352"/>
        <v/>
      </c>
      <c r="FB138" s="5" t="str">
        <f t="shared" si="353"/>
        <v/>
      </c>
      <c r="FC138" s="5" t="str">
        <f t="shared" si="354"/>
        <v/>
      </c>
      <c r="FD138" s="36" t="str">
        <f t="shared" si="355"/>
        <v/>
      </c>
      <c r="FE138" s="36" t="str">
        <f t="shared" si="356"/>
        <v/>
      </c>
      <c r="FF138" s="36" t="str">
        <f t="shared" si="357"/>
        <v/>
      </c>
      <c r="FG138" s="5" t="str">
        <f t="shared" si="358"/>
        <v/>
      </c>
      <c r="FH138" s="36" t="str">
        <f t="shared" si="359"/>
        <v/>
      </c>
      <c r="FI138" s="36" t="str">
        <f t="shared" si="360"/>
        <v/>
      </c>
      <c r="FJ138" s="5" t="str">
        <f t="shared" si="361"/>
        <v/>
      </c>
      <c r="FK138" s="5" t="str">
        <f t="shared" si="362"/>
        <v/>
      </c>
      <c r="FL138" s="5" t="str">
        <f t="shared" si="363"/>
        <v/>
      </c>
      <c r="FM138" s="5" t="str">
        <f t="shared" si="364"/>
        <v/>
      </c>
      <c r="FN138" s="5" t="str">
        <f t="shared" si="365"/>
        <v/>
      </c>
      <c r="FO138" s="5" t="str">
        <f t="shared" si="366"/>
        <v/>
      </c>
      <c r="FP138" s="4">
        <f t="shared" si="367"/>
        <v>392.08</v>
      </c>
      <c r="FQ138" s="4" t="str">
        <f t="shared" si="368"/>
        <v/>
      </c>
      <c r="FR138" s="4" t="str">
        <f t="shared" si="369"/>
        <v/>
      </c>
      <c r="FS138" s="65" t="str">
        <f t="shared" si="370"/>
        <v/>
      </c>
      <c r="FT138" s="65" t="str">
        <f t="shared" si="371"/>
        <v/>
      </c>
      <c r="FU138" s="65" t="str">
        <f t="shared" si="372"/>
        <v/>
      </c>
      <c r="FV138" s="65" t="str">
        <f t="shared" si="373"/>
        <v/>
      </c>
      <c r="FW138" s="65">
        <f t="shared" si="374"/>
        <v>0.2995938582487192</v>
      </c>
      <c r="FX138" s="65" t="str">
        <f t="shared" si="375"/>
        <v/>
      </c>
      <c r="FY138" s="65" t="str">
        <f t="shared" si="376"/>
        <v/>
      </c>
      <c r="FZ138" s="65" t="str">
        <f t="shared" si="377"/>
        <v/>
      </c>
      <c r="GA138" s="65" t="str">
        <f t="shared" si="378"/>
        <v/>
      </c>
      <c r="GB138" s="65">
        <f t="shared" si="379"/>
        <v>0.16518800000000008</v>
      </c>
      <c r="GC138" s="65">
        <f t="shared" si="380"/>
        <v>-1.5721019999999999</v>
      </c>
      <c r="GD138" s="65">
        <f t="shared" si="381"/>
        <v>-2.2014199999999997</v>
      </c>
    </row>
    <row r="139" spans="1:186">
      <c r="A139" s="38" t="s">
        <v>185</v>
      </c>
      <c r="B139" s="37">
        <v>662507.94139699999</v>
      </c>
      <c r="C139" s="4">
        <v>4910707.0946699996</v>
      </c>
      <c r="D139" s="38" t="s">
        <v>322</v>
      </c>
      <c r="E139" s="38" t="s">
        <v>646</v>
      </c>
      <c r="F139" s="58" t="s">
        <v>351</v>
      </c>
      <c r="G139" s="38" t="s">
        <v>351</v>
      </c>
      <c r="H139" s="34">
        <v>45.96</v>
      </c>
      <c r="I139" s="34">
        <v>3.59</v>
      </c>
      <c r="J139" s="34">
        <v>16.04</v>
      </c>
      <c r="K139" s="34">
        <v>14.9</v>
      </c>
      <c r="L139" s="34">
        <v>0.18</v>
      </c>
      <c r="M139" s="34">
        <v>5.59</v>
      </c>
      <c r="N139" s="34">
        <v>8.01</v>
      </c>
      <c r="O139" s="34">
        <v>3.05</v>
      </c>
      <c r="P139" s="34">
        <v>1.59</v>
      </c>
      <c r="Q139" s="34">
        <v>0.71</v>
      </c>
      <c r="R139" s="34"/>
      <c r="S139" s="5">
        <f t="shared" si="133"/>
        <v>99.620000000000019</v>
      </c>
      <c r="AF139" s="26"/>
      <c r="BK139" s="4">
        <f t="shared" si="258"/>
        <v>21522</v>
      </c>
      <c r="BL139" s="6">
        <f t="shared" si="259"/>
        <v>0.764852720918622</v>
      </c>
      <c r="BM139" s="6">
        <f t="shared" si="260"/>
        <v>4.4942413620430645E-2</v>
      </c>
      <c r="BN139" s="6">
        <f t="shared" si="261"/>
        <v>0.31457148460482443</v>
      </c>
      <c r="BO139" s="6">
        <f t="shared" si="262"/>
        <v>0.18659987476518475</v>
      </c>
      <c r="BP139" s="6">
        <f t="shared" si="263"/>
        <v>2.5373555117000281E-3</v>
      </c>
      <c r="BQ139" s="6">
        <f t="shared" si="264"/>
        <v>0.13867526668320515</v>
      </c>
      <c r="BR139" s="6">
        <f t="shared" si="265"/>
        <v>0.14283166904422254</v>
      </c>
      <c r="BS139" s="6">
        <f t="shared" si="266"/>
        <v>9.8418844788641491E-2</v>
      </c>
      <c r="BT139" s="6">
        <f t="shared" si="267"/>
        <v>3.375796178343949E-2</v>
      </c>
      <c r="BU139" s="6">
        <f t="shared" si="268"/>
        <v>1.000422713822742E-2</v>
      </c>
      <c r="BV139" s="5">
        <f t="shared" si="269"/>
        <v>1.77</v>
      </c>
      <c r="BW139" s="5">
        <f t="shared" si="270"/>
        <v>11.82</v>
      </c>
      <c r="BX139" s="36">
        <f t="shared" si="271"/>
        <v>45.26</v>
      </c>
      <c r="BY139" s="5">
        <f t="shared" si="272"/>
        <v>2.4</v>
      </c>
      <c r="BZ139" s="5">
        <f t="shared" si="273"/>
        <v>4.47</v>
      </c>
      <c r="CA139" s="5">
        <f t="shared" si="274"/>
        <v>2.23</v>
      </c>
      <c r="CB139" s="5">
        <f t="shared" si="275"/>
        <v>5.0599999999999996</v>
      </c>
      <c r="CC139" s="5">
        <f t="shared" si="276"/>
        <v>4.6399999999999997</v>
      </c>
      <c r="CD139" s="5">
        <f t="shared" si="277"/>
        <v>-3.37</v>
      </c>
      <c r="CE139" s="34">
        <f t="shared" si="278"/>
        <v>7.18</v>
      </c>
      <c r="CF139" s="34">
        <f t="shared" si="279"/>
        <v>18.239999999999998</v>
      </c>
      <c r="CG139" s="34">
        <f t="shared" si="280"/>
        <v>39.364035087719301</v>
      </c>
      <c r="CH139" s="5">
        <f t="shared" si="281"/>
        <v>4.26</v>
      </c>
      <c r="CI139" s="5">
        <f t="shared" si="282"/>
        <v>0.61</v>
      </c>
      <c r="CJ139" s="6" t="str">
        <f t="shared" si="283"/>
        <v/>
      </c>
      <c r="CK139" s="5" t="str">
        <f t="shared" si="284"/>
        <v/>
      </c>
      <c r="CL139" s="5" t="str">
        <f t="shared" si="285"/>
        <v/>
      </c>
      <c r="CM139" s="5" t="str">
        <f t="shared" si="286"/>
        <v/>
      </c>
      <c r="CN139" s="5" t="str">
        <f t="shared" si="287"/>
        <v/>
      </c>
      <c r="CO139" s="5" t="str">
        <f t="shared" si="288"/>
        <v/>
      </c>
      <c r="CP139" s="5" t="str">
        <f t="shared" si="289"/>
        <v/>
      </c>
      <c r="CQ139" s="6" t="str">
        <f t="shared" si="290"/>
        <v/>
      </c>
      <c r="CR139" s="40" t="str">
        <f t="shared" si="291"/>
        <v/>
      </c>
      <c r="CS139" s="5" t="str">
        <f t="shared" si="292"/>
        <v/>
      </c>
      <c r="CT139" s="5" t="str">
        <f t="shared" si="293"/>
        <v/>
      </c>
      <c r="CU139" s="5" t="str">
        <f t="shared" si="294"/>
        <v/>
      </c>
      <c r="CV139" s="5" t="str">
        <f t="shared" si="295"/>
        <v/>
      </c>
      <c r="CW139" s="5" t="str">
        <f t="shared" si="296"/>
        <v/>
      </c>
      <c r="CX139" s="5" t="str">
        <f t="shared" si="297"/>
        <v/>
      </c>
      <c r="CY139" s="4" t="str">
        <f t="shared" si="298"/>
        <v/>
      </c>
      <c r="CZ139" s="4" t="str">
        <f t="shared" si="299"/>
        <v/>
      </c>
      <c r="DA139" s="4" t="str">
        <f t="shared" si="300"/>
        <v/>
      </c>
      <c r="DB139" s="5" t="str">
        <f t="shared" si="301"/>
        <v/>
      </c>
      <c r="DC139" s="5" t="str">
        <f t="shared" si="302"/>
        <v/>
      </c>
      <c r="DD139" s="5" t="str">
        <f t="shared" si="303"/>
        <v/>
      </c>
      <c r="DE139" s="5" t="str">
        <f t="shared" si="304"/>
        <v/>
      </c>
      <c r="DF139" s="5" t="str">
        <f t="shared" si="305"/>
        <v/>
      </c>
      <c r="DG139" s="5" t="str">
        <f t="shared" si="306"/>
        <v/>
      </c>
      <c r="DH139" s="5" t="str">
        <f t="shared" si="307"/>
        <v/>
      </c>
      <c r="DI139" s="5" t="str">
        <f t="shared" si="308"/>
        <v/>
      </c>
      <c r="DJ139" s="5" t="str">
        <f t="shared" si="309"/>
        <v/>
      </c>
      <c r="DK139" s="5" t="str">
        <f t="shared" si="310"/>
        <v/>
      </c>
      <c r="DL139" s="5" t="str">
        <f t="shared" si="311"/>
        <v/>
      </c>
      <c r="DM139" s="5" t="str">
        <f t="shared" si="312"/>
        <v/>
      </c>
      <c r="DN139" s="5" t="str">
        <f t="shared" si="313"/>
        <v/>
      </c>
      <c r="DO139" s="5" t="str">
        <f t="shared" si="314"/>
        <v/>
      </c>
      <c r="DP139" s="5" t="str">
        <f t="shared" si="315"/>
        <v/>
      </c>
      <c r="DQ139" s="5" t="str">
        <f t="shared" si="316"/>
        <v/>
      </c>
      <c r="DR139" s="5" t="str">
        <f t="shared" si="317"/>
        <v/>
      </c>
      <c r="DS139" s="5" t="str">
        <f t="shared" si="318"/>
        <v/>
      </c>
      <c r="DT139" s="5" t="str">
        <f t="shared" si="319"/>
        <v/>
      </c>
      <c r="DU139" s="5" t="str">
        <f t="shared" si="320"/>
        <v/>
      </c>
      <c r="DV139" s="5" t="str">
        <f t="shared" si="321"/>
        <v/>
      </c>
      <c r="DW139" s="5" t="str">
        <f t="shared" si="322"/>
        <v/>
      </c>
      <c r="DX139" s="5" t="str">
        <f t="shared" si="323"/>
        <v/>
      </c>
      <c r="DY139" s="5" t="str">
        <f t="shared" si="324"/>
        <v/>
      </c>
      <c r="DZ139" s="36" t="str">
        <f t="shared" si="325"/>
        <v/>
      </c>
      <c r="EA139" s="36" t="str">
        <f t="shared" si="326"/>
        <v/>
      </c>
      <c r="EB139" s="4">
        <f t="shared" si="327"/>
        <v>-207.49255204942455</v>
      </c>
      <c r="EC139" s="4">
        <f t="shared" si="328"/>
        <v>27.55298770464465</v>
      </c>
      <c r="ED139" s="4">
        <f t="shared" si="329"/>
        <v>-103.26866005570162</v>
      </c>
      <c r="EE139" s="4">
        <f t="shared" si="330"/>
        <v>370.21755506882056</v>
      </c>
      <c r="EF139" s="4">
        <f t="shared" si="331"/>
        <v>157.22945722653481</v>
      </c>
      <c r="EG139" s="5">
        <f t="shared" si="332"/>
        <v>0.7529915118310645</v>
      </c>
      <c r="EH139" s="5">
        <f t="shared" si="333"/>
        <v>2.3803220484454104</v>
      </c>
      <c r="EI139" s="5">
        <f t="shared" si="334"/>
        <v>1.1440682609151782</v>
      </c>
      <c r="EJ139" s="5">
        <f t="shared" si="335"/>
        <v>0.92543155172109037</v>
      </c>
      <c r="EK139" s="5">
        <f t="shared" si="336"/>
        <v>0.3503323009169978</v>
      </c>
      <c r="EL139" s="5">
        <f t="shared" si="337"/>
        <v>1.0171770262704303</v>
      </c>
      <c r="EM139" s="5">
        <f t="shared" si="338"/>
        <v>0.35</v>
      </c>
      <c r="EN139" s="5">
        <f t="shared" si="339"/>
        <v>20.39</v>
      </c>
      <c r="EO139" s="36">
        <f t="shared" si="340"/>
        <v>3.59</v>
      </c>
      <c r="EP139" s="36">
        <f t="shared" si="341"/>
        <v>1.7999999999999998</v>
      </c>
      <c r="EQ139" s="36">
        <f t="shared" si="342"/>
        <v>7.1</v>
      </c>
      <c r="ER139" s="36" t="str">
        <f t="shared" si="343"/>
        <v/>
      </c>
      <c r="ES139" s="36" t="str">
        <f t="shared" si="344"/>
        <v/>
      </c>
      <c r="ET139" s="36" t="str">
        <f t="shared" si="345"/>
        <v/>
      </c>
      <c r="EU139" s="36">
        <f t="shared" si="346"/>
        <v>13.41</v>
      </c>
      <c r="EV139" s="36">
        <f t="shared" si="347"/>
        <v>5.59</v>
      </c>
      <c r="EW139" s="36">
        <f t="shared" si="348"/>
        <v>16.04</v>
      </c>
      <c r="EX139" s="36">
        <f t="shared" si="349"/>
        <v>13.41</v>
      </c>
      <c r="EY139" s="36">
        <f t="shared" si="350"/>
        <v>4.6399999999999997</v>
      </c>
      <c r="EZ139" s="36">
        <f t="shared" si="351"/>
        <v>5.59</v>
      </c>
      <c r="FA139" s="5" t="str">
        <f t="shared" si="352"/>
        <v/>
      </c>
      <c r="FB139" s="5" t="str">
        <f t="shared" si="353"/>
        <v/>
      </c>
      <c r="FC139" s="5" t="str">
        <f t="shared" si="354"/>
        <v/>
      </c>
      <c r="FD139" s="36" t="str">
        <f t="shared" si="355"/>
        <v/>
      </c>
      <c r="FE139" s="36" t="str">
        <f t="shared" si="356"/>
        <v/>
      </c>
      <c r="FF139" s="36" t="str">
        <f t="shared" si="357"/>
        <v/>
      </c>
      <c r="FG139" s="5" t="str">
        <f t="shared" si="358"/>
        <v/>
      </c>
      <c r="FH139" s="36" t="str">
        <f t="shared" si="359"/>
        <v/>
      </c>
      <c r="FI139" s="36" t="str">
        <f t="shared" si="360"/>
        <v/>
      </c>
      <c r="FJ139" s="5" t="str">
        <f t="shared" si="361"/>
        <v/>
      </c>
      <c r="FK139" s="5" t="str">
        <f t="shared" si="362"/>
        <v/>
      </c>
      <c r="FL139" s="5" t="str">
        <f t="shared" si="363"/>
        <v/>
      </c>
      <c r="FM139" s="5" t="str">
        <f t="shared" si="364"/>
        <v/>
      </c>
      <c r="FN139" s="5" t="str">
        <f t="shared" si="365"/>
        <v/>
      </c>
      <c r="FO139" s="5" t="str">
        <f t="shared" si="366"/>
        <v/>
      </c>
      <c r="FP139" s="4">
        <f t="shared" si="367"/>
        <v>430.44</v>
      </c>
      <c r="FQ139" s="4" t="str">
        <f t="shared" si="368"/>
        <v/>
      </c>
      <c r="FR139" s="4" t="str">
        <f t="shared" si="369"/>
        <v/>
      </c>
      <c r="FS139" s="65" t="str">
        <f t="shared" si="370"/>
        <v/>
      </c>
      <c r="FT139" s="65" t="str">
        <f t="shared" si="371"/>
        <v/>
      </c>
      <c r="FU139" s="65" t="str">
        <f t="shared" si="372"/>
        <v/>
      </c>
      <c r="FV139" s="65" t="str">
        <f t="shared" si="373"/>
        <v/>
      </c>
      <c r="FW139" s="65">
        <f t="shared" si="374"/>
        <v>0.29984426918673079</v>
      </c>
      <c r="FX139" s="65" t="str">
        <f t="shared" si="375"/>
        <v/>
      </c>
      <c r="FY139" s="65" t="str">
        <f t="shared" si="376"/>
        <v/>
      </c>
      <c r="FZ139" s="65" t="str">
        <f t="shared" si="377"/>
        <v/>
      </c>
      <c r="GA139" s="65" t="str">
        <f t="shared" si="378"/>
        <v/>
      </c>
      <c r="GB139" s="65">
        <f t="shared" si="379"/>
        <v>0.19576800000000003</v>
      </c>
      <c r="GC139" s="65">
        <f t="shared" si="380"/>
        <v>-1.6206929999999999</v>
      </c>
      <c r="GD139" s="65">
        <f t="shared" si="381"/>
        <v>-2.4092429999999996</v>
      </c>
    </row>
    <row r="140" spans="1:186">
      <c r="A140" s="38" t="s">
        <v>185</v>
      </c>
      <c r="B140" s="38">
        <v>663682.43925499998</v>
      </c>
      <c r="C140" s="38">
        <v>4883619.93836</v>
      </c>
      <c r="D140" s="38" t="s">
        <v>322</v>
      </c>
      <c r="E140" s="38" t="s">
        <v>646</v>
      </c>
      <c r="F140" s="58">
        <v>5835</v>
      </c>
      <c r="G140" s="38" t="s">
        <v>352</v>
      </c>
      <c r="H140" s="34">
        <v>48.67</v>
      </c>
      <c r="I140" s="34">
        <v>3.11</v>
      </c>
      <c r="J140" s="34">
        <v>13.5</v>
      </c>
      <c r="K140" s="34">
        <v>14.95</v>
      </c>
      <c r="L140" s="34">
        <v>0.23</v>
      </c>
      <c r="M140" s="34">
        <v>5.58</v>
      </c>
      <c r="N140" s="34">
        <v>9.01</v>
      </c>
      <c r="O140" s="34">
        <v>3.44</v>
      </c>
      <c r="P140" s="34">
        <v>0.22</v>
      </c>
      <c r="Q140" s="34">
        <v>0.36</v>
      </c>
      <c r="R140" s="34"/>
      <c r="S140" s="5">
        <f t="shared" ref="S140:S203" si="382">SUM($H140:$R140)</f>
        <v>99.070000000000007</v>
      </c>
      <c r="U140" s="4">
        <v>51</v>
      </c>
      <c r="V140" s="4">
        <v>465</v>
      </c>
      <c r="W140" s="4">
        <v>79</v>
      </c>
      <c r="Y140" s="4">
        <v>10</v>
      </c>
      <c r="AB140" s="4">
        <v>24</v>
      </c>
      <c r="AC140" s="4">
        <v>213</v>
      </c>
      <c r="AD140" s="4">
        <v>43</v>
      </c>
      <c r="AE140" s="4">
        <v>166</v>
      </c>
      <c r="AF140" s="26">
        <v>17</v>
      </c>
      <c r="AG140" s="4">
        <v>10</v>
      </c>
      <c r="AH140" s="5">
        <v>15.3</v>
      </c>
      <c r="AI140" s="5">
        <v>38</v>
      </c>
      <c r="AK140" s="5">
        <v>20</v>
      </c>
      <c r="AL140" s="5">
        <v>6.03</v>
      </c>
      <c r="AM140" s="5">
        <v>2.0299999999999998</v>
      </c>
      <c r="AO140" s="5">
        <v>1.2</v>
      </c>
      <c r="AT140" s="5">
        <v>4.17</v>
      </c>
      <c r="AU140" s="5">
        <v>0.62</v>
      </c>
      <c r="AV140" s="5">
        <v>4.5</v>
      </c>
      <c r="AW140" s="5">
        <v>0.8</v>
      </c>
      <c r="AX140" s="5">
        <v>1.2</v>
      </c>
      <c r="BK140" s="4">
        <f t="shared" si="258"/>
        <v>18644</v>
      </c>
      <c r="BL140" s="6">
        <f t="shared" si="259"/>
        <v>0.80995173905807949</v>
      </c>
      <c r="BM140" s="6">
        <f t="shared" si="260"/>
        <v>3.8933400100150228E-2</v>
      </c>
      <c r="BN140" s="6">
        <f t="shared" si="261"/>
        <v>0.26475779564620511</v>
      </c>
      <c r="BO140" s="6">
        <f t="shared" si="262"/>
        <v>0.18722604884157795</v>
      </c>
      <c r="BP140" s="6">
        <f t="shared" si="263"/>
        <v>3.2421764871722585E-3</v>
      </c>
      <c r="BQ140" s="6">
        <f t="shared" si="264"/>
        <v>0.13842718928305631</v>
      </c>
      <c r="BR140" s="6">
        <f t="shared" si="265"/>
        <v>0.16066333808844507</v>
      </c>
      <c r="BS140" s="6">
        <f t="shared" si="266"/>
        <v>0.11100354953210713</v>
      </c>
      <c r="BT140" s="6">
        <f t="shared" si="267"/>
        <v>4.6709129511677281E-3</v>
      </c>
      <c r="BU140" s="6">
        <f t="shared" si="268"/>
        <v>5.0725658729040436E-3</v>
      </c>
      <c r="BV140" s="5">
        <f t="shared" si="269"/>
        <v>1.78</v>
      </c>
      <c r="BW140" s="5">
        <f t="shared" si="270"/>
        <v>11.85</v>
      </c>
      <c r="BX140" s="36">
        <f t="shared" si="271"/>
        <v>45.13</v>
      </c>
      <c r="BY140" s="5">
        <f t="shared" si="272"/>
        <v>2.41</v>
      </c>
      <c r="BZ140" s="5">
        <f t="shared" si="273"/>
        <v>4.34</v>
      </c>
      <c r="CA140" s="5">
        <f t="shared" si="274"/>
        <v>2.9</v>
      </c>
      <c r="CB140" s="5">
        <f t="shared" si="275"/>
        <v>8.64</v>
      </c>
      <c r="CC140" s="5">
        <f t="shared" si="276"/>
        <v>3.66</v>
      </c>
      <c r="CD140" s="5">
        <f t="shared" si="277"/>
        <v>-5.35</v>
      </c>
      <c r="CE140" s="34">
        <f t="shared" si="278"/>
        <v>5.8</v>
      </c>
      <c r="CF140" s="34">
        <f t="shared" si="279"/>
        <v>18.25</v>
      </c>
      <c r="CG140" s="34">
        <f t="shared" si="280"/>
        <v>31.780821917808215</v>
      </c>
      <c r="CH140" s="5">
        <f t="shared" si="281"/>
        <v>1.1599999999999999</v>
      </c>
      <c r="CI140" s="5">
        <f t="shared" si="282"/>
        <v>0.1</v>
      </c>
      <c r="CJ140" s="6">
        <f t="shared" si="283"/>
        <v>4.5999999999999999E-2</v>
      </c>
      <c r="CK140" s="5">
        <f t="shared" si="284"/>
        <v>0.113</v>
      </c>
      <c r="CL140" s="5">
        <f t="shared" si="285"/>
        <v>10.65</v>
      </c>
      <c r="CM140" s="5">
        <f t="shared" si="286"/>
        <v>0.42</v>
      </c>
      <c r="CN140" s="5">
        <f t="shared" si="287"/>
        <v>0.13</v>
      </c>
      <c r="CO140" s="5">
        <f t="shared" si="288"/>
        <v>0.17</v>
      </c>
      <c r="CP140" s="5">
        <f t="shared" si="289"/>
        <v>3.86</v>
      </c>
      <c r="CQ140" s="6">
        <f t="shared" si="290"/>
        <v>0.39500000000000002</v>
      </c>
      <c r="CR140" s="40">
        <f t="shared" si="291"/>
        <v>5.3E-3</v>
      </c>
      <c r="CS140" s="5">
        <f t="shared" si="292"/>
        <v>0.59</v>
      </c>
      <c r="CT140" s="5">
        <f t="shared" si="293"/>
        <v>0.65</v>
      </c>
      <c r="CU140" s="5">
        <f t="shared" si="294"/>
        <v>8.3000000000000007</v>
      </c>
      <c r="CV140" s="5">
        <f t="shared" si="295"/>
        <v>36.9</v>
      </c>
      <c r="CW140" s="5">
        <f t="shared" si="296"/>
        <v>9.76</v>
      </c>
      <c r="CX140" s="5">
        <f t="shared" si="297"/>
        <v>9.11</v>
      </c>
      <c r="CY140" s="4">
        <f t="shared" si="298"/>
        <v>434</v>
      </c>
      <c r="CZ140" s="4">
        <f t="shared" si="299"/>
        <v>112.3</v>
      </c>
      <c r="DA140" s="4">
        <f t="shared" si="300"/>
        <v>4471</v>
      </c>
      <c r="DB140" s="5">
        <f t="shared" si="301"/>
        <v>0.23</v>
      </c>
      <c r="DC140" s="5">
        <f t="shared" si="302"/>
        <v>2.4</v>
      </c>
      <c r="DD140" s="5">
        <f t="shared" si="303"/>
        <v>12.5</v>
      </c>
      <c r="DE140" s="5">
        <f t="shared" si="304"/>
        <v>1.08</v>
      </c>
      <c r="DF140" s="5">
        <f t="shared" si="305"/>
        <v>4.08</v>
      </c>
      <c r="DG140" s="5">
        <f t="shared" si="306"/>
        <v>0.19</v>
      </c>
      <c r="DH140" s="5">
        <f t="shared" si="307"/>
        <v>0.28999999999999998</v>
      </c>
      <c r="DI140" s="5">
        <f t="shared" si="308"/>
        <v>0.75</v>
      </c>
      <c r="DJ140" s="5">
        <f t="shared" si="309"/>
        <v>25.5</v>
      </c>
      <c r="DK140" s="5">
        <f t="shared" si="310"/>
        <v>0.9</v>
      </c>
      <c r="DL140" s="5">
        <f t="shared" si="311"/>
        <v>19.13</v>
      </c>
      <c r="DM140" s="5" t="str">
        <f t="shared" si="312"/>
        <v/>
      </c>
      <c r="DN140" s="5">
        <f t="shared" si="313"/>
        <v>1.5</v>
      </c>
      <c r="DO140" s="5">
        <f t="shared" si="314"/>
        <v>14.2</v>
      </c>
      <c r="DP140" s="5" t="str">
        <f t="shared" si="315"/>
        <v/>
      </c>
      <c r="DQ140" s="5">
        <f t="shared" si="316"/>
        <v>2.4500000000000002</v>
      </c>
      <c r="DR140" s="5">
        <f t="shared" si="317"/>
        <v>1.57</v>
      </c>
      <c r="DS140" s="5">
        <f t="shared" si="318"/>
        <v>1.57</v>
      </c>
      <c r="DT140" s="5">
        <f t="shared" si="319"/>
        <v>1.19</v>
      </c>
      <c r="DU140" s="5">
        <f t="shared" si="320"/>
        <v>0.91</v>
      </c>
      <c r="DV140" s="5">
        <f t="shared" si="321"/>
        <v>0.57999999999999996</v>
      </c>
      <c r="DW140" s="5">
        <f t="shared" si="322"/>
        <v>0.7</v>
      </c>
      <c r="DX140" s="5">
        <f t="shared" si="323"/>
        <v>1.05</v>
      </c>
      <c r="DY140" s="5">
        <f t="shared" si="324"/>
        <v>1.63</v>
      </c>
      <c r="DZ140" s="36">
        <f t="shared" si="325"/>
        <v>60</v>
      </c>
      <c r="EA140" s="36">
        <f t="shared" si="326"/>
        <v>5</v>
      </c>
      <c r="EB140" s="4">
        <f t="shared" si="327"/>
        <v>-266.99597466938445</v>
      </c>
      <c r="EC140" s="4">
        <f t="shared" si="328"/>
        <v>47.200558477121568</v>
      </c>
      <c r="ED140" s="4">
        <f t="shared" si="329"/>
        <v>-172.24334301395987</v>
      </c>
      <c r="EE140" s="4">
        <f t="shared" si="330"/>
        <v>364.58663822478451</v>
      </c>
      <c r="EF140" s="4">
        <f t="shared" si="331"/>
        <v>143.21280329809395</v>
      </c>
      <c r="EG140" s="5">
        <f t="shared" si="332"/>
        <v>0.60601311446815953</v>
      </c>
      <c r="EH140" s="5">
        <f t="shared" si="333"/>
        <v>2.28987757706494</v>
      </c>
      <c r="EI140" s="5">
        <f t="shared" si="334"/>
        <v>0.95838965627067507</v>
      </c>
      <c r="EJ140" s="5">
        <f t="shared" si="335"/>
        <v>0.71978847220707198</v>
      </c>
      <c r="EK140" s="5">
        <f t="shared" si="336"/>
        <v>0.42657939685839974</v>
      </c>
      <c r="EL140" s="5">
        <f t="shared" si="337"/>
        <v>1.2352359102498884</v>
      </c>
      <c r="EM140" s="5">
        <f t="shared" si="338"/>
        <v>0.28000000000000003</v>
      </c>
      <c r="EN140" s="5">
        <f t="shared" si="339"/>
        <v>20.93</v>
      </c>
      <c r="EO140" s="36">
        <f t="shared" si="340"/>
        <v>3.11</v>
      </c>
      <c r="EP140" s="36">
        <f t="shared" si="341"/>
        <v>2.3000000000000003</v>
      </c>
      <c r="EQ140" s="36">
        <f t="shared" si="342"/>
        <v>3.5999999999999996</v>
      </c>
      <c r="ER140" s="36">
        <f t="shared" si="343"/>
        <v>186.44450000000001</v>
      </c>
      <c r="ES140" s="36">
        <f t="shared" si="344"/>
        <v>166</v>
      </c>
      <c r="ET140" s="36">
        <f t="shared" si="345"/>
        <v>129</v>
      </c>
      <c r="EU140" s="36">
        <f t="shared" si="346"/>
        <v>13.455</v>
      </c>
      <c r="EV140" s="36">
        <f t="shared" si="347"/>
        <v>5.58</v>
      </c>
      <c r="EW140" s="36">
        <f t="shared" si="348"/>
        <v>13.5</v>
      </c>
      <c r="EX140" s="36">
        <f t="shared" si="349"/>
        <v>13.455</v>
      </c>
      <c r="EY140" s="36">
        <f t="shared" si="350"/>
        <v>3.66</v>
      </c>
      <c r="EZ140" s="36">
        <f t="shared" si="351"/>
        <v>5.58</v>
      </c>
      <c r="FA140" s="5">
        <f t="shared" si="352"/>
        <v>1.5</v>
      </c>
      <c r="FB140" s="5">
        <f t="shared" si="353"/>
        <v>1.2</v>
      </c>
      <c r="FC140" s="5">
        <f t="shared" si="354"/>
        <v>0.8</v>
      </c>
      <c r="FD140" s="36">
        <f t="shared" si="355"/>
        <v>186.44450000000001</v>
      </c>
      <c r="FE140" s="36">
        <f t="shared" si="356"/>
        <v>166</v>
      </c>
      <c r="FF140" s="36">
        <f t="shared" si="357"/>
        <v>106.5</v>
      </c>
      <c r="FG140" s="5">
        <f t="shared" si="358"/>
        <v>34</v>
      </c>
      <c r="FH140" s="36">
        <f t="shared" si="359"/>
        <v>41.5</v>
      </c>
      <c r="FI140" s="36">
        <f t="shared" si="360"/>
        <v>43</v>
      </c>
      <c r="FJ140" s="5">
        <f t="shared" si="361"/>
        <v>2.8666666666666667</v>
      </c>
      <c r="FK140" s="5">
        <f t="shared" si="362"/>
        <v>1.53</v>
      </c>
      <c r="FL140" s="5">
        <f t="shared" si="363"/>
        <v>2.125</v>
      </c>
      <c r="FM140" s="5">
        <f t="shared" si="364"/>
        <v>0.8</v>
      </c>
      <c r="FN140" s="5">
        <f t="shared" si="365"/>
        <v>4.5</v>
      </c>
      <c r="FO140" s="5">
        <f t="shared" si="366"/>
        <v>2.4000000000000004</v>
      </c>
      <c r="FP140" s="4">
        <f t="shared" si="367"/>
        <v>372.88</v>
      </c>
      <c r="FQ140" s="4">
        <f t="shared" si="368"/>
        <v>301.5</v>
      </c>
      <c r="FR140" s="4">
        <f t="shared" si="369"/>
        <v>465</v>
      </c>
      <c r="FS140" s="65">
        <f t="shared" si="370"/>
        <v>9.5883862965424727E-2</v>
      </c>
      <c r="FT140" s="65">
        <f t="shared" si="371"/>
        <v>-0.165028909490574</v>
      </c>
      <c r="FU140" s="65">
        <f t="shared" si="372"/>
        <v>-0.1838656559210598</v>
      </c>
      <c r="FV140" s="65">
        <f t="shared" si="373"/>
        <v>-0.16298209039553493</v>
      </c>
      <c r="FW140" s="65">
        <f t="shared" si="374"/>
        <v>0.38706912821305178</v>
      </c>
      <c r="FX140" s="65">
        <f t="shared" si="375"/>
        <v>-0.34009949949384788</v>
      </c>
      <c r="FY140" s="65">
        <f t="shared" si="376"/>
        <v>4.9279338210011385</v>
      </c>
      <c r="FZ140" s="65">
        <f t="shared" si="377"/>
        <v>-6.2024805386364239</v>
      </c>
      <c r="GA140" s="65">
        <f t="shared" si="378"/>
        <v>0.21034947065669107</v>
      </c>
      <c r="GB140" s="65">
        <f t="shared" si="379"/>
        <v>0.2116890000000001</v>
      </c>
      <c r="GC140" s="65">
        <f t="shared" si="380"/>
        <v>-1.5555830000000002</v>
      </c>
      <c r="GD140" s="65">
        <f t="shared" si="381"/>
        <v>-2.3607480000000001</v>
      </c>
    </row>
    <row r="141" spans="1:186">
      <c r="A141" s="38" t="s">
        <v>185</v>
      </c>
      <c r="B141" s="38">
        <v>663670.80423799995</v>
      </c>
      <c r="C141" s="38">
        <v>4883590.6339400001</v>
      </c>
      <c r="D141" s="38" t="s">
        <v>322</v>
      </c>
      <c r="E141" s="38" t="s">
        <v>646</v>
      </c>
      <c r="F141" s="58">
        <v>5836</v>
      </c>
      <c r="G141" s="38" t="s">
        <v>353</v>
      </c>
      <c r="H141" s="34">
        <v>45.59</v>
      </c>
      <c r="I141" s="34">
        <v>3.95</v>
      </c>
      <c r="J141" s="34">
        <v>13.15</v>
      </c>
      <c r="K141" s="34">
        <v>15.99</v>
      </c>
      <c r="L141" s="34">
        <v>0.37</v>
      </c>
      <c r="M141" s="34">
        <v>5.89</v>
      </c>
      <c r="N141" s="34">
        <v>11.48</v>
      </c>
      <c r="O141" s="34">
        <v>2.39</v>
      </c>
      <c r="P141" s="34">
        <v>0.28000000000000003</v>
      </c>
      <c r="Q141" s="34">
        <v>0.24</v>
      </c>
      <c r="R141" s="34"/>
      <c r="S141" s="5">
        <f t="shared" si="382"/>
        <v>99.330000000000013</v>
      </c>
      <c r="V141" s="4">
        <v>521</v>
      </c>
      <c r="W141" s="4">
        <v>100</v>
      </c>
      <c r="Y141" s="4">
        <v>20</v>
      </c>
      <c r="AB141" s="4">
        <v>17</v>
      </c>
      <c r="AC141" s="4">
        <v>359</v>
      </c>
      <c r="AD141" s="4">
        <v>39</v>
      </c>
      <c r="AE141" s="4">
        <v>136</v>
      </c>
      <c r="AF141" s="26">
        <v>15</v>
      </c>
      <c r="AG141" s="4">
        <v>32</v>
      </c>
      <c r="BK141" s="4">
        <f t="shared" si="258"/>
        <v>23680</v>
      </c>
      <c r="BL141" s="6">
        <f t="shared" si="259"/>
        <v>0.75869529039773675</v>
      </c>
      <c r="BM141" s="6">
        <f t="shared" si="260"/>
        <v>4.9449173760640966E-2</v>
      </c>
      <c r="BN141" s="6">
        <f t="shared" si="261"/>
        <v>0.25789370464797018</v>
      </c>
      <c r="BO141" s="6">
        <f t="shared" si="262"/>
        <v>0.20025046963055732</v>
      </c>
      <c r="BP141" s="6">
        <f t="shared" si="263"/>
        <v>5.2156752184945024E-3</v>
      </c>
      <c r="BQ141" s="6">
        <f t="shared" si="264"/>
        <v>0.14611758868767052</v>
      </c>
      <c r="BR141" s="6">
        <f t="shared" si="265"/>
        <v>0.20470756062767476</v>
      </c>
      <c r="BS141" s="6">
        <f t="shared" si="266"/>
        <v>7.7121652145853509E-2</v>
      </c>
      <c r="BT141" s="6">
        <f t="shared" si="267"/>
        <v>5.9447983014862E-3</v>
      </c>
      <c r="BU141" s="6">
        <f t="shared" si="268"/>
        <v>3.3817105819360293E-3</v>
      </c>
      <c r="BV141" s="5">
        <f t="shared" si="269"/>
        <v>1.9</v>
      </c>
      <c r="BW141" s="5">
        <f t="shared" si="270"/>
        <v>12.68</v>
      </c>
      <c r="BX141" s="36">
        <f t="shared" si="271"/>
        <v>44.8</v>
      </c>
      <c r="BY141" s="5">
        <f t="shared" si="272"/>
        <v>2.44</v>
      </c>
      <c r="BZ141" s="5">
        <f t="shared" si="273"/>
        <v>3.33</v>
      </c>
      <c r="CA141" s="5">
        <f t="shared" si="274"/>
        <v>2.91</v>
      </c>
      <c r="CB141" s="5">
        <f t="shared" si="275"/>
        <v>16.46</v>
      </c>
      <c r="CC141" s="5">
        <f t="shared" si="276"/>
        <v>2.67</v>
      </c>
      <c r="CD141" s="5">
        <f t="shared" si="277"/>
        <v>-8.81</v>
      </c>
      <c r="CE141" s="34">
        <f t="shared" si="278"/>
        <v>6.17</v>
      </c>
      <c r="CF141" s="34">
        <f t="shared" si="279"/>
        <v>20.040000000000003</v>
      </c>
      <c r="CG141" s="34">
        <f t="shared" si="280"/>
        <v>30.788423153692612</v>
      </c>
      <c r="CH141" s="5">
        <f t="shared" si="281"/>
        <v>2.2200000000000002</v>
      </c>
      <c r="CI141" s="5">
        <f t="shared" si="282"/>
        <v>0.1</v>
      </c>
      <c r="CJ141" s="6">
        <f t="shared" si="283"/>
        <v>5.7000000000000002E-2</v>
      </c>
      <c r="CK141" s="5">
        <f t="shared" si="284"/>
        <v>4.7E-2</v>
      </c>
      <c r="CL141" s="5" t="str">
        <f t="shared" si="285"/>
        <v/>
      </c>
      <c r="CM141" s="5">
        <f t="shared" si="286"/>
        <v>1.88</v>
      </c>
      <c r="CN141" s="5">
        <f t="shared" si="287"/>
        <v>0.2</v>
      </c>
      <c r="CO141" s="5">
        <f t="shared" si="288"/>
        <v>0.19</v>
      </c>
      <c r="CP141" s="5">
        <f t="shared" si="289"/>
        <v>3.49</v>
      </c>
      <c r="CQ141" s="6">
        <f t="shared" si="290"/>
        <v>0.38500000000000001</v>
      </c>
      <c r="CR141" s="40">
        <f t="shared" si="291"/>
        <v>3.3999999999999998E-3</v>
      </c>
      <c r="CS141" s="5">
        <f t="shared" si="292"/>
        <v>2.13</v>
      </c>
      <c r="CT141" s="5" t="str">
        <f t="shared" si="293"/>
        <v/>
      </c>
      <c r="CU141" s="5" t="str">
        <f t="shared" si="294"/>
        <v/>
      </c>
      <c r="CV141" s="5" t="str">
        <f t="shared" si="295"/>
        <v/>
      </c>
      <c r="CW141" s="5">
        <f t="shared" si="296"/>
        <v>9.07</v>
      </c>
      <c r="CX141" s="5" t="str">
        <f t="shared" si="297"/>
        <v/>
      </c>
      <c r="CY141" s="4">
        <f t="shared" si="298"/>
        <v>607</v>
      </c>
      <c r="CZ141" s="4">
        <f t="shared" si="299"/>
        <v>174.1</v>
      </c>
      <c r="DA141" s="4" t="str">
        <f t="shared" si="300"/>
        <v/>
      </c>
      <c r="DB141" s="5">
        <f t="shared" si="301"/>
        <v>0.82</v>
      </c>
      <c r="DC141" s="5" t="str">
        <f t="shared" si="302"/>
        <v/>
      </c>
      <c r="DD141" s="5" t="str">
        <f t="shared" si="303"/>
        <v/>
      </c>
      <c r="DE141" s="5" t="str">
        <f t="shared" si="304"/>
        <v/>
      </c>
      <c r="DF141" s="5" t="str">
        <f t="shared" si="305"/>
        <v/>
      </c>
      <c r="DG141" s="5" t="str">
        <f t="shared" si="306"/>
        <v/>
      </c>
      <c r="DH141" s="5" t="str">
        <f t="shared" si="307"/>
        <v/>
      </c>
      <c r="DI141" s="5" t="str">
        <f t="shared" si="308"/>
        <v/>
      </c>
      <c r="DJ141" s="5" t="str">
        <f t="shared" si="309"/>
        <v/>
      </c>
      <c r="DK141" s="5" t="str">
        <f t="shared" si="310"/>
        <v/>
      </c>
      <c r="DL141" s="5" t="str">
        <f t="shared" si="311"/>
        <v/>
      </c>
      <c r="DM141" s="5" t="str">
        <f t="shared" si="312"/>
        <v/>
      </c>
      <c r="DN141" s="5" t="str">
        <f t="shared" si="313"/>
        <v/>
      </c>
      <c r="DO141" s="5" t="str">
        <f t="shared" si="314"/>
        <v/>
      </c>
      <c r="DP141" s="5" t="str">
        <f t="shared" si="315"/>
        <v/>
      </c>
      <c r="DQ141" s="5" t="str">
        <f t="shared" si="316"/>
        <v/>
      </c>
      <c r="DR141" s="5" t="str">
        <f t="shared" si="317"/>
        <v/>
      </c>
      <c r="DS141" s="5" t="str">
        <f t="shared" si="318"/>
        <v/>
      </c>
      <c r="DT141" s="5" t="str">
        <f t="shared" si="319"/>
        <v/>
      </c>
      <c r="DU141" s="5" t="str">
        <f t="shared" si="320"/>
        <v/>
      </c>
      <c r="DV141" s="5" t="str">
        <f t="shared" si="321"/>
        <v/>
      </c>
      <c r="DW141" s="5" t="str">
        <f t="shared" si="322"/>
        <v/>
      </c>
      <c r="DX141" s="5" t="str">
        <f t="shared" si="323"/>
        <v/>
      </c>
      <c r="DY141" s="5">
        <f t="shared" si="324"/>
        <v>1.76</v>
      </c>
      <c r="DZ141" s="36">
        <f t="shared" si="325"/>
        <v>54</v>
      </c>
      <c r="EA141" s="36" t="str">
        <f t="shared" si="326"/>
        <v/>
      </c>
      <c r="EB141" s="4">
        <f t="shared" si="327"/>
        <v>-275.88441447204207</v>
      </c>
      <c r="EC141" s="4">
        <f t="shared" si="328"/>
        <v>33.360272600122698</v>
      </c>
      <c r="ED141" s="4">
        <f t="shared" si="329"/>
        <v>-234.58786705471906</v>
      </c>
      <c r="EE141" s="4">
        <f t="shared" si="330"/>
        <v>395.81723207886876</v>
      </c>
      <c r="EF141" s="4">
        <f t="shared" si="331"/>
        <v>125.82249532100855</v>
      </c>
      <c r="EG141" s="5">
        <f t="shared" si="332"/>
        <v>0.52378409336183884</v>
      </c>
      <c r="EH141" s="5">
        <f t="shared" si="333"/>
        <v>3.1059704441970033</v>
      </c>
      <c r="EI141" s="5">
        <f t="shared" si="334"/>
        <v>0.8964010630958662</v>
      </c>
      <c r="EJ141" s="5">
        <f t="shared" si="335"/>
        <v>0.40569038961299575</v>
      </c>
      <c r="EK141" s="5">
        <f t="shared" si="336"/>
        <v>0.30594786495248671</v>
      </c>
      <c r="EL141" s="5">
        <f t="shared" si="337"/>
        <v>1.6247071753336682</v>
      </c>
      <c r="EM141" s="5">
        <f t="shared" si="338"/>
        <v>0.28999999999999998</v>
      </c>
      <c r="EN141" s="5">
        <f t="shared" si="339"/>
        <v>23.27</v>
      </c>
      <c r="EO141" s="36">
        <f t="shared" si="340"/>
        <v>3.95</v>
      </c>
      <c r="EP141" s="36">
        <f t="shared" si="341"/>
        <v>3.7</v>
      </c>
      <c r="EQ141" s="36">
        <f t="shared" si="342"/>
        <v>2.4</v>
      </c>
      <c r="ER141" s="36">
        <f t="shared" si="343"/>
        <v>236.80250000000001</v>
      </c>
      <c r="ES141" s="36">
        <f t="shared" si="344"/>
        <v>136</v>
      </c>
      <c r="ET141" s="36">
        <f t="shared" si="345"/>
        <v>117</v>
      </c>
      <c r="EU141" s="36">
        <f t="shared" si="346"/>
        <v>14.391</v>
      </c>
      <c r="EV141" s="36">
        <f t="shared" si="347"/>
        <v>5.89</v>
      </c>
      <c r="EW141" s="36">
        <f t="shared" si="348"/>
        <v>13.15</v>
      </c>
      <c r="EX141" s="36">
        <f t="shared" si="349"/>
        <v>14.391</v>
      </c>
      <c r="EY141" s="36">
        <f t="shared" si="350"/>
        <v>2.67</v>
      </c>
      <c r="EZ141" s="36">
        <f t="shared" si="351"/>
        <v>5.89</v>
      </c>
      <c r="FA141" s="5" t="str">
        <f t="shared" si="352"/>
        <v/>
      </c>
      <c r="FB141" s="5" t="str">
        <f t="shared" si="353"/>
        <v/>
      </c>
      <c r="FC141" s="5" t="str">
        <f t="shared" si="354"/>
        <v/>
      </c>
      <c r="FD141" s="36">
        <f t="shared" si="355"/>
        <v>236.80250000000001</v>
      </c>
      <c r="FE141" s="36">
        <f t="shared" si="356"/>
        <v>136</v>
      </c>
      <c r="FF141" s="36">
        <f t="shared" si="357"/>
        <v>179.5</v>
      </c>
      <c r="FG141" s="5">
        <f t="shared" si="358"/>
        <v>30</v>
      </c>
      <c r="FH141" s="36">
        <f t="shared" si="359"/>
        <v>34</v>
      </c>
      <c r="FI141" s="36">
        <f t="shared" si="360"/>
        <v>39</v>
      </c>
      <c r="FJ141" s="5" t="str">
        <f t="shared" si="361"/>
        <v/>
      </c>
      <c r="FK141" s="5" t="str">
        <f t="shared" si="362"/>
        <v/>
      </c>
      <c r="FL141" s="5" t="str">
        <f t="shared" si="363"/>
        <v/>
      </c>
      <c r="FM141" s="5">
        <f t="shared" si="364"/>
        <v>0.56666666666666665</v>
      </c>
      <c r="FN141" s="5" t="str">
        <f t="shared" si="365"/>
        <v/>
      </c>
      <c r="FO141" s="5" t="str">
        <f t="shared" si="366"/>
        <v/>
      </c>
      <c r="FP141" s="4">
        <f t="shared" si="367"/>
        <v>473.6</v>
      </c>
      <c r="FQ141" s="4" t="str">
        <f t="shared" si="368"/>
        <v/>
      </c>
      <c r="FR141" s="4">
        <f t="shared" si="369"/>
        <v>521</v>
      </c>
      <c r="FS141" s="65">
        <f t="shared" si="370"/>
        <v>4.14260295846611E-2</v>
      </c>
      <c r="FT141" s="65" t="str">
        <f t="shared" si="371"/>
        <v/>
      </c>
      <c r="FU141" s="65" t="str">
        <f t="shared" si="372"/>
        <v/>
      </c>
      <c r="FV141" s="65" t="str">
        <f t="shared" si="373"/>
        <v/>
      </c>
      <c r="FW141" s="65">
        <f t="shared" si="374"/>
        <v>0.25483477038117358</v>
      </c>
      <c r="FX141" s="65">
        <f t="shared" si="375"/>
        <v>-0.21722725814460059</v>
      </c>
      <c r="FY141" s="65">
        <f t="shared" si="376"/>
        <v>5.5483245169492434</v>
      </c>
      <c r="FZ141" s="65">
        <f t="shared" si="377"/>
        <v>-6.0091347931054688</v>
      </c>
      <c r="GA141" s="65">
        <f t="shared" si="378"/>
        <v>0.28323590974687551</v>
      </c>
      <c r="GB141" s="65">
        <f t="shared" si="379"/>
        <v>0.10186200000000006</v>
      </c>
      <c r="GC141" s="65">
        <f t="shared" si="380"/>
        <v>-1.5511630000000001</v>
      </c>
      <c r="GD141" s="65">
        <f t="shared" si="381"/>
        <v>-2.3286390000000003</v>
      </c>
    </row>
    <row r="142" spans="1:186">
      <c r="A142" s="38" t="s">
        <v>185</v>
      </c>
      <c r="B142" s="38">
        <v>663674.51814299996</v>
      </c>
      <c r="C142" s="38">
        <v>4883532.8554800004</v>
      </c>
      <c r="D142" s="38" t="s">
        <v>322</v>
      </c>
      <c r="E142" s="38" t="s">
        <v>646</v>
      </c>
      <c r="F142" s="58">
        <v>5838</v>
      </c>
      <c r="G142" s="38" t="s">
        <v>354</v>
      </c>
      <c r="H142" s="34">
        <v>48.16</v>
      </c>
      <c r="I142" s="34">
        <v>2.2799999999999998</v>
      </c>
      <c r="J142" s="34">
        <v>15.32</v>
      </c>
      <c r="K142" s="34">
        <v>13.39</v>
      </c>
      <c r="L142" s="34">
        <v>0.24</v>
      </c>
      <c r="M142" s="34">
        <v>7.07</v>
      </c>
      <c r="N142" s="34">
        <v>7.95</v>
      </c>
      <c r="O142" s="34">
        <v>4.24</v>
      </c>
      <c r="P142" s="34">
        <v>7.0000000000000007E-2</v>
      </c>
      <c r="Q142" s="34">
        <v>0.16</v>
      </c>
      <c r="R142" s="34"/>
      <c r="S142" s="5">
        <f t="shared" si="382"/>
        <v>98.879999999999967</v>
      </c>
      <c r="V142" s="4">
        <v>349</v>
      </c>
      <c r="W142" s="4">
        <v>107</v>
      </c>
      <c r="Y142" s="4">
        <v>73</v>
      </c>
      <c r="AB142" s="4">
        <v>17</v>
      </c>
      <c r="AC142" s="4">
        <v>190</v>
      </c>
      <c r="AD142" s="4">
        <v>27</v>
      </c>
      <c r="AE142" s="4">
        <v>114</v>
      </c>
      <c r="AF142" s="26">
        <v>13</v>
      </c>
      <c r="AG142" s="4">
        <v>30</v>
      </c>
      <c r="BK142" s="4">
        <f t="shared" si="258"/>
        <v>13669</v>
      </c>
      <c r="BL142" s="6">
        <f t="shared" si="259"/>
        <v>0.80146446996172394</v>
      </c>
      <c r="BM142" s="6">
        <f t="shared" si="260"/>
        <v>2.8542814221331998E-2</v>
      </c>
      <c r="BN142" s="6">
        <f t="shared" si="261"/>
        <v>0.30045106883702688</v>
      </c>
      <c r="BO142" s="6">
        <f t="shared" si="262"/>
        <v>0.16768941765810896</v>
      </c>
      <c r="BP142" s="6">
        <f t="shared" si="263"/>
        <v>3.3831406822667043E-3</v>
      </c>
      <c r="BQ142" s="6">
        <f t="shared" si="264"/>
        <v>0.17539072190523444</v>
      </c>
      <c r="BR142" s="6">
        <f t="shared" si="265"/>
        <v>0.14176176890156919</v>
      </c>
      <c r="BS142" s="6">
        <f t="shared" si="266"/>
        <v>0.1368183284930623</v>
      </c>
      <c r="BT142" s="6">
        <f t="shared" si="267"/>
        <v>1.48619957537155E-3</v>
      </c>
      <c r="BU142" s="6">
        <f t="shared" si="268"/>
        <v>2.2544737212906864E-3</v>
      </c>
      <c r="BV142" s="5">
        <f t="shared" si="269"/>
        <v>1.59</v>
      </c>
      <c r="BW142" s="5">
        <f t="shared" si="270"/>
        <v>10.62</v>
      </c>
      <c r="BX142" s="36">
        <f t="shared" si="271"/>
        <v>53.78</v>
      </c>
      <c r="BY142" s="5">
        <f t="shared" si="272"/>
        <v>1.7</v>
      </c>
      <c r="BZ142" s="5">
        <f t="shared" si="273"/>
        <v>6.72</v>
      </c>
      <c r="CA142" s="5">
        <f t="shared" si="274"/>
        <v>3.49</v>
      </c>
      <c r="CB142" s="5">
        <f t="shared" si="275"/>
        <v>14.25</v>
      </c>
      <c r="CC142" s="5">
        <f t="shared" si="276"/>
        <v>4.3099999999999996</v>
      </c>
      <c r="CD142" s="5">
        <f t="shared" si="277"/>
        <v>-3.6399999999999997</v>
      </c>
      <c r="CE142" s="34">
        <f t="shared" si="278"/>
        <v>7.1400000000000006</v>
      </c>
      <c r="CF142" s="34">
        <f t="shared" si="279"/>
        <v>19.329999999999998</v>
      </c>
      <c r="CG142" s="34">
        <f t="shared" si="280"/>
        <v>36.937403000517335</v>
      </c>
      <c r="CH142" s="5">
        <f t="shared" si="281"/>
        <v>0.83</v>
      </c>
      <c r="CI142" s="5">
        <f t="shared" si="282"/>
        <v>0.04</v>
      </c>
      <c r="CJ142" s="6">
        <f t="shared" si="283"/>
        <v>7.0999999999999994E-2</v>
      </c>
      <c r="CK142" s="5">
        <f t="shared" si="284"/>
        <v>8.8999999999999996E-2</v>
      </c>
      <c r="CL142" s="5" t="str">
        <f t="shared" si="285"/>
        <v/>
      </c>
      <c r="CM142" s="5">
        <f t="shared" si="286"/>
        <v>1.76</v>
      </c>
      <c r="CN142" s="5">
        <f t="shared" si="287"/>
        <v>0.68</v>
      </c>
      <c r="CO142" s="5">
        <f t="shared" si="288"/>
        <v>0.31</v>
      </c>
      <c r="CP142" s="5">
        <f t="shared" si="289"/>
        <v>4.22</v>
      </c>
      <c r="CQ142" s="6">
        <f t="shared" si="290"/>
        <v>0.48099999999999998</v>
      </c>
      <c r="CR142" s="40">
        <f t="shared" si="291"/>
        <v>5.0000000000000001E-3</v>
      </c>
      <c r="CS142" s="5">
        <f t="shared" si="292"/>
        <v>2.31</v>
      </c>
      <c r="CT142" s="5" t="str">
        <f t="shared" si="293"/>
        <v/>
      </c>
      <c r="CU142" s="5" t="str">
        <f t="shared" si="294"/>
        <v/>
      </c>
      <c r="CV142" s="5" t="str">
        <f t="shared" si="295"/>
        <v/>
      </c>
      <c r="CW142" s="5">
        <f t="shared" si="296"/>
        <v>8.77</v>
      </c>
      <c r="CX142" s="5" t="str">
        <f t="shared" si="297"/>
        <v/>
      </c>
      <c r="CY142" s="4">
        <f t="shared" si="298"/>
        <v>506</v>
      </c>
      <c r="CZ142" s="4">
        <f t="shared" si="299"/>
        <v>119.9</v>
      </c>
      <c r="DA142" s="4" t="str">
        <f t="shared" si="300"/>
        <v/>
      </c>
      <c r="DB142" s="5">
        <f t="shared" si="301"/>
        <v>1.1100000000000001</v>
      </c>
      <c r="DC142" s="5" t="str">
        <f t="shared" si="302"/>
        <v/>
      </c>
      <c r="DD142" s="5" t="str">
        <f t="shared" si="303"/>
        <v/>
      </c>
      <c r="DE142" s="5" t="str">
        <f t="shared" si="304"/>
        <v/>
      </c>
      <c r="DF142" s="5" t="str">
        <f t="shared" si="305"/>
        <v/>
      </c>
      <c r="DG142" s="5" t="str">
        <f t="shared" si="306"/>
        <v/>
      </c>
      <c r="DH142" s="5" t="str">
        <f t="shared" si="307"/>
        <v/>
      </c>
      <c r="DI142" s="5" t="str">
        <f t="shared" si="308"/>
        <v/>
      </c>
      <c r="DJ142" s="5" t="str">
        <f t="shared" si="309"/>
        <v/>
      </c>
      <c r="DK142" s="5" t="str">
        <f t="shared" si="310"/>
        <v/>
      </c>
      <c r="DL142" s="5" t="str">
        <f t="shared" si="311"/>
        <v/>
      </c>
      <c r="DM142" s="5" t="str">
        <f t="shared" si="312"/>
        <v/>
      </c>
      <c r="DN142" s="5" t="str">
        <f t="shared" si="313"/>
        <v/>
      </c>
      <c r="DO142" s="5" t="str">
        <f t="shared" si="314"/>
        <v/>
      </c>
      <c r="DP142" s="5" t="str">
        <f t="shared" si="315"/>
        <v/>
      </c>
      <c r="DQ142" s="5" t="str">
        <f t="shared" si="316"/>
        <v/>
      </c>
      <c r="DR142" s="5" t="str">
        <f t="shared" si="317"/>
        <v/>
      </c>
      <c r="DS142" s="5" t="str">
        <f t="shared" si="318"/>
        <v/>
      </c>
      <c r="DT142" s="5" t="str">
        <f t="shared" si="319"/>
        <v/>
      </c>
      <c r="DU142" s="5" t="str">
        <f t="shared" si="320"/>
        <v/>
      </c>
      <c r="DV142" s="5" t="str">
        <f t="shared" si="321"/>
        <v/>
      </c>
      <c r="DW142" s="5" t="str">
        <f t="shared" si="322"/>
        <v/>
      </c>
      <c r="DX142" s="5" t="str">
        <f t="shared" si="323"/>
        <v/>
      </c>
      <c r="DY142" s="5">
        <f t="shared" si="324"/>
        <v>1.82</v>
      </c>
      <c r="DZ142" s="36">
        <f t="shared" si="325"/>
        <v>40</v>
      </c>
      <c r="EA142" s="36" t="str">
        <f t="shared" si="326"/>
        <v/>
      </c>
      <c r="EB142" s="4">
        <f t="shared" si="327"/>
        <v>-277.09389781925995</v>
      </c>
      <c r="EC142" s="4">
        <f t="shared" si="328"/>
        <v>34.342449317761371</v>
      </c>
      <c r="ED142" s="4">
        <f t="shared" si="329"/>
        <v>-121.37699703454535</v>
      </c>
      <c r="EE142" s="4">
        <f t="shared" si="330"/>
        <v>371.62295378467536</v>
      </c>
      <c r="EF142" s="4">
        <f t="shared" si="331"/>
        <v>149.03459689756329</v>
      </c>
      <c r="EG142" s="5">
        <f t="shared" si="332"/>
        <v>0.71247114132058242</v>
      </c>
      <c r="EH142" s="5">
        <f t="shared" si="333"/>
        <v>2.1734826899566992</v>
      </c>
      <c r="EI142" s="5">
        <f t="shared" si="334"/>
        <v>1.0731590200586236</v>
      </c>
      <c r="EJ142" s="5">
        <f t="shared" si="335"/>
        <v>0.97531212807412548</v>
      </c>
      <c r="EK142" s="5">
        <f t="shared" si="336"/>
        <v>0.45740477506179017</v>
      </c>
      <c r="EL142" s="5">
        <f t="shared" si="337"/>
        <v>0.9481687785473093</v>
      </c>
      <c r="EM142" s="5">
        <f t="shared" si="338"/>
        <v>0.32</v>
      </c>
      <c r="EN142" s="5">
        <f t="shared" si="339"/>
        <v>19.72</v>
      </c>
      <c r="EO142" s="36">
        <f t="shared" si="340"/>
        <v>2.2799999999999998</v>
      </c>
      <c r="EP142" s="36">
        <f t="shared" si="341"/>
        <v>2.4</v>
      </c>
      <c r="EQ142" s="36">
        <f t="shared" si="342"/>
        <v>1.6</v>
      </c>
      <c r="ER142" s="36">
        <f t="shared" si="343"/>
        <v>136.68600000000001</v>
      </c>
      <c r="ES142" s="36">
        <f t="shared" si="344"/>
        <v>114</v>
      </c>
      <c r="ET142" s="36">
        <f t="shared" si="345"/>
        <v>81</v>
      </c>
      <c r="EU142" s="36">
        <f t="shared" si="346"/>
        <v>12.051</v>
      </c>
      <c r="EV142" s="36">
        <f t="shared" si="347"/>
        <v>7.07</v>
      </c>
      <c r="EW142" s="36">
        <f t="shared" si="348"/>
        <v>15.32</v>
      </c>
      <c r="EX142" s="36">
        <f t="shared" si="349"/>
        <v>12.051</v>
      </c>
      <c r="EY142" s="36">
        <f t="shared" si="350"/>
        <v>4.3100000000000005</v>
      </c>
      <c r="EZ142" s="36">
        <f t="shared" si="351"/>
        <v>7.07</v>
      </c>
      <c r="FA142" s="5" t="str">
        <f t="shared" si="352"/>
        <v/>
      </c>
      <c r="FB142" s="5" t="str">
        <f t="shared" si="353"/>
        <v/>
      </c>
      <c r="FC142" s="5" t="str">
        <f t="shared" si="354"/>
        <v/>
      </c>
      <c r="FD142" s="36">
        <f t="shared" si="355"/>
        <v>136.68600000000001</v>
      </c>
      <c r="FE142" s="36">
        <f t="shared" si="356"/>
        <v>114</v>
      </c>
      <c r="FF142" s="36">
        <f t="shared" si="357"/>
        <v>95</v>
      </c>
      <c r="FG142" s="5">
        <f t="shared" si="358"/>
        <v>26</v>
      </c>
      <c r="FH142" s="36">
        <f t="shared" si="359"/>
        <v>28.5</v>
      </c>
      <c r="FI142" s="36">
        <f t="shared" si="360"/>
        <v>27</v>
      </c>
      <c r="FJ142" s="5" t="str">
        <f t="shared" si="361"/>
        <v/>
      </c>
      <c r="FK142" s="5" t="str">
        <f t="shared" si="362"/>
        <v/>
      </c>
      <c r="FL142" s="5" t="str">
        <f t="shared" si="363"/>
        <v/>
      </c>
      <c r="FM142" s="5">
        <f t="shared" si="364"/>
        <v>0.56666666666666665</v>
      </c>
      <c r="FN142" s="5" t="str">
        <f t="shared" si="365"/>
        <v/>
      </c>
      <c r="FO142" s="5" t="str">
        <f t="shared" si="366"/>
        <v/>
      </c>
      <c r="FP142" s="4">
        <f t="shared" si="367"/>
        <v>273.38</v>
      </c>
      <c r="FQ142" s="4" t="str">
        <f t="shared" si="368"/>
        <v/>
      </c>
      <c r="FR142" s="4">
        <f t="shared" si="369"/>
        <v>349</v>
      </c>
      <c r="FS142" s="65">
        <f t="shared" si="370"/>
        <v>0.10605868778572507</v>
      </c>
      <c r="FT142" s="65" t="str">
        <f t="shared" si="371"/>
        <v/>
      </c>
      <c r="FU142" s="65" t="str">
        <f t="shared" si="372"/>
        <v/>
      </c>
      <c r="FV142" s="65" t="str">
        <f t="shared" si="373"/>
        <v/>
      </c>
      <c r="FW142" s="65">
        <f t="shared" si="374"/>
        <v>0.51729661097038782</v>
      </c>
      <c r="FX142" s="65">
        <f t="shared" si="375"/>
        <v>-0.25492315122868231</v>
      </c>
      <c r="FY142" s="65">
        <f t="shared" si="376"/>
        <v>5.2554349882965905</v>
      </c>
      <c r="FZ142" s="65">
        <f t="shared" si="377"/>
        <v>-6.1481220679893145</v>
      </c>
      <c r="GA142" s="65">
        <f t="shared" si="378"/>
        <v>0.22154517052741785</v>
      </c>
      <c r="GB142" s="65">
        <f t="shared" si="379"/>
        <v>0.28221900000000005</v>
      </c>
      <c r="GC142" s="65">
        <f t="shared" si="380"/>
        <v>-1.5914249999999996</v>
      </c>
      <c r="GD142" s="65">
        <f t="shared" si="381"/>
        <v>-2.4370680000000005</v>
      </c>
    </row>
    <row r="143" spans="1:186">
      <c r="A143" s="38" t="s">
        <v>185</v>
      </c>
      <c r="B143" s="38">
        <v>663634.31037600001</v>
      </c>
      <c r="C143" s="38">
        <v>4883603.9187200004</v>
      </c>
      <c r="D143" s="38" t="s">
        <v>322</v>
      </c>
      <c r="E143" s="38" t="s">
        <v>646</v>
      </c>
      <c r="F143" s="58">
        <v>5839</v>
      </c>
      <c r="G143" s="38" t="s">
        <v>355</v>
      </c>
      <c r="H143" s="34">
        <v>48.08</v>
      </c>
      <c r="I143" s="34">
        <v>3.02</v>
      </c>
      <c r="J143" s="34">
        <v>14.62</v>
      </c>
      <c r="K143" s="34">
        <v>15.77</v>
      </c>
      <c r="L143" s="34">
        <v>0.18</v>
      </c>
      <c r="M143" s="34">
        <v>5.95</v>
      </c>
      <c r="N143" s="34">
        <v>8.4499999999999993</v>
      </c>
      <c r="O143" s="34">
        <v>2.95</v>
      </c>
      <c r="P143" s="34">
        <v>0.26</v>
      </c>
      <c r="Q143" s="34">
        <v>0.26</v>
      </c>
      <c r="R143" s="34"/>
      <c r="S143" s="5">
        <f t="shared" si="382"/>
        <v>99.54000000000002</v>
      </c>
      <c r="V143" s="4">
        <v>432</v>
      </c>
      <c r="W143" s="4">
        <v>88</v>
      </c>
      <c r="Y143" s="4">
        <v>19</v>
      </c>
      <c r="AB143" s="4">
        <v>20</v>
      </c>
      <c r="AC143" s="4">
        <v>114</v>
      </c>
      <c r="AD143" s="4">
        <v>39</v>
      </c>
      <c r="AE143" s="4">
        <v>155</v>
      </c>
      <c r="AF143" s="26">
        <v>19</v>
      </c>
      <c r="AG143" s="4">
        <v>44</v>
      </c>
      <c r="BK143" s="4">
        <f t="shared" si="258"/>
        <v>18105</v>
      </c>
      <c r="BL143" s="6">
        <f t="shared" si="259"/>
        <v>0.80013313363288396</v>
      </c>
      <c r="BM143" s="6">
        <f t="shared" si="260"/>
        <v>3.780671006509765E-2</v>
      </c>
      <c r="BN143" s="6">
        <f t="shared" si="261"/>
        <v>0.28672288684055697</v>
      </c>
      <c r="BO143" s="6">
        <f t="shared" si="262"/>
        <v>0.19749530369442705</v>
      </c>
      <c r="BP143" s="6">
        <f t="shared" si="263"/>
        <v>2.5373555117000281E-3</v>
      </c>
      <c r="BQ143" s="6">
        <f t="shared" si="264"/>
        <v>0.14760605308856362</v>
      </c>
      <c r="BR143" s="6">
        <f t="shared" si="265"/>
        <v>0.15067760342368045</v>
      </c>
      <c r="BS143" s="6">
        <f t="shared" si="266"/>
        <v>9.519199741852212E-2</v>
      </c>
      <c r="BT143" s="6">
        <f t="shared" si="267"/>
        <v>5.5201698513800421E-3</v>
      </c>
      <c r="BU143" s="6">
        <f t="shared" si="268"/>
        <v>3.6635197970973652E-3</v>
      </c>
      <c r="BV143" s="5">
        <f t="shared" si="269"/>
        <v>1.88</v>
      </c>
      <c r="BW143" s="5">
        <f t="shared" si="270"/>
        <v>12.5</v>
      </c>
      <c r="BX143" s="36">
        <f t="shared" si="271"/>
        <v>45.4</v>
      </c>
      <c r="BY143" s="5">
        <f t="shared" si="272"/>
        <v>2.39</v>
      </c>
      <c r="BZ143" s="5">
        <f t="shared" si="273"/>
        <v>4.84</v>
      </c>
      <c r="CA143" s="5">
        <f t="shared" si="274"/>
        <v>2.8</v>
      </c>
      <c r="CB143" s="5">
        <f t="shared" si="275"/>
        <v>11.62</v>
      </c>
      <c r="CC143" s="5">
        <f t="shared" si="276"/>
        <v>3.21</v>
      </c>
      <c r="CD143" s="5">
        <f t="shared" si="277"/>
        <v>-5.2399999999999993</v>
      </c>
      <c r="CE143" s="34">
        <f t="shared" si="278"/>
        <v>6.21</v>
      </c>
      <c r="CF143" s="34">
        <f t="shared" si="279"/>
        <v>17.61</v>
      </c>
      <c r="CG143" s="34">
        <f t="shared" si="280"/>
        <v>35.264054514480407</v>
      </c>
      <c r="CH143" s="5">
        <f t="shared" si="281"/>
        <v>1.9</v>
      </c>
      <c r="CI143" s="5">
        <f t="shared" si="282"/>
        <v>0.12</v>
      </c>
      <c r="CJ143" s="6">
        <f t="shared" si="283"/>
        <v>0.06</v>
      </c>
      <c r="CK143" s="5">
        <f t="shared" si="284"/>
        <v>0.17499999999999999</v>
      </c>
      <c r="CL143" s="5" t="str">
        <f t="shared" si="285"/>
        <v/>
      </c>
      <c r="CM143" s="5">
        <f t="shared" si="286"/>
        <v>2.2000000000000002</v>
      </c>
      <c r="CN143" s="5">
        <f t="shared" si="287"/>
        <v>0.22</v>
      </c>
      <c r="CO143" s="5">
        <f t="shared" si="288"/>
        <v>0.2</v>
      </c>
      <c r="CP143" s="5">
        <f t="shared" si="289"/>
        <v>3.97</v>
      </c>
      <c r="CQ143" s="6">
        <f t="shared" si="290"/>
        <v>0.48699999999999999</v>
      </c>
      <c r="CR143" s="40">
        <f t="shared" si="291"/>
        <v>5.1000000000000004E-3</v>
      </c>
      <c r="CS143" s="5">
        <f t="shared" si="292"/>
        <v>2.3199999999999998</v>
      </c>
      <c r="CT143" s="5" t="str">
        <f t="shared" si="293"/>
        <v/>
      </c>
      <c r="CU143" s="5" t="str">
        <f t="shared" si="294"/>
        <v/>
      </c>
      <c r="CV143" s="5" t="str">
        <f t="shared" si="295"/>
        <v/>
      </c>
      <c r="CW143" s="5">
        <f t="shared" si="296"/>
        <v>8.16</v>
      </c>
      <c r="CX143" s="5" t="str">
        <f t="shared" si="297"/>
        <v/>
      </c>
      <c r="CY143" s="4">
        <f t="shared" si="298"/>
        <v>464</v>
      </c>
      <c r="CZ143" s="4">
        <f t="shared" si="299"/>
        <v>116.8</v>
      </c>
      <c r="DA143" s="4" t="str">
        <f t="shared" si="300"/>
        <v/>
      </c>
      <c r="DB143" s="5">
        <f t="shared" si="301"/>
        <v>1.1299999999999999</v>
      </c>
      <c r="DC143" s="5" t="str">
        <f t="shared" si="302"/>
        <v/>
      </c>
      <c r="DD143" s="5" t="str">
        <f t="shared" si="303"/>
        <v/>
      </c>
      <c r="DE143" s="5" t="str">
        <f t="shared" si="304"/>
        <v/>
      </c>
      <c r="DF143" s="5" t="str">
        <f t="shared" si="305"/>
        <v/>
      </c>
      <c r="DG143" s="5" t="str">
        <f t="shared" si="306"/>
        <v/>
      </c>
      <c r="DH143" s="5" t="str">
        <f t="shared" si="307"/>
        <v/>
      </c>
      <c r="DI143" s="5" t="str">
        <f t="shared" si="308"/>
        <v/>
      </c>
      <c r="DJ143" s="5" t="str">
        <f t="shared" si="309"/>
        <v/>
      </c>
      <c r="DK143" s="5" t="str">
        <f t="shared" si="310"/>
        <v/>
      </c>
      <c r="DL143" s="5" t="str">
        <f t="shared" si="311"/>
        <v/>
      </c>
      <c r="DM143" s="5" t="str">
        <f t="shared" si="312"/>
        <v/>
      </c>
      <c r="DN143" s="5" t="str">
        <f t="shared" si="313"/>
        <v/>
      </c>
      <c r="DO143" s="5" t="str">
        <f t="shared" si="314"/>
        <v/>
      </c>
      <c r="DP143" s="5" t="str">
        <f t="shared" si="315"/>
        <v/>
      </c>
      <c r="DQ143" s="5" t="str">
        <f t="shared" si="316"/>
        <v/>
      </c>
      <c r="DR143" s="5" t="str">
        <f t="shared" si="317"/>
        <v/>
      </c>
      <c r="DS143" s="5" t="str">
        <f t="shared" si="318"/>
        <v/>
      </c>
      <c r="DT143" s="5" t="str">
        <f t="shared" si="319"/>
        <v/>
      </c>
      <c r="DU143" s="5" t="str">
        <f t="shared" si="320"/>
        <v/>
      </c>
      <c r="DV143" s="5" t="str">
        <f t="shared" si="321"/>
        <v/>
      </c>
      <c r="DW143" s="5" t="str">
        <f t="shared" si="322"/>
        <v/>
      </c>
      <c r="DX143" s="5" t="str">
        <f t="shared" si="323"/>
        <v/>
      </c>
      <c r="DY143" s="5">
        <f t="shared" si="324"/>
        <v>1.96</v>
      </c>
      <c r="DZ143" s="36">
        <f t="shared" si="325"/>
        <v>58</v>
      </c>
      <c r="EA143" s="36" t="str">
        <f t="shared" si="326"/>
        <v/>
      </c>
      <c r="EB143" s="4">
        <f t="shared" si="327"/>
        <v>-240.3494309908225</v>
      </c>
      <c r="EC143" s="4">
        <f t="shared" si="328"/>
        <v>65.54714165860554</v>
      </c>
      <c r="ED143" s="4">
        <f t="shared" si="329"/>
        <v>-115.3444872767061</v>
      </c>
      <c r="EE143" s="4">
        <f t="shared" si="330"/>
        <v>382.90806684808837</v>
      </c>
      <c r="EF143" s="4">
        <f t="shared" si="331"/>
        <v>106.54479149330609</v>
      </c>
      <c r="EG143" s="5">
        <f t="shared" si="332"/>
        <v>0.71330544734929269</v>
      </c>
      <c r="EH143" s="5">
        <f t="shared" si="333"/>
        <v>2.8482147571991532</v>
      </c>
      <c r="EI143" s="5">
        <f t="shared" si="334"/>
        <v>1.1408875900443671</v>
      </c>
      <c r="EJ143" s="5">
        <f t="shared" si="335"/>
        <v>0.66823020917872777</v>
      </c>
      <c r="EK143" s="5">
        <f t="shared" si="336"/>
        <v>0.33834753363372366</v>
      </c>
      <c r="EL143" s="5">
        <f t="shared" si="337"/>
        <v>1.0714733967861154</v>
      </c>
      <c r="EM143" s="5">
        <f t="shared" si="338"/>
        <v>0.3</v>
      </c>
      <c r="EN143" s="5">
        <f t="shared" si="339"/>
        <v>21.58</v>
      </c>
      <c r="EO143" s="36">
        <f t="shared" si="340"/>
        <v>3.02</v>
      </c>
      <c r="EP143" s="36">
        <f t="shared" si="341"/>
        <v>1.7999999999999998</v>
      </c>
      <c r="EQ143" s="36">
        <f t="shared" si="342"/>
        <v>2.6</v>
      </c>
      <c r="ER143" s="36">
        <f t="shared" si="343"/>
        <v>181.04900000000001</v>
      </c>
      <c r="ES143" s="36">
        <f t="shared" si="344"/>
        <v>155</v>
      </c>
      <c r="ET143" s="36">
        <f t="shared" si="345"/>
        <v>117</v>
      </c>
      <c r="EU143" s="36">
        <f t="shared" si="346"/>
        <v>14.193</v>
      </c>
      <c r="EV143" s="36">
        <f t="shared" si="347"/>
        <v>5.95</v>
      </c>
      <c r="EW143" s="36">
        <f t="shared" si="348"/>
        <v>14.62</v>
      </c>
      <c r="EX143" s="36">
        <f t="shared" si="349"/>
        <v>14.193</v>
      </c>
      <c r="EY143" s="36">
        <f t="shared" si="350"/>
        <v>3.21</v>
      </c>
      <c r="EZ143" s="36">
        <f t="shared" si="351"/>
        <v>5.95</v>
      </c>
      <c r="FA143" s="5" t="str">
        <f t="shared" si="352"/>
        <v/>
      </c>
      <c r="FB143" s="5" t="str">
        <f t="shared" si="353"/>
        <v/>
      </c>
      <c r="FC143" s="5" t="str">
        <f t="shared" si="354"/>
        <v/>
      </c>
      <c r="FD143" s="36">
        <f t="shared" si="355"/>
        <v>181.04900000000001</v>
      </c>
      <c r="FE143" s="36">
        <f t="shared" si="356"/>
        <v>155</v>
      </c>
      <c r="FF143" s="36">
        <f t="shared" si="357"/>
        <v>57</v>
      </c>
      <c r="FG143" s="5">
        <f t="shared" si="358"/>
        <v>38</v>
      </c>
      <c r="FH143" s="36">
        <f t="shared" si="359"/>
        <v>38.75</v>
      </c>
      <c r="FI143" s="36">
        <f t="shared" si="360"/>
        <v>39</v>
      </c>
      <c r="FJ143" s="5" t="str">
        <f t="shared" si="361"/>
        <v/>
      </c>
      <c r="FK143" s="5" t="str">
        <f t="shared" si="362"/>
        <v/>
      </c>
      <c r="FL143" s="5" t="str">
        <f t="shared" si="363"/>
        <v/>
      </c>
      <c r="FM143" s="5">
        <f t="shared" si="364"/>
        <v>0.66666666666666663</v>
      </c>
      <c r="FN143" s="5" t="str">
        <f t="shared" si="365"/>
        <v/>
      </c>
      <c r="FO143" s="5" t="str">
        <f t="shared" si="366"/>
        <v/>
      </c>
      <c r="FP143" s="4">
        <f t="shared" si="367"/>
        <v>362.1</v>
      </c>
      <c r="FQ143" s="4" t="str">
        <f t="shared" si="368"/>
        <v/>
      </c>
      <c r="FR143" s="4">
        <f t="shared" si="369"/>
        <v>432</v>
      </c>
      <c r="FS143" s="65">
        <f t="shared" si="370"/>
        <v>7.665522199790048E-2</v>
      </c>
      <c r="FT143" s="65" t="str">
        <f t="shared" si="371"/>
        <v/>
      </c>
      <c r="FU143" s="65" t="str">
        <f t="shared" si="372"/>
        <v/>
      </c>
      <c r="FV143" s="65" t="str">
        <f t="shared" si="373"/>
        <v/>
      </c>
      <c r="FW143" s="65">
        <f t="shared" si="374"/>
        <v>0.39451280607174605</v>
      </c>
      <c r="FX143" s="65">
        <f t="shared" si="375"/>
        <v>-0.59883368648859547</v>
      </c>
      <c r="FY143" s="65">
        <f t="shared" si="376"/>
        <v>4.6279380959875462</v>
      </c>
      <c r="FZ143" s="65">
        <f t="shared" si="377"/>
        <v>-6.7170090534310649</v>
      </c>
      <c r="GA143" s="65">
        <f t="shared" si="378"/>
        <v>0.27785118822945343</v>
      </c>
      <c r="GB143" s="65">
        <f t="shared" si="379"/>
        <v>0.24412300000000012</v>
      </c>
      <c r="GC143" s="65">
        <f t="shared" si="380"/>
        <v>-1.5483729999999998</v>
      </c>
      <c r="GD143" s="65">
        <f t="shared" si="381"/>
        <v>-2.352338</v>
      </c>
    </row>
    <row r="144" spans="1:186">
      <c r="A144" s="38" t="s">
        <v>185</v>
      </c>
      <c r="B144" s="38">
        <v>664470.30033</v>
      </c>
      <c r="C144" s="38">
        <v>4883248.9583799997</v>
      </c>
      <c r="D144" s="38" t="s">
        <v>322</v>
      </c>
      <c r="E144" s="38" t="s">
        <v>646</v>
      </c>
      <c r="F144" s="58">
        <v>5841</v>
      </c>
      <c r="G144" s="38" t="s">
        <v>356</v>
      </c>
      <c r="H144" s="34">
        <v>47.21</v>
      </c>
      <c r="I144" s="34">
        <v>2.57</v>
      </c>
      <c r="J144" s="34">
        <v>13.91</v>
      </c>
      <c r="K144" s="34">
        <v>17.079999999999998</v>
      </c>
      <c r="L144" s="34">
        <v>0.25</v>
      </c>
      <c r="M144" s="34">
        <v>5.91</v>
      </c>
      <c r="N144" s="34">
        <v>8.89</v>
      </c>
      <c r="O144" s="34">
        <v>3.59</v>
      </c>
      <c r="P144" s="34">
        <v>0.21</v>
      </c>
      <c r="Q144" s="34">
        <v>0.28999999999999998</v>
      </c>
      <c r="R144" s="34"/>
      <c r="S144" s="5">
        <f t="shared" si="382"/>
        <v>99.91</v>
      </c>
      <c r="V144" s="4">
        <v>416</v>
      </c>
      <c r="W144" s="4">
        <v>47</v>
      </c>
      <c r="Y144" s="4">
        <v>21</v>
      </c>
      <c r="AB144" s="4">
        <v>15</v>
      </c>
      <c r="AC144" s="4">
        <v>96</v>
      </c>
      <c r="AD144" s="4">
        <v>35</v>
      </c>
      <c r="AE144" s="4">
        <v>142</v>
      </c>
      <c r="AF144" s="26">
        <v>16</v>
      </c>
      <c r="AG144" s="4">
        <v>10</v>
      </c>
      <c r="BK144" s="4">
        <f t="shared" si="258"/>
        <v>15407</v>
      </c>
      <c r="BL144" s="6">
        <f t="shared" si="259"/>
        <v>0.78565485105674815</v>
      </c>
      <c r="BM144" s="6">
        <f t="shared" si="260"/>
        <v>3.217325988983475E-2</v>
      </c>
      <c r="BN144" s="6">
        <f t="shared" si="261"/>
        <v>0.27279858795842321</v>
      </c>
      <c r="BO144" s="6">
        <f t="shared" si="262"/>
        <v>0.21390106449592985</v>
      </c>
      <c r="BP144" s="6">
        <f t="shared" si="263"/>
        <v>3.5241048773611504E-3</v>
      </c>
      <c r="BQ144" s="6">
        <f t="shared" si="264"/>
        <v>0.14661374348796824</v>
      </c>
      <c r="BR144" s="6">
        <f t="shared" si="265"/>
        <v>0.15852353780313838</v>
      </c>
      <c r="BS144" s="6">
        <f t="shared" si="266"/>
        <v>0.11584382058728622</v>
      </c>
      <c r="BT144" s="6">
        <f t="shared" si="267"/>
        <v>4.4585987261146496E-3</v>
      </c>
      <c r="BU144" s="6">
        <f t="shared" si="268"/>
        <v>4.0862336198393689E-3</v>
      </c>
      <c r="BV144" s="5">
        <f t="shared" si="269"/>
        <v>2.0299999999999998</v>
      </c>
      <c r="BW144" s="5">
        <f t="shared" si="270"/>
        <v>13.55</v>
      </c>
      <c r="BX144" s="36">
        <f t="shared" si="271"/>
        <v>43.26</v>
      </c>
      <c r="BY144" s="5">
        <f t="shared" si="272"/>
        <v>2.6</v>
      </c>
      <c r="BZ144" s="5">
        <f t="shared" si="273"/>
        <v>5.41</v>
      </c>
      <c r="CA144" s="5">
        <f t="shared" si="274"/>
        <v>3.46</v>
      </c>
      <c r="CB144" s="5">
        <f t="shared" si="275"/>
        <v>8.86</v>
      </c>
      <c r="CC144" s="5">
        <f t="shared" si="276"/>
        <v>3.8</v>
      </c>
      <c r="CD144" s="5">
        <f t="shared" si="277"/>
        <v>-5.0900000000000007</v>
      </c>
      <c r="CE144" s="34">
        <f t="shared" si="278"/>
        <v>6.12</v>
      </c>
      <c r="CF144" s="34">
        <f t="shared" si="279"/>
        <v>18.600000000000001</v>
      </c>
      <c r="CG144" s="34">
        <f t="shared" si="280"/>
        <v>32.903225806451616</v>
      </c>
      <c r="CH144" s="5">
        <f t="shared" si="281"/>
        <v>1.38</v>
      </c>
      <c r="CI144" s="5">
        <f t="shared" si="282"/>
        <v>0.11</v>
      </c>
      <c r="CJ144" s="6">
        <f t="shared" si="283"/>
        <v>4.9000000000000002E-2</v>
      </c>
      <c r="CK144" s="5">
        <f t="shared" si="284"/>
        <v>0.156</v>
      </c>
      <c r="CL144" s="5" t="str">
        <f t="shared" si="285"/>
        <v/>
      </c>
      <c r="CM144" s="5">
        <f t="shared" si="286"/>
        <v>0.67</v>
      </c>
      <c r="CN144" s="5">
        <f t="shared" si="287"/>
        <v>0.45</v>
      </c>
      <c r="CO144" s="5">
        <f t="shared" si="288"/>
        <v>0.11</v>
      </c>
      <c r="CP144" s="5">
        <f t="shared" si="289"/>
        <v>4.0599999999999996</v>
      </c>
      <c r="CQ144" s="6">
        <f t="shared" si="290"/>
        <v>0.45700000000000002</v>
      </c>
      <c r="CR144" s="40">
        <f t="shared" si="291"/>
        <v>5.4999999999999997E-3</v>
      </c>
      <c r="CS144" s="5">
        <f t="shared" si="292"/>
        <v>0.63</v>
      </c>
      <c r="CT144" s="5" t="str">
        <f t="shared" si="293"/>
        <v/>
      </c>
      <c r="CU144" s="5" t="str">
        <f t="shared" si="294"/>
        <v/>
      </c>
      <c r="CV144" s="5" t="str">
        <f t="shared" si="295"/>
        <v/>
      </c>
      <c r="CW144" s="5">
        <f t="shared" si="296"/>
        <v>8.8800000000000008</v>
      </c>
      <c r="CX144" s="5" t="str">
        <f t="shared" si="297"/>
        <v/>
      </c>
      <c r="CY144" s="4">
        <f t="shared" si="298"/>
        <v>440</v>
      </c>
      <c r="CZ144" s="4">
        <f t="shared" si="299"/>
        <v>108.5</v>
      </c>
      <c r="DA144" s="4" t="str">
        <f t="shared" si="300"/>
        <v/>
      </c>
      <c r="DB144" s="5">
        <f t="shared" si="301"/>
        <v>0.28999999999999998</v>
      </c>
      <c r="DC144" s="5" t="str">
        <f t="shared" si="302"/>
        <v/>
      </c>
      <c r="DD144" s="5" t="str">
        <f t="shared" si="303"/>
        <v/>
      </c>
      <c r="DE144" s="5" t="str">
        <f t="shared" si="304"/>
        <v/>
      </c>
      <c r="DF144" s="5" t="str">
        <f t="shared" si="305"/>
        <v/>
      </c>
      <c r="DG144" s="5" t="str">
        <f t="shared" si="306"/>
        <v/>
      </c>
      <c r="DH144" s="5" t="str">
        <f t="shared" si="307"/>
        <v/>
      </c>
      <c r="DI144" s="5" t="str">
        <f t="shared" si="308"/>
        <v/>
      </c>
      <c r="DJ144" s="5" t="str">
        <f t="shared" si="309"/>
        <v/>
      </c>
      <c r="DK144" s="5" t="str">
        <f t="shared" si="310"/>
        <v/>
      </c>
      <c r="DL144" s="5" t="str">
        <f t="shared" si="311"/>
        <v/>
      </c>
      <c r="DM144" s="5" t="str">
        <f t="shared" si="312"/>
        <v/>
      </c>
      <c r="DN144" s="5" t="str">
        <f t="shared" si="313"/>
        <v/>
      </c>
      <c r="DO144" s="5" t="str">
        <f t="shared" si="314"/>
        <v/>
      </c>
      <c r="DP144" s="5" t="str">
        <f t="shared" si="315"/>
        <v/>
      </c>
      <c r="DQ144" s="5" t="str">
        <f t="shared" si="316"/>
        <v/>
      </c>
      <c r="DR144" s="5" t="str">
        <f t="shared" si="317"/>
        <v/>
      </c>
      <c r="DS144" s="5" t="str">
        <f t="shared" si="318"/>
        <v/>
      </c>
      <c r="DT144" s="5" t="str">
        <f t="shared" si="319"/>
        <v/>
      </c>
      <c r="DU144" s="5" t="str">
        <f t="shared" si="320"/>
        <v/>
      </c>
      <c r="DV144" s="5" t="str">
        <f t="shared" si="321"/>
        <v/>
      </c>
      <c r="DW144" s="5" t="str">
        <f t="shared" si="322"/>
        <v/>
      </c>
      <c r="DX144" s="5" t="str">
        <f t="shared" si="323"/>
        <v/>
      </c>
      <c r="DY144" s="5">
        <f t="shared" si="324"/>
        <v>1.8</v>
      </c>
      <c r="DZ144" s="36">
        <f t="shared" si="325"/>
        <v>51</v>
      </c>
      <c r="EA144" s="36" t="str">
        <f t="shared" si="326"/>
        <v/>
      </c>
      <c r="EB144" s="4">
        <f t="shared" si="327"/>
        <v>-269.90875966430991</v>
      </c>
      <c r="EC144" s="4">
        <f t="shared" si="328"/>
        <v>35.900172503422951</v>
      </c>
      <c r="ED144" s="4">
        <f t="shared" si="329"/>
        <v>-164.55090696125441</v>
      </c>
      <c r="EE144" s="4">
        <f t="shared" si="330"/>
        <v>392.6880678737329</v>
      </c>
      <c r="EF144" s="4">
        <f t="shared" si="331"/>
        <v>126.41175962284416</v>
      </c>
      <c r="EG144" s="5">
        <f t="shared" si="332"/>
        <v>0.62392311219702579</v>
      </c>
      <c r="EH144" s="5">
        <f t="shared" si="333"/>
        <v>2.268666988536657</v>
      </c>
      <c r="EI144" s="5">
        <f t="shared" si="334"/>
        <v>0.97868949193141574</v>
      </c>
      <c r="EJ144" s="5">
        <f t="shared" si="335"/>
        <v>0.75868725966691342</v>
      </c>
      <c r="EK144" s="5">
        <f t="shared" si="336"/>
        <v>0.43148770744234871</v>
      </c>
      <c r="EL144" s="5">
        <f t="shared" si="337"/>
        <v>1.1812978802073133</v>
      </c>
      <c r="EM144" s="5">
        <f t="shared" si="338"/>
        <v>0.28999999999999998</v>
      </c>
      <c r="EN144" s="5">
        <f t="shared" si="339"/>
        <v>22.98</v>
      </c>
      <c r="EO144" s="36">
        <f t="shared" si="340"/>
        <v>2.57</v>
      </c>
      <c r="EP144" s="36">
        <f t="shared" si="341"/>
        <v>2.5</v>
      </c>
      <c r="EQ144" s="36">
        <f t="shared" si="342"/>
        <v>2.9</v>
      </c>
      <c r="ER144" s="36">
        <f t="shared" si="343"/>
        <v>154.07149999999999</v>
      </c>
      <c r="ES144" s="36">
        <f t="shared" si="344"/>
        <v>142</v>
      </c>
      <c r="ET144" s="36">
        <f t="shared" si="345"/>
        <v>105</v>
      </c>
      <c r="EU144" s="36">
        <f t="shared" si="346"/>
        <v>15.371999999999998</v>
      </c>
      <c r="EV144" s="36">
        <f t="shared" si="347"/>
        <v>5.91</v>
      </c>
      <c r="EW144" s="36">
        <f t="shared" si="348"/>
        <v>13.91</v>
      </c>
      <c r="EX144" s="36">
        <f t="shared" si="349"/>
        <v>15.371999999999998</v>
      </c>
      <c r="EY144" s="36">
        <f t="shared" si="350"/>
        <v>3.8</v>
      </c>
      <c r="EZ144" s="36">
        <f t="shared" si="351"/>
        <v>5.91</v>
      </c>
      <c r="FA144" s="5" t="str">
        <f t="shared" si="352"/>
        <v/>
      </c>
      <c r="FB144" s="5" t="str">
        <f t="shared" si="353"/>
        <v/>
      </c>
      <c r="FC144" s="5" t="str">
        <f t="shared" si="354"/>
        <v/>
      </c>
      <c r="FD144" s="36">
        <f t="shared" si="355"/>
        <v>154.07149999999999</v>
      </c>
      <c r="FE144" s="36">
        <f t="shared" si="356"/>
        <v>142</v>
      </c>
      <c r="FF144" s="36">
        <f t="shared" si="357"/>
        <v>48</v>
      </c>
      <c r="FG144" s="5">
        <f t="shared" si="358"/>
        <v>32</v>
      </c>
      <c r="FH144" s="36">
        <f t="shared" si="359"/>
        <v>35.5</v>
      </c>
      <c r="FI144" s="36">
        <f t="shared" si="360"/>
        <v>35</v>
      </c>
      <c r="FJ144" s="5" t="str">
        <f t="shared" si="361"/>
        <v/>
      </c>
      <c r="FK144" s="5" t="str">
        <f t="shared" si="362"/>
        <v/>
      </c>
      <c r="FL144" s="5" t="str">
        <f t="shared" si="363"/>
        <v/>
      </c>
      <c r="FM144" s="5">
        <f t="shared" si="364"/>
        <v>0.5</v>
      </c>
      <c r="FN144" s="5" t="str">
        <f t="shared" si="365"/>
        <v/>
      </c>
      <c r="FO144" s="5" t="str">
        <f t="shared" si="366"/>
        <v/>
      </c>
      <c r="FP144" s="4">
        <f t="shared" si="367"/>
        <v>308.14</v>
      </c>
      <c r="FQ144" s="4" t="str">
        <f t="shared" si="368"/>
        <v/>
      </c>
      <c r="FR144" s="4">
        <f t="shared" si="369"/>
        <v>416</v>
      </c>
      <c r="FS144" s="65">
        <f t="shared" si="370"/>
        <v>0.13034525239515679</v>
      </c>
      <c r="FT144" s="65" t="str">
        <f t="shared" si="371"/>
        <v/>
      </c>
      <c r="FU144" s="65" t="str">
        <f t="shared" si="372"/>
        <v/>
      </c>
      <c r="FV144" s="65" t="str">
        <f t="shared" si="373"/>
        <v/>
      </c>
      <c r="FW144" s="65">
        <f t="shared" si="374"/>
        <v>0.4566627940937435</v>
      </c>
      <c r="FX144" s="65">
        <f t="shared" si="375"/>
        <v>-0.60338685820007398</v>
      </c>
      <c r="FY144" s="65">
        <f t="shared" si="376"/>
        <v>4.5522443646804103</v>
      </c>
      <c r="FZ144" s="65">
        <f t="shared" si="377"/>
        <v>-6.7231408009472986</v>
      </c>
      <c r="GA144" s="65">
        <f t="shared" si="378"/>
        <v>0.23154621560163768</v>
      </c>
      <c r="GB144" s="65">
        <f t="shared" si="379"/>
        <v>0.25487600000000005</v>
      </c>
      <c r="GC144" s="65">
        <f t="shared" si="380"/>
        <v>-1.5686340000000001</v>
      </c>
      <c r="GD144" s="65">
        <f t="shared" si="381"/>
        <v>-2.3339870000000005</v>
      </c>
    </row>
    <row r="145" spans="1:186">
      <c r="A145" s="38" t="s">
        <v>185</v>
      </c>
      <c r="B145" s="38">
        <v>664470.815496</v>
      </c>
      <c r="C145" s="38">
        <v>4883213.2521099998</v>
      </c>
      <c r="D145" s="38" t="s">
        <v>322</v>
      </c>
      <c r="E145" s="38" t="s">
        <v>646</v>
      </c>
      <c r="F145" s="58">
        <v>5842</v>
      </c>
      <c r="G145" s="38" t="s">
        <v>357</v>
      </c>
      <c r="H145" s="34">
        <v>44.41</v>
      </c>
      <c r="I145" s="34">
        <v>2.93</v>
      </c>
      <c r="J145" s="34">
        <v>12.79</v>
      </c>
      <c r="K145" s="34">
        <v>16.52</v>
      </c>
      <c r="L145" s="34">
        <v>0.18</v>
      </c>
      <c r="M145" s="34">
        <v>3.83</v>
      </c>
      <c r="N145" s="34">
        <v>12.88</v>
      </c>
      <c r="O145" s="34">
        <v>4.7699999999999996</v>
      </c>
      <c r="P145" s="34">
        <v>0.04</v>
      </c>
      <c r="Q145" s="34">
        <v>0.53</v>
      </c>
      <c r="R145" s="34"/>
      <c r="S145" s="5">
        <f t="shared" si="382"/>
        <v>98.88</v>
      </c>
      <c r="U145" s="4">
        <v>39</v>
      </c>
      <c r="V145" s="4">
        <v>271</v>
      </c>
      <c r="W145" s="4">
        <v>42</v>
      </c>
      <c r="Y145" s="4">
        <v>15</v>
      </c>
      <c r="AB145" s="4">
        <v>16</v>
      </c>
      <c r="AC145" s="4">
        <v>180</v>
      </c>
      <c r="AD145" s="4">
        <v>55</v>
      </c>
      <c r="AE145" s="4">
        <v>257</v>
      </c>
      <c r="AF145" s="26">
        <v>19</v>
      </c>
      <c r="AG145" s="4">
        <v>46</v>
      </c>
      <c r="AH145" s="5">
        <v>24.3</v>
      </c>
      <c r="AI145" s="5">
        <v>56</v>
      </c>
      <c r="AK145" s="5">
        <v>34</v>
      </c>
      <c r="AL145" s="5">
        <v>8.5399999999999991</v>
      </c>
      <c r="AM145" s="5">
        <v>2.5099999999999998</v>
      </c>
      <c r="AO145" s="5">
        <v>1.5</v>
      </c>
      <c r="AT145" s="5">
        <v>5.46</v>
      </c>
      <c r="AU145" s="5">
        <v>0.83</v>
      </c>
      <c r="AV145" s="5">
        <v>6.8</v>
      </c>
      <c r="AW145" s="5">
        <v>1.3</v>
      </c>
      <c r="AX145" s="5">
        <v>2.5</v>
      </c>
      <c r="BK145" s="4">
        <f t="shared" si="258"/>
        <v>17565</v>
      </c>
      <c r="BL145" s="6">
        <f t="shared" si="259"/>
        <v>0.73905807954734559</v>
      </c>
      <c r="BM145" s="6">
        <f t="shared" si="260"/>
        <v>3.6680020030045071E-2</v>
      </c>
      <c r="BN145" s="6">
        <f t="shared" si="261"/>
        <v>0.25083349676407135</v>
      </c>
      <c r="BO145" s="6">
        <f t="shared" si="262"/>
        <v>0.20688791484032562</v>
      </c>
      <c r="BP145" s="6">
        <f t="shared" si="263"/>
        <v>2.5373555117000281E-3</v>
      </c>
      <c r="BQ145" s="6">
        <f t="shared" si="264"/>
        <v>9.5013644257008187E-2</v>
      </c>
      <c r="BR145" s="6">
        <f t="shared" si="265"/>
        <v>0.22967189728958631</v>
      </c>
      <c r="BS145" s="6">
        <f t="shared" si="266"/>
        <v>0.15392061955469505</v>
      </c>
      <c r="BT145" s="6">
        <f t="shared" si="267"/>
        <v>8.4925690021231425E-4</v>
      </c>
      <c r="BU145" s="6">
        <f t="shared" si="268"/>
        <v>7.4679442017753983E-3</v>
      </c>
      <c r="BV145" s="5">
        <f t="shared" si="269"/>
        <v>1.96</v>
      </c>
      <c r="BW145" s="5">
        <f t="shared" si="270"/>
        <v>13.1</v>
      </c>
      <c r="BX145" s="36">
        <f t="shared" si="271"/>
        <v>33.81</v>
      </c>
      <c r="BY145" s="5">
        <f t="shared" si="272"/>
        <v>3.88</v>
      </c>
      <c r="BZ145" s="5">
        <f t="shared" si="273"/>
        <v>4.37</v>
      </c>
      <c r="CA145" s="5">
        <f t="shared" si="274"/>
        <v>4.4000000000000004</v>
      </c>
      <c r="CB145" s="5">
        <f t="shared" si="275"/>
        <v>5.53</v>
      </c>
      <c r="CC145" s="5">
        <f t="shared" si="276"/>
        <v>4.8099999999999996</v>
      </c>
      <c r="CD145" s="5">
        <f t="shared" si="277"/>
        <v>-8.07</v>
      </c>
      <c r="CE145" s="34">
        <f t="shared" si="278"/>
        <v>3.87</v>
      </c>
      <c r="CF145" s="34">
        <f t="shared" si="279"/>
        <v>21.52</v>
      </c>
      <c r="CG145" s="34">
        <f t="shared" si="280"/>
        <v>17.983271375464685</v>
      </c>
      <c r="CH145" s="5">
        <f t="shared" si="281"/>
        <v>0.14000000000000001</v>
      </c>
      <c r="CI145" s="5">
        <f t="shared" si="282"/>
        <v>0.02</v>
      </c>
      <c r="CJ145" s="6">
        <f t="shared" si="283"/>
        <v>4.8000000000000001E-2</v>
      </c>
      <c r="CK145" s="5">
        <f t="shared" si="284"/>
        <v>8.8999999999999996E-2</v>
      </c>
      <c r="CL145" s="5">
        <f t="shared" si="285"/>
        <v>5.2939999999999996</v>
      </c>
      <c r="CM145" s="5">
        <f t="shared" si="286"/>
        <v>2.88</v>
      </c>
      <c r="CN145" s="5">
        <f t="shared" si="287"/>
        <v>0.36</v>
      </c>
      <c r="CO145" s="5">
        <f t="shared" si="288"/>
        <v>0.15</v>
      </c>
      <c r="CP145" s="5">
        <f t="shared" si="289"/>
        <v>4.67</v>
      </c>
      <c r="CQ145" s="6">
        <f t="shared" si="290"/>
        <v>0.34499999999999997</v>
      </c>
      <c r="CR145" s="40">
        <f t="shared" si="291"/>
        <v>8.8000000000000005E-3</v>
      </c>
      <c r="CS145" s="5">
        <f t="shared" si="292"/>
        <v>2.42</v>
      </c>
      <c r="CT145" s="5">
        <f t="shared" si="293"/>
        <v>1.89</v>
      </c>
      <c r="CU145" s="5">
        <f t="shared" si="294"/>
        <v>18.399999999999999</v>
      </c>
      <c r="CV145" s="5">
        <f t="shared" si="295"/>
        <v>37.799999999999997</v>
      </c>
      <c r="CW145" s="5">
        <f t="shared" si="296"/>
        <v>13.53</v>
      </c>
      <c r="CX145" s="5">
        <f t="shared" si="297"/>
        <v>10.26</v>
      </c>
      <c r="CY145" s="4">
        <f t="shared" si="298"/>
        <v>319</v>
      </c>
      <c r="CZ145" s="4">
        <f t="shared" si="299"/>
        <v>68.3</v>
      </c>
      <c r="DA145" s="4">
        <f t="shared" si="300"/>
        <v>3217</v>
      </c>
      <c r="DB145" s="5">
        <f t="shared" si="301"/>
        <v>0.84</v>
      </c>
      <c r="DC145" s="5">
        <f t="shared" si="302"/>
        <v>8.42</v>
      </c>
      <c r="DD145" s="5">
        <f t="shared" si="303"/>
        <v>35.380000000000003</v>
      </c>
      <c r="DE145" s="5">
        <f t="shared" si="304"/>
        <v>1.25</v>
      </c>
      <c r="DF145" s="5">
        <f t="shared" si="305"/>
        <v>3.48</v>
      </c>
      <c r="DG145" s="5">
        <f t="shared" si="306"/>
        <v>0.24</v>
      </c>
      <c r="DH145" s="5">
        <f t="shared" si="307"/>
        <v>0.46</v>
      </c>
      <c r="DI145" s="5">
        <f t="shared" si="308"/>
        <v>0.54</v>
      </c>
      <c r="DJ145" s="5">
        <f t="shared" si="309"/>
        <v>38.300000000000004</v>
      </c>
      <c r="DK145" s="5">
        <f t="shared" si="310"/>
        <v>1.28</v>
      </c>
      <c r="DL145" s="5">
        <f t="shared" si="311"/>
        <v>18.690000000000001</v>
      </c>
      <c r="DM145" s="5" t="str">
        <f t="shared" si="312"/>
        <v/>
      </c>
      <c r="DN145" s="5">
        <f t="shared" si="313"/>
        <v>1.92</v>
      </c>
      <c r="DO145" s="5">
        <f t="shared" si="314"/>
        <v>7.6</v>
      </c>
      <c r="DP145" s="5" t="str">
        <f t="shared" si="315"/>
        <v/>
      </c>
      <c r="DQ145" s="5">
        <f t="shared" si="316"/>
        <v>2.98</v>
      </c>
      <c r="DR145" s="5">
        <f t="shared" si="317"/>
        <v>1.76</v>
      </c>
      <c r="DS145" s="5">
        <f t="shared" si="318"/>
        <v>1.7</v>
      </c>
      <c r="DT145" s="5">
        <f t="shared" si="319"/>
        <v>0.82</v>
      </c>
      <c r="DU145" s="5">
        <f t="shared" si="320"/>
        <v>1.3</v>
      </c>
      <c r="DV145" s="5">
        <f t="shared" si="321"/>
        <v>1.0900000000000001</v>
      </c>
      <c r="DW145" s="5">
        <f t="shared" si="322"/>
        <v>0.9</v>
      </c>
      <c r="DX145" s="5">
        <f t="shared" si="323"/>
        <v>0.76</v>
      </c>
      <c r="DY145" s="5">
        <f t="shared" si="324"/>
        <v>1.18</v>
      </c>
      <c r="DZ145" s="36">
        <f t="shared" si="325"/>
        <v>74</v>
      </c>
      <c r="EA145" s="36">
        <f t="shared" si="326"/>
        <v>6.8</v>
      </c>
      <c r="EB145" s="4">
        <f t="shared" si="327"/>
        <v>-382.74325994406905</v>
      </c>
      <c r="EC145" s="4">
        <f t="shared" si="328"/>
        <v>-61.531781465516325</v>
      </c>
      <c r="ED145" s="4">
        <f t="shared" si="329"/>
        <v>-363.28017427000862</v>
      </c>
      <c r="EE145" s="4">
        <f t="shared" si="330"/>
        <v>338.58157912737886</v>
      </c>
      <c r="EF145" s="4">
        <f t="shared" si="331"/>
        <v>277.95020233813744</v>
      </c>
      <c r="EG145" s="5">
        <f t="shared" si="332"/>
        <v>0.40856054501942768</v>
      </c>
      <c r="EH145" s="5">
        <f t="shared" si="333"/>
        <v>1.6215154563837175</v>
      </c>
      <c r="EI145" s="5">
        <f t="shared" si="334"/>
        <v>0.65267235134020662</v>
      </c>
      <c r="EJ145" s="5">
        <f t="shared" si="335"/>
        <v>0.67366155360200963</v>
      </c>
      <c r="EK145" s="5">
        <f t="shared" si="336"/>
        <v>0.61540377076915431</v>
      </c>
      <c r="EL145" s="5">
        <f t="shared" si="337"/>
        <v>1.8371360589447536</v>
      </c>
      <c r="EM145" s="5">
        <f t="shared" si="338"/>
        <v>0.28999999999999998</v>
      </c>
      <c r="EN145" s="5">
        <f t="shared" si="339"/>
        <v>23.42</v>
      </c>
      <c r="EO145" s="36">
        <f t="shared" si="340"/>
        <v>2.93</v>
      </c>
      <c r="EP145" s="36">
        <f t="shared" si="341"/>
        <v>1.7999999999999998</v>
      </c>
      <c r="EQ145" s="36">
        <f t="shared" si="342"/>
        <v>5.3000000000000007</v>
      </c>
      <c r="ER145" s="36">
        <f t="shared" si="343"/>
        <v>175.65350000000001</v>
      </c>
      <c r="ES145" s="36">
        <f t="shared" si="344"/>
        <v>257</v>
      </c>
      <c r="ET145" s="36">
        <f t="shared" si="345"/>
        <v>165</v>
      </c>
      <c r="EU145" s="36">
        <f t="shared" si="346"/>
        <v>14.868</v>
      </c>
      <c r="EV145" s="36">
        <f t="shared" si="347"/>
        <v>3.83</v>
      </c>
      <c r="EW145" s="36">
        <f t="shared" si="348"/>
        <v>12.79</v>
      </c>
      <c r="EX145" s="36">
        <f t="shared" si="349"/>
        <v>14.868</v>
      </c>
      <c r="EY145" s="36">
        <f t="shared" si="350"/>
        <v>4.8099999999999996</v>
      </c>
      <c r="EZ145" s="36">
        <f t="shared" si="351"/>
        <v>3.83</v>
      </c>
      <c r="FA145" s="5">
        <f t="shared" si="352"/>
        <v>2.2666666666666666</v>
      </c>
      <c r="FB145" s="5">
        <f t="shared" si="353"/>
        <v>2.5</v>
      </c>
      <c r="FC145" s="5">
        <f t="shared" si="354"/>
        <v>1.3</v>
      </c>
      <c r="FD145" s="36">
        <f t="shared" si="355"/>
        <v>175.65350000000001</v>
      </c>
      <c r="FE145" s="36">
        <f t="shared" si="356"/>
        <v>257</v>
      </c>
      <c r="FF145" s="36">
        <f t="shared" si="357"/>
        <v>90</v>
      </c>
      <c r="FG145" s="5">
        <f t="shared" si="358"/>
        <v>38</v>
      </c>
      <c r="FH145" s="36">
        <f t="shared" si="359"/>
        <v>64.25</v>
      </c>
      <c r="FI145" s="36">
        <f t="shared" si="360"/>
        <v>55</v>
      </c>
      <c r="FJ145" s="5">
        <f t="shared" si="361"/>
        <v>3.6666666666666665</v>
      </c>
      <c r="FK145" s="5">
        <f t="shared" si="362"/>
        <v>2.4300000000000002</v>
      </c>
      <c r="FL145" s="5">
        <f t="shared" si="363"/>
        <v>2.375</v>
      </c>
      <c r="FM145" s="5">
        <f t="shared" si="364"/>
        <v>0.53333333333333333</v>
      </c>
      <c r="FN145" s="5">
        <f t="shared" si="365"/>
        <v>6.8</v>
      </c>
      <c r="FO145" s="5">
        <f t="shared" si="366"/>
        <v>3.9000000000000004</v>
      </c>
      <c r="FP145" s="4">
        <f t="shared" si="367"/>
        <v>351.3</v>
      </c>
      <c r="FQ145" s="4">
        <f t="shared" si="368"/>
        <v>426.99999999999994</v>
      </c>
      <c r="FR145" s="4">
        <f t="shared" si="369"/>
        <v>271</v>
      </c>
      <c r="FS145" s="65">
        <f t="shared" si="370"/>
        <v>-0.11270885891761985</v>
      </c>
      <c r="FT145" s="65">
        <f t="shared" si="371"/>
        <v>-0.25564353842950754</v>
      </c>
      <c r="FU145" s="65">
        <f t="shared" si="372"/>
        <v>-0.21837437523105455</v>
      </c>
      <c r="FV145" s="65">
        <f t="shared" si="373"/>
        <v>-0.36277559160878664</v>
      </c>
      <c r="FW145" s="65">
        <f t="shared" si="374"/>
        <v>0.37317949527572492</v>
      </c>
      <c r="FX145" s="65">
        <f t="shared" si="375"/>
        <v>-0.38731565769677589</v>
      </c>
      <c r="FY145" s="65">
        <f t="shared" si="376"/>
        <v>4.4604812277363237</v>
      </c>
      <c r="FZ145" s="65">
        <f t="shared" si="377"/>
        <v>-6.3227649895213442</v>
      </c>
      <c r="GA145" s="65">
        <f t="shared" si="378"/>
        <v>-7.2693156136611758E-3</v>
      </c>
      <c r="GB145" s="65">
        <f t="shared" si="379"/>
        <v>0.11628599999999996</v>
      </c>
      <c r="GC145" s="65">
        <f t="shared" si="380"/>
        <v>-1.5820149999999999</v>
      </c>
      <c r="GD145" s="65">
        <f t="shared" si="381"/>
        <v>-2.3509150000000001</v>
      </c>
    </row>
    <row r="146" spans="1:186">
      <c r="A146" s="38" t="s">
        <v>185</v>
      </c>
      <c r="B146" s="38">
        <v>664469.90951100003</v>
      </c>
      <c r="C146" s="38">
        <v>4883180.8803000003</v>
      </c>
      <c r="D146" s="38" t="s">
        <v>322</v>
      </c>
      <c r="E146" s="38" t="s">
        <v>646</v>
      </c>
      <c r="F146" s="58">
        <v>5843</v>
      </c>
      <c r="G146" s="38" t="s">
        <v>358</v>
      </c>
      <c r="H146" s="34">
        <v>48.15</v>
      </c>
      <c r="I146" s="34">
        <v>2.56</v>
      </c>
      <c r="J146" s="34">
        <v>13.18</v>
      </c>
      <c r="K146" s="34">
        <v>17.11</v>
      </c>
      <c r="L146" s="34">
        <v>0.22</v>
      </c>
      <c r="M146" s="34">
        <v>6.55</v>
      </c>
      <c r="N146" s="34">
        <v>7.86</v>
      </c>
      <c r="O146" s="34">
        <v>3.95</v>
      </c>
      <c r="P146" s="34">
        <v>0.16</v>
      </c>
      <c r="Q146" s="34">
        <v>0.13</v>
      </c>
      <c r="R146" s="34"/>
      <c r="S146" s="5">
        <f t="shared" si="382"/>
        <v>99.86999999999999</v>
      </c>
      <c r="V146" s="4">
        <v>338</v>
      </c>
      <c r="W146" s="4">
        <v>39</v>
      </c>
      <c r="Y146" s="4">
        <v>27</v>
      </c>
      <c r="AB146" s="4">
        <v>16</v>
      </c>
      <c r="AC146" s="4">
        <v>81</v>
      </c>
      <c r="AD146" s="4">
        <v>36</v>
      </c>
      <c r="AE146" s="4">
        <v>152</v>
      </c>
      <c r="AF146" s="26">
        <v>14</v>
      </c>
      <c r="AG146" s="4">
        <v>10</v>
      </c>
      <c r="BK146" s="4">
        <f t="shared" si="258"/>
        <v>15347</v>
      </c>
      <c r="BL146" s="6">
        <f t="shared" si="259"/>
        <v>0.80129805292061895</v>
      </c>
      <c r="BM146" s="6">
        <f t="shared" si="260"/>
        <v>3.2048072108162247E-2</v>
      </c>
      <c r="BN146" s="6">
        <f t="shared" si="261"/>
        <v>0.25848205530496177</v>
      </c>
      <c r="BO146" s="6">
        <f t="shared" si="262"/>
        <v>0.21427676894176581</v>
      </c>
      <c r="BP146" s="6">
        <f t="shared" si="263"/>
        <v>3.1012122920778123E-3</v>
      </c>
      <c r="BQ146" s="6">
        <f t="shared" si="264"/>
        <v>0.16249069709749439</v>
      </c>
      <c r="BR146" s="6">
        <f t="shared" si="265"/>
        <v>0.14015691868758917</v>
      </c>
      <c r="BS146" s="6">
        <f t="shared" si="266"/>
        <v>0.12746047111971606</v>
      </c>
      <c r="BT146" s="6">
        <f t="shared" si="267"/>
        <v>3.397027600849257E-3</v>
      </c>
      <c r="BU146" s="6">
        <f t="shared" si="268"/>
        <v>1.8317598985486826E-3</v>
      </c>
      <c r="BV146" s="5">
        <f t="shared" si="269"/>
        <v>2.0299999999999998</v>
      </c>
      <c r="BW146" s="5">
        <f t="shared" si="270"/>
        <v>13.57</v>
      </c>
      <c r="BX146" s="36">
        <f t="shared" si="271"/>
        <v>45.76</v>
      </c>
      <c r="BY146" s="5">
        <f t="shared" si="272"/>
        <v>2.35</v>
      </c>
      <c r="BZ146" s="5">
        <f t="shared" si="273"/>
        <v>5.15</v>
      </c>
      <c r="CA146" s="5">
        <f t="shared" si="274"/>
        <v>3.07</v>
      </c>
      <c r="CB146" s="5">
        <f t="shared" si="275"/>
        <v>19.690000000000001</v>
      </c>
      <c r="CC146" s="5">
        <f t="shared" si="276"/>
        <v>4.1100000000000003</v>
      </c>
      <c r="CD146" s="5">
        <f t="shared" si="277"/>
        <v>-3.75</v>
      </c>
      <c r="CE146" s="34">
        <f t="shared" si="278"/>
        <v>6.71</v>
      </c>
      <c r="CF146" s="34">
        <f t="shared" si="279"/>
        <v>18.52</v>
      </c>
      <c r="CG146" s="34">
        <f t="shared" si="280"/>
        <v>36.231101511879046</v>
      </c>
      <c r="CH146" s="5">
        <f t="shared" si="281"/>
        <v>2.34</v>
      </c>
      <c r="CI146" s="5">
        <f t="shared" si="282"/>
        <v>0.09</v>
      </c>
      <c r="CJ146" s="6">
        <f t="shared" si="283"/>
        <v>0.11700000000000001</v>
      </c>
      <c r="CK146" s="5">
        <f t="shared" si="284"/>
        <v>0.19800000000000001</v>
      </c>
      <c r="CL146" s="5" t="str">
        <f t="shared" si="285"/>
        <v/>
      </c>
      <c r="CM146" s="5">
        <f t="shared" si="286"/>
        <v>0.63</v>
      </c>
      <c r="CN146" s="5">
        <f t="shared" si="287"/>
        <v>0.69</v>
      </c>
      <c r="CO146" s="5">
        <f t="shared" si="288"/>
        <v>0.12</v>
      </c>
      <c r="CP146" s="5">
        <f t="shared" si="289"/>
        <v>4.22</v>
      </c>
      <c r="CQ146" s="6">
        <f t="shared" si="290"/>
        <v>0.38900000000000001</v>
      </c>
      <c r="CR146" s="40">
        <f t="shared" si="291"/>
        <v>5.8999999999999999E-3</v>
      </c>
      <c r="CS146" s="5">
        <f t="shared" si="292"/>
        <v>0.71</v>
      </c>
      <c r="CT146" s="5" t="str">
        <f t="shared" si="293"/>
        <v/>
      </c>
      <c r="CU146" s="5" t="str">
        <f t="shared" si="294"/>
        <v/>
      </c>
      <c r="CV146" s="5" t="str">
        <f t="shared" si="295"/>
        <v/>
      </c>
      <c r="CW146" s="5">
        <f t="shared" si="296"/>
        <v>10.86</v>
      </c>
      <c r="CX146" s="5" t="str">
        <f t="shared" si="297"/>
        <v/>
      </c>
      <c r="CY146" s="4">
        <f t="shared" si="298"/>
        <v>426</v>
      </c>
      <c r="CZ146" s="4">
        <f t="shared" si="299"/>
        <v>101</v>
      </c>
      <c r="DA146" s="4" t="str">
        <f t="shared" si="300"/>
        <v/>
      </c>
      <c r="DB146" s="5">
        <f t="shared" si="301"/>
        <v>0.28000000000000003</v>
      </c>
      <c r="DC146" s="5" t="str">
        <f t="shared" si="302"/>
        <v/>
      </c>
      <c r="DD146" s="5" t="str">
        <f t="shared" si="303"/>
        <v/>
      </c>
      <c r="DE146" s="5" t="str">
        <f t="shared" si="304"/>
        <v/>
      </c>
      <c r="DF146" s="5" t="str">
        <f t="shared" si="305"/>
        <v/>
      </c>
      <c r="DG146" s="5" t="str">
        <f t="shared" si="306"/>
        <v/>
      </c>
      <c r="DH146" s="5" t="str">
        <f t="shared" si="307"/>
        <v/>
      </c>
      <c r="DI146" s="5" t="str">
        <f t="shared" si="308"/>
        <v/>
      </c>
      <c r="DJ146" s="5" t="str">
        <f t="shared" si="309"/>
        <v/>
      </c>
      <c r="DK146" s="5" t="str">
        <f t="shared" si="310"/>
        <v/>
      </c>
      <c r="DL146" s="5" t="str">
        <f t="shared" si="311"/>
        <v/>
      </c>
      <c r="DM146" s="5" t="str">
        <f t="shared" si="312"/>
        <v/>
      </c>
      <c r="DN146" s="5" t="str">
        <f t="shared" si="313"/>
        <v/>
      </c>
      <c r="DO146" s="5" t="str">
        <f t="shared" si="314"/>
        <v/>
      </c>
      <c r="DP146" s="5" t="str">
        <f t="shared" si="315"/>
        <v/>
      </c>
      <c r="DQ146" s="5" t="str">
        <f t="shared" si="316"/>
        <v/>
      </c>
      <c r="DR146" s="5" t="str">
        <f t="shared" si="317"/>
        <v/>
      </c>
      <c r="DS146" s="5" t="str">
        <f t="shared" si="318"/>
        <v/>
      </c>
      <c r="DT146" s="5" t="str">
        <f t="shared" si="319"/>
        <v/>
      </c>
      <c r="DU146" s="5" t="str">
        <f t="shared" si="320"/>
        <v/>
      </c>
      <c r="DV146" s="5" t="str">
        <f t="shared" si="321"/>
        <v/>
      </c>
      <c r="DW146" s="5" t="str">
        <f t="shared" si="322"/>
        <v/>
      </c>
      <c r="DX146" s="5" t="str">
        <f t="shared" si="323"/>
        <v/>
      </c>
      <c r="DY146" s="5">
        <f t="shared" si="324"/>
        <v>1.47</v>
      </c>
      <c r="DZ146" s="36">
        <f t="shared" si="325"/>
        <v>50</v>
      </c>
      <c r="EA146" s="36" t="str">
        <f t="shared" si="326"/>
        <v/>
      </c>
      <c r="EB146" s="4">
        <f t="shared" si="327"/>
        <v>-264.22036220645595</v>
      </c>
      <c r="EC146" s="4">
        <f t="shared" si="328"/>
        <v>42.803906461248211</v>
      </c>
      <c r="ED146" s="4">
        <f t="shared" si="329"/>
        <v>-152.68928079078188</v>
      </c>
      <c r="EE146" s="4">
        <f t="shared" si="330"/>
        <v>408.81553814742244</v>
      </c>
      <c r="EF146" s="4">
        <f t="shared" si="331"/>
        <v>103.38055539132932</v>
      </c>
      <c r="EG146" s="5">
        <f t="shared" si="332"/>
        <v>0.62882871509023841</v>
      </c>
      <c r="EH146" s="5">
        <f t="shared" si="333"/>
        <v>1.976248072531986</v>
      </c>
      <c r="EI146" s="5">
        <f t="shared" si="334"/>
        <v>0.9540767028860897</v>
      </c>
      <c r="EJ146" s="5">
        <f t="shared" si="335"/>
        <v>0.93338233804827064</v>
      </c>
      <c r="EK146" s="5">
        <f t="shared" si="336"/>
        <v>0.49942498293247944</v>
      </c>
      <c r="EL146" s="5">
        <f t="shared" si="337"/>
        <v>1.0987006928739049</v>
      </c>
      <c r="EM146" s="5">
        <f t="shared" si="338"/>
        <v>0.27</v>
      </c>
      <c r="EN146" s="5">
        <f t="shared" si="339"/>
        <v>22.81</v>
      </c>
      <c r="EO146" s="36">
        <f t="shared" si="340"/>
        <v>2.56</v>
      </c>
      <c r="EP146" s="36">
        <f t="shared" si="341"/>
        <v>2.2000000000000002</v>
      </c>
      <c r="EQ146" s="36">
        <f t="shared" si="342"/>
        <v>1.3</v>
      </c>
      <c r="ER146" s="36">
        <f t="shared" si="343"/>
        <v>153.47200000000001</v>
      </c>
      <c r="ES146" s="36">
        <f t="shared" si="344"/>
        <v>152</v>
      </c>
      <c r="ET146" s="36">
        <f t="shared" si="345"/>
        <v>108</v>
      </c>
      <c r="EU146" s="36">
        <f t="shared" si="346"/>
        <v>15.398999999999999</v>
      </c>
      <c r="EV146" s="36">
        <f t="shared" si="347"/>
        <v>6.55</v>
      </c>
      <c r="EW146" s="36">
        <f t="shared" si="348"/>
        <v>13.18</v>
      </c>
      <c r="EX146" s="36">
        <f t="shared" si="349"/>
        <v>15.398999999999999</v>
      </c>
      <c r="EY146" s="36">
        <f t="shared" si="350"/>
        <v>4.1100000000000003</v>
      </c>
      <c r="EZ146" s="36">
        <f t="shared" si="351"/>
        <v>6.55</v>
      </c>
      <c r="FA146" s="5" t="str">
        <f t="shared" si="352"/>
        <v/>
      </c>
      <c r="FB146" s="5" t="str">
        <f t="shared" si="353"/>
        <v/>
      </c>
      <c r="FC146" s="5" t="str">
        <f t="shared" si="354"/>
        <v/>
      </c>
      <c r="FD146" s="36">
        <f t="shared" si="355"/>
        <v>153.47200000000001</v>
      </c>
      <c r="FE146" s="36">
        <f t="shared" si="356"/>
        <v>152</v>
      </c>
      <c r="FF146" s="36">
        <f t="shared" si="357"/>
        <v>40.5</v>
      </c>
      <c r="FG146" s="5">
        <f t="shared" si="358"/>
        <v>28</v>
      </c>
      <c r="FH146" s="36">
        <f t="shared" si="359"/>
        <v>38</v>
      </c>
      <c r="FI146" s="36">
        <f t="shared" si="360"/>
        <v>36</v>
      </c>
      <c r="FJ146" s="5" t="str">
        <f t="shared" si="361"/>
        <v/>
      </c>
      <c r="FK146" s="5" t="str">
        <f t="shared" si="362"/>
        <v/>
      </c>
      <c r="FL146" s="5" t="str">
        <f t="shared" si="363"/>
        <v/>
      </c>
      <c r="FM146" s="5">
        <f t="shared" si="364"/>
        <v>0.53333333333333333</v>
      </c>
      <c r="FN146" s="5" t="str">
        <f t="shared" si="365"/>
        <v/>
      </c>
      <c r="FO146" s="5" t="str">
        <f t="shared" si="366"/>
        <v/>
      </c>
      <c r="FP146" s="4">
        <f t="shared" si="367"/>
        <v>306.94</v>
      </c>
      <c r="FQ146" s="4" t="str">
        <f t="shared" si="368"/>
        <v/>
      </c>
      <c r="FR146" s="4">
        <f t="shared" si="369"/>
        <v>338</v>
      </c>
      <c r="FS146" s="65">
        <f t="shared" si="370"/>
        <v>4.1863211496227334E-2</v>
      </c>
      <c r="FT146" s="65" t="str">
        <f t="shared" si="371"/>
        <v/>
      </c>
      <c r="FU146" s="65" t="str">
        <f t="shared" si="372"/>
        <v/>
      </c>
      <c r="FV146" s="65" t="str">
        <f t="shared" si="373"/>
        <v/>
      </c>
      <c r="FW146" s="65">
        <f t="shared" si="374"/>
        <v>0.46691967457320049</v>
      </c>
      <c r="FX146" s="65">
        <f t="shared" si="375"/>
        <v>-0.67547848291083412</v>
      </c>
      <c r="FY146" s="65">
        <f t="shared" si="376"/>
        <v>4.4023630254733881</v>
      </c>
      <c r="FZ146" s="65">
        <f t="shared" si="377"/>
        <v>-6.8720016989812542</v>
      </c>
      <c r="GA146" s="65">
        <f t="shared" si="378"/>
        <v>0.12934969547929387</v>
      </c>
      <c r="GB146" s="65">
        <f t="shared" si="379"/>
        <v>0.26470400000000005</v>
      </c>
      <c r="GC146" s="65">
        <f t="shared" si="380"/>
        <v>-1.5834489999999997</v>
      </c>
      <c r="GD146" s="65">
        <f t="shared" si="381"/>
        <v>-2.3449680000000002</v>
      </c>
    </row>
    <row r="147" spans="1:186">
      <c r="A147" s="38" t="s">
        <v>185</v>
      </c>
      <c r="B147" s="38">
        <v>664468.499862</v>
      </c>
      <c r="C147" s="38">
        <v>4883142.7622499997</v>
      </c>
      <c r="D147" s="38" t="s">
        <v>322</v>
      </c>
      <c r="E147" s="38" t="s">
        <v>646</v>
      </c>
      <c r="F147" s="58">
        <v>5844</v>
      </c>
      <c r="G147" s="38" t="s">
        <v>359</v>
      </c>
      <c r="H147" s="34">
        <v>44.62</v>
      </c>
      <c r="I147" s="34">
        <v>3.35</v>
      </c>
      <c r="J147" s="34">
        <v>13.84</v>
      </c>
      <c r="K147" s="34">
        <v>17.39</v>
      </c>
      <c r="L147" s="34">
        <v>0.14000000000000001</v>
      </c>
      <c r="M147" s="34">
        <v>3.02</v>
      </c>
      <c r="N147" s="34">
        <v>11.32</v>
      </c>
      <c r="O147" s="34">
        <v>5.38</v>
      </c>
      <c r="P147" s="34">
        <v>0</v>
      </c>
      <c r="Q147" s="34">
        <v>0.5</v>
      </c>
      <c r="R147" s="34"/>
      <c r="S147" s="5">
        <f t="shared" si="382"/>
        <v>99.56</v>
      </c>
      <c r="V147" s="4">
        <v>333</v>
      </c>
      <c r="W147" s="4">
        <v>48</v>
      </c>
      <c r="Y147" s="4">
        <v>34</v>
      </c>
      <c r="AB147" s="4">
        <v>14</v>
      </c>
      <c r="AC147" s="4">
        <v>217</v>
      </c>
      <c r="AD147" s="4">
        <v>70</v>
      </c>
      <c r="AE147" s="4">
        <v>295</v>
      </c>
      <c r="AF147" s="26">
        <v>22</v>
      </c>
      <c r="AG147" s="4">
        <v>21</v>
      </c>
      <c r="BK147" s="4">
        <f t="shared" si="258"/>
        <v>20083</v>
      </c>
      <c r="BL147" s="6">
        <f t="shared" si="259"/>
        <v>0.74255283741055078</v>
      </c>
      <c r="BM147" s="6">
        <f t="shared" si="260"/>
        <v>4.193790686029044E-2</v>
      </c>
      <c r="BN147" s="6">
        <f t="shared" si="261"/>
        <v>0.27142576975877619</v>
      </c>
      <c r="BO147" s="6">
        <f t="shared" si="262"/>
        <v>0.21778334376956796</v>
      </c>
      <c r="BP147" s="6">
        <f t="shared" si="263"/>
        <v>1.9734987313222443E-3</v>
      </c>
      <c r="BQ147" s="6">
        <f t="shared" si="264"/>
        <v>7.4919374844951619E-2</v>
      </c>
      <c r="BR147" s="6">
        <f t="shared" si="265"/>
        <v>0.20185449358059915</v>
      </c>
      <c r="BS147" s="6">
        <f t="shared" si="266"/>
        <v>0.17360438851242338</v>
      </c>
      <c r="BT147" s="6">
        <f t="shared" si="267"/>
        <v>0</v>
      </c>
      <c r="BU147" s="6">
        <f t="shared" si="268"/>
        <v>7.0452303790333945E-3</v>
      </c>
      <c r="BV147" s="5">
        <f t="shared" si="269"/>
        <v>2.0699999999999998</v>
      </c>
      <c r="BW147" s="5">
        <f t="shared" si="270"/>
        <v>13.79</v>
      </c>
      <c r="BX147" s="36">
        <f t="shared" si="271"/>
        <v>27.68</v>
      </c>
      <c r="BY147" s="5">
        <f t="shared" si="272"/>
        <v>5.18</v>
      </c>
      <c r="BZ147" s="5">
        <f t="shared" si="273"/>
        <v>4.13</v>
      </c>
      <c r="CA147" s="5">
        <f t="shared" si="274"/>
        <v>3.38</v>
      </c>
      <c r="CB147" s="5">
        <f t="shared" si="275"/>
        <v>6.7</v>
      </c>
      <c r="CC147" s="5">
        <f t="shared" si="276"/>
        <v>5.38</v>
      </c>
      <c r="CD147" s="5">
        <f t="shared" si="277"/>
        <v>-5.94</v>
      </c>
      <c r="CE147" s="34">
        <f t="shared" si="278"/>
        <v>3.02</v>
      </c>
      <c r="CF147" s="34">
        <f t="shared" si="279"/>
        <v>19.72</v>
      </c>
      <c r="CG147" s="34">
        <f t="shared" si="280"/>
        <v>15.314401622718055</v>
      </c>
      <c r="CH147" s="5">
        <f t="shared" si="281"/>
        <v>0</v>
      </c>
      <c r="CI147" s="5">
        <f t="shared" si="282"/>
        <v>0</v>
      </c>
      <c r="CJ147" s="6">
        <f t="shared" si="283"/>
        <v>5.8999999999999997E-2</v>
      </c>
      <c r="CK147" s="5">
        <f t="shared" si="284"/>
        <v>6.5000000000000002E-2</v>
      </c>
      <c r="CL147" s="5" t="str">
        <f t="shared" si="285"/>
        <v/>
      </c>
      <c r="CM147" s="5">
        <f t="shared" si="286"/>
        <v>1.5</v>
      </c>
      <c r="CN147" s="5">
        <f t="shared" si="287"/>
        <v>0.71</v>
      </c>
      <c r="CO147" s="5">
        <f t="shared" si="288"/>
        <v>0.14000000000000001</v>
      </c>
      <c r="CP147" s="5">
        <f t="shared" si="289"/>
        <v>4.21</v>
      </c>
      <c r="CQ147" s="6">
        <f t="shared" si="290"/>
        <v>0.314</v>
      </c>
      <c r="CR147" s="40">
        <f t="shared" si="291"/>
        <v>8.8000000000000005E-3</v>
      </c>
      <c r="CS147" s="5">
        <f t="shared" si="292"/>
        <v>0.95</v>
      </c>
      <c r="CT147" s="5" t="str">
        <f t="shared" si="293"/>
        <v/>
      </c>
      <c r="CU147" s="5" t="str">
        <f t="shared" si="294"/>
        <v/>
      </c>
      <c r="CV147" s="5" t="str">
        <f t="shared" si="295"/>
        <v/>
      </c>
      <c r="CW147" s="5">
        <f t="shared" si="296"/>
        <v>13.41</v>
      </c>
      <c r="CX147" s="5" t="str">
        <f t="shared" si="297"/>
        <v/>
      </c>
      <c r="CY147" s="4">
        <f t="shared" si="298"/>
        <v>287</v>
      </c>
      <c r="CZ147" s="4">
        <f t="shared" si="299"/>
        <v>68.099999999999994</v>
      </c>
      <c r="DA147" s="4" t="str">
        <f t="shared" si="300"/>
        <v/>
      </c>
      <c r="DB147" s="5">
        <f t="shared" si="301"/>
        <v>0.3</v>
      </c>
      <c r="DC147" s="5" t="str">
        <f t="shared" si="302"/>
        <v/>
      </c>
      <c r="DD147" s="5" t="str">
        <f t="shared" si="303"/>
        <v/>
      </c>
      <c r="DE147" s="5" t="str">
        <f t="shared" si="304"/>
        <v/>
      </c>
      <c r="DF147" s="5" t="str">
        <f t="shared" si="305"/>
        <v/>
      </c>
      <c r="DG147" s="5" t="str">
        <f t="shared" si="306"/>
        <v/>
      </c>
      <c r="DH147" s="5" t="str">
        <f t="shared" si="307"/>
        <v/>
      </c>
      <c r="DI147" s="5" t="str">
        <f t="shared" si="308"/>
        <v/>
      </c>
      <c r="DJ147" s="5" t="str">
        <f t="shared" si="309"/>
        <v/>
      </c>
      <c r="DK147" s="5" t="str">
        <f t="shared" si="310"/>
        <v/>
      </c>
      <c r="DL147" s="5" t="str">
        <f t="shared" si="311"/>
        <v/>
      </c>
      <c r="DM147" s="5" t="str">
        <f t="shared" si="312"/>
        <v/>
      </c>
      <c r="DN147" s="5" t="str">
        <f t="shared" si="313"/>
        <v/>
      </c>
      <c r="DO147" s="5" t="str">
        <f t="shared" si="314"/>
        <v/>
      </c>
      <c r="DP147" s="5" t="str">
        <f t="shared" si="315"/>
        <v/>
      </c>
      <c r="DQ147" s="5" t="str">
        <f t="shared" si="316"/>
        <v/>
      </c>
      <c r="DR147" s="5" t="str">
        <f t="shared" si="317"/>
        <v/>
      </c>
      <c r="DS147" s="5" t="str">
        <f t="shared" si="318"/>
        <v/>
      </c>
      <c r="DT147" s="5" t="str">
        <f t="shared" si="319"/>
        <v/>
      </c>
      <c r="DU147" s="5" t="str">
        <f t="shared" si="320"/>
        <v/>
      </c>
      <c r="DV147" s="5" t="str">
        <f t="shared" si="321"/>
        <v/>
      </c>
      <c r="DW147" s="5" t="str">
        <f t="shared" si="322"/>
        <v/>
      </c>
      <c r="DX147" s="5" t="str">
        <f t="shared" si="323"/>
        <v/>
      </c>
      <c r="DY147" s="5">
        <f t="shared" si="324"/>
        <v>1.19</v>
      </c>
      <c r="DZ147" s="36">
        <f t="shared" si="325"/>
        <v>92</v>
      </c>
      <c r="EA147" s="36" t="str">
        <f t="shared" si="326"/>
        <v/>
      </c>
      <c r="EB147" s="4">
        <f t="shared" si="327"/>
        <v>-375.45888209302251</v>
      </c>
      <c r="EC147" s="4">
        <f t="shared" si="328"/>
        <v>-60.656438429305872</v>
      </c>
      <c r="ED147" s="4">
        <f t="shared" si="329"/>
        <v>-305.88760591484555</v>
      </c>
      <c r="EE147" s="4">
        <f t="shared" si="330"/>
        <v>334.64062547481001</v>
      </c>
      <c r="EF147" s="4">
        <f t="shared" si="331"/>
        <v>281.01581295449586</v>
      </c>
      <c r="EG147" s="5">
        <f t="shared" si="332"/>
        <v>0.47029111014125979</v>
      </c>
      <c r="EH147" s="5">
        <f t="shared" si="333"/>
        <v>1.5642842662987597</v>
      </c>
      <c r="EI147" s="5">
        <f t="shared" si="334"/>
        <v>0.72316709687244929</v>
      </c>
      <c r="EJ147" s="5">
        <f t="shared" si="335"/>
        <v>0.85976974809073292</v>
      </c>
      <c r="EK147" s="5">
        <f t="shared" si="336"/>
        <v>0.639269998135372</v>
      </c>
      <c r="EL147" s="5">
        <f t="shared" si="337"/>
        <v>1.487072555309096</v>
      </c>
      <c r="EM147" s="5">
        <f t="shared" si="338"/>
        <v>0.31</v>
      </c>
      <c r="EN147" s="5">
        <f t="shared" si="339"/>
        <v>23.03</v>
      </c>
      <c r="EO147" s="36">
        <f t="shared" si="340"/>
        <v>3.35</v>
      </c>
      <c r="EP147" s="36">
        <f t="shared" si="341"/>
        <v>1.4000000000000001</v>
      </c>
      <c r="EQ147" s="36">
        <f t="shared" si="342"/>
        <v>5</v>
      </c>
      <c r="ER147" s="36">
        <f t="shared" si="343"/>
        <v>200.83250000000001</v>
      </c>
      <c r="ES147" s="36">
        <f t="shared" si="344"/>
        <v>295</v>
      </c>
      <c r="ET147" s="36">
        <f t="shared" si="345"/>
        <v>210</v>
      </c>
      <c r="EU147" s="36">
        <f t="shared" si="346"/>
        <v>15.651000000000002</v>
      </c>
      <c r="EV147" s="36">
        <f t="shared" si="347"/>
        <v>3.02</v>
      </c>
      <c r="EW147" s="36">
        <f t="shared" si="348"/>
        <v>13.84</v>
      </c>
      <c r="EX147" s="36">
        <f t="shared" si="349"/>
        <v>15.651000000000002</v>
      </c>
      <c r="EY147" s="36">
        <f t="shared" si="350"/>
        <v>5.38</v>
      </c>
      <c r="EZ147" s="36">
        <f t="shared" si="351"/>
        <v>3.02</v>
      </c>
      <c r="FA147" s="5" t="str">
        <f t="shared" si="352"/>
        <v/>
      </c>
      <c r="FB147" s="5" t="str">
        <f t="shared" si="353"/>
        <v/>
      </c>
      <c r="FC147" s="5" t="str">
        <f t="shared" si="354"/>
        <v/>
      </c>
      <c r="FD147" s="36">
        <f t="shared" si="355"/>
        <v>200.83250000000001</v>
      </c>
      <c r="FE147" s="36">
        <f t="shared" si="356"/>
        <v>295</v>
      </c>
      <c r="FF147" s="36">
        <f t="shared" si="357"/>
        <v>108.5</v>
      </c>
      <c r="FG147" s="5">
        <f t="shared" si="358"/>
        <v>44</v>
      </c>
      <c r="FH147" s="36">
        <f t="shared" si="359"/>
        <v>73.75</v>
      </c>
      <c r="FI147" s="36">
        <f t="shared" si="360"/>
        <v>70</v>
      </c>
      <c r="FJ147" s="5" t="str">
        <f t="shared" si="361"/>
        <v/>
      </c>
      <c r="FK147" s="5" t="str">
        <f t="shared" si="362"/>
        <v/>
      </c>
      <c r="FL147" s="5" t="str">
        <f t="shared" si="363"/>
        <v/>
      </c>
      <c r="FM147" s="5">
        <f t="shared" si="364"/>
        <v>0.46666666666666667</v>
      </c>
      <c r="FN147" s="5" t="str">
        <f t="shared" si="365"/>
        <v/>
      </c>
      <c r="FO147" s="5" t="str">
        <f t="shared" si="366"/>
        <v/>
      </c>
      <c r="FP147" s="4">
        <f t="shared" si="367"/>
        <v>401.66</v>
      </c>
      <c r="FQ147" s="4" t="str">
        <f t="shared" si="368"/>
        <v/>
      </c>
      <c r="FR147" s="4">
        <f t="shared" si="369"/>
        <v>333</v>
      </c>
      <c r="FS147" s="65">
        <f t="shared" si="370"/>
        <v>-8.1414350417916545E-2</v>
      </c>
      <c r="FT147" s="65" t="str">
        <f t="shared" si="371"/>
        <v/>
      </c>
      <c r="FU147" s="65" t="str">
        <f t="shared" si="372"/>
        <v/>
      </c>
      <c r="FV147" s="65" t="str">
        <f t="shared" si="373"/>
        <v/>
      </c>
      <c r="FW147" s="65">
        <f t="shared" si="374"/>
        <v>0.31704785391765705</v>
      </c>
      <c r="FX147" s="65">
        <f t="shared" si="375"/>
        <v>-0.36430886308376331</v>
      </c>
      <c r="FY147" s="65">
        <f t="shared" si="376"/>
        <v>4.3571149768953257</v>
      </c>
      <c r="FZ147" s="65">
        <f t="shared" si="377"/>
        <v>-6.183183569464946</v>
      </c>
      <c r="GA147" s="65">
        <f t="shared" si="378"/>
        <v>3.8308024068731905E-2</v>
      </c>
      <c r="GB147" s="65">
        <f t="shared" si="379"/>
        <v>0.115148</v>
      </c>
      <c r="GC147" s="65">
        <f t="shared" si="380"/>
        <v>-1.585663</v>
      </c>
      <c r="GD147" s="65">
        <f t="shared" si="381"/>
        <v>-2.3927720000000003</v>
      </c>
    </row>
    <row r="148" spans="1:186">
      <c r="A148" s="38" t="s">
        <v>185</v>
      </c>
      <c r="B148" s="38">
        <v>662904.74112999998</v>
      </c>
      <c r="C148" s="38">
        <v>4882216.1259899996</v>
      </c>
      <c r="D148" s="38" t="s">
        <v>322</v>
      </c>
      <c r="E148" s="38" t="s">
        <v>646</v>
      </c>
      <c r="F148" s="58">
        <v>5845</v>
      </c>
      <c r="G148" s="38" t="s">
        <v>360</v>
      </c>
      <c r="H148" s="34">
        <v>48.68</v>
      </c>
      <c r="I148" s="34">
        <v>3.38</v>
      </c>
      <c r="J148" s="34">
        <v>15.39</v>
      </c>
      <c r="K148" s="34">
        <v>13.2</v>
      </c>
      <c r="L148" s="34">
        <v>0.19</v>
      </c>
      <c r="M148" s="34">
        <v>5.18</v>
      </c>
      <c r="N148" s="34">
        <v>6.77</v>
      </c>
      <c r="O148" s="34">
        <v>4.38</v>
      </c>
      <c r="P148" s="34">
        <v>0.97</v>
      </c>
      <c r="Q148" s="34">
        <v>0.56999999999999995</v>
      </c>
      <c r="R148" s="34"/>
      <c r="S148" s="5">
        <f t="shared" si="382"/>
        <v>98.71</v>
      </c>
      <c r="U148" s="4">
        <v>31</v>
      </c>
      <c r="V148" s="4">
        <v>285</v>
      </c>
      <c r="W148" s="4">
        <v>88</v>
      </c>
      <c r="Y148" s="4">
        <v>56</v>
      </c>
      <c r="AB148" s="4">
        <v>52</v>
      </c>
      <c r="AC148" s="4">
        <v>555</v>
      </c>
      <c r="AD148" s="4">
        <v>46</v>
      </c>
      <c r="AE148" s="4">
        <v>291</v>
      </c>
      <c r="AF148" s="26">
        <v>33</v>
      </c>
      <c r="AG148" s="4">
        <v>317</v>
      </c>
      <c r="AH148" s="5">
        <v>35.9</v>
      </c>
      <c r="AI148" s="5">
        <v>84</v>
      </c>
      <c r="AK148" s="5">
        <v>45</v>
      </c>
      <c r="AL148" s="5">
        <v>9.9499999999999993</v>
      </c>
      <c r="AM148" s="5">
        <v>2.71</v>
      </c>
      <c r="AO148" s="5">
        <v>1.5</v>
      </c>
      <c r="AT148" s="5">
        <v>4.37</v>
      </c>
      <c r="AU148" s="5">
        <v>0.64</v>
      </c>
      <c r="AV148" s="5">
        <v>7.8</v>
      </c>
      <c r="AW148" s="5">
        <v>2.2000000000000002</v>
      </c>
      <c r="AX148" s="5">
        <v>3.2</v>
      </c>
      <c r="BK148" s="4">
        <f t="shared" si="258"/>
        <v>20263</v>
      </c>
      <c r="BL148" s="6">
        <f t="shared" si="259"/>
        <v>0.81011815609918447</v>
      </c>
      <c r="BM148" s="6">
        <f t="shared" si="260"/>
        <v>4.2313470205307964E-2</v>
      </c>
      <c r="BN148" s="6">
        <f t="shared" si="261"/>
        <v>0.30182388703667384</v>
      </c>
      <c r="BO148" s="6">
        <f t="shared" si="262"/>
        <v>0.16530995616781466</v>
      </c>
      <c r="BP148" s="6">
        <f t="shared" si="263"/>
        <v>2.6783197067944743E-3</v>
      </c>
      <c r="BQ148" s="6">
        <f t="shared" si="264"/>
        <v>0.12850409327710244</v>
      </c>
      <c r="BR148" s="6">
        <f t="shared" si="265"/>
        <v>0.12072039942938659</v>
      </c>
      <c r="BS148" s="6">
        <f t="shared" si="266"/>
        <v>0.14133591481122942</v>
      </c>
      <c r="BT148" s="6">
        <f t="shared" si="267"/>
        <v>2.0594479830148619E-2</v>
      </c>
      <c r="BU148" s="6">
        <f t="shared" si="268"/>
        <v>8.0315626320980691E-3</v>
      </c>
      <c r="BV148" s="5">
        <f t="shared" si="269"/>
        <v>1.57</v>
      </c>
      <c r="BW148" s="5">
        <f t="shared" si="270"/>
        <v>10.47</v>
      </c>
      <c r="BX148" s="36">
        <f t="shared" si="271"/>
        <v>46.37</v>
      </c>
      <c r="BY148" s="5">
        <f t="shared" si="272"/>
        <v>2.29</v>
      </c>
      <c r="BZ148" s="5">
        <f t="shared" si="273"/>
        <v>4.55</v>
      </c>
      <c r="CA148" s="5">
        <f t="shared" si="274"/>
        <v>2</v>
      </c>
      <c r="CB148" s="5">
        <f t="shared" si="275"/>
        <v>5.93</v>
      </c>
      <c r="CC148" s="5">
        <f t="shared" si="276"/>
        <v>5.35</v>
      </c>
      <c r="CD148" s="5">
        <f t="shared" si="277"/>
        <v>-1.42</v>
      </c>
      <c r="CE148" s="34">
        <f t="shared" si="278"/>
        <v>6.1499999999999995</v>
      </c>
      <c r="CF148" s="34">
        <f t="shared" si="279"/>
        <v>17.299999999999997</v>
      </c>
      <c r="CG148" s="34">
        <f t="shared" si="280"/>
        <v>35.549132947976879</v>
      </c>
      <c r="CH148" s="5">
        <f t="shared" si="281"/>
        <v>3.24</v>
      </c>
      <c r="CI148" s="5">
        <f t="shared" si="282"/>
        <v>0.4</v>
      </c>
      <c r="CJ148" s="6">
        <f t="shared" si="283"/>
        <v>5.0999999999999997E-2</v>
      </c>
      <c r="CK148" s="5">
        <f t="shared" si="284"/>
        <v>9.4E-2</v>
      </c>
      <c r="CL148" s="5">
        <f t="shared" si="285"/>
        <v>12.333</v>
      </c>
      <c r="CM148" s="5">
        <f t="shared" si="286"/>
        <v>6.1</v>
      </c>
      <c r="CN148" s="5">
        <f t="shared" si="287"/>
        <v>0.64</v>
      </c>
      <c r="CO148" s="5">
        <f t="shared" si="288"/>
        <v>0.31</v>
      </c>
      <c r="CP148" s="5">
        <f t="shared" si="289"/>
        <v>6.33</v>
      </c>
      <c r="CQ148" s="6">
        <f t="shared" si="290"/>
        <v>0.71699999999999997</v>
      </c>
      <c r="CR148" s="40">
        <f t="shared" si="291"/>
        <v>8.6E-3</v>
      </c>
      <c r="CS148" s="5">
        <f t="shared" si="292"/>
        <v>9.61</v>
      </c>
      <c r="CT148" s="5">
        <f t="shared" si="293"/>
        <v>8.83</v>
      </c>
      <c r="CU148" s="5">
        <f t="shared" si="294"/>
        <v>99.1</v>
      </c>
      <c r="CV148" s="5">
        <f t="shared" si="295"/>
        <v>37.299999999999997</v>
      </c>
      <c r="CW148" s="5">
        <f t="shared" si="296"/>
        <v>8.82</v>
      </c>
      <c r="CX148" s="5">
        <f t="shared" si="297"/>
        <v>19.22</v>
      </c>
      <c r="CY148" s="4">
        <f t="shared" si="298"/>
        <v>441</v>
      </c>
      <c r="CZ148" s="4">
        <f t="shared" si="299"/>
        <v>69.599999999999994</v>
      </c>
      <c r="DA148" s="4">
        <f t="shared" si="300"/>
        <v>4637</v>
      </c>
      <c r="DB148" s="5">
        <f t="shared" si="301"/>
        <v>6.89</v>
      </c>
      <c r="DC148" s="5">
        <f t="shared" si="302"/>
        <v>72.540000000000006</v>
      </c>
      <c r="DD148" s="5">
        <f t="shared" si="303"/>
        <v>144.09</v>
      </c>
      <c r="DE148" s="5">
        <f t="shared" si="304"/>
        <v>1.78</v>
      </c>
      <c r="DF148" s="5">
        <f t="shared" si="305"/>
        <v>7.55</v>
      </c>
      <c r="DG148" s="5">
        <f t="shared" si="306"/>
        <v>0.5</v>
      </c>
      <c r="DH148" s="5">
        <f t="shared" si="307"/>
        <v>0.73</v>
      </c>
      <c r="DI148" s="5">
        <f t="shared" si="308"/>
        <v>0.77</v>
      </c>
      <c r="DJ148" s="5">
        <f t="shared" si="309"/>
        <v>50.219999999999992</v>
      </c>
      <c r="DK148" s="5">
        <f t="shared" si="310"/>
        <v>1.0900000000000001</v>
      </c>
      <c r="DL148" s="5">
        <f t="shared" si="311"/>
        <v>16.32</v>
      </c>
      <c r="DM148" s="5" t="str">
        <f t="shared" si="312"/>
        <v/>
      </c>
      <c r="DN148" s="5">
        <f t="shared" si="313"/>
        <v>1.45</v>
      </c>
      <c r="DO148" s="5">
        <f t="shared" si="314"/>
        <v>10.3</v>
      </c>
      <c r="DP148" s="5" t="str">
        <f t="shared" si="315"/>
        <v/>
      </c>
      <c r="DQ148" s="5">
        <f t="shared" si="316"/>
        <v>5.49</v>
      </c>
      <c r="DR148" s="5">
        <f t="shared" si="317"/>
        <v>2.23</v>
      </c>
      <c r="DS148" s="5">
        <f t="shared" si="318"/>
        <v>2.4700000000000002</v>
      </c>
      <c r="DT148" s="5">
        <f t="shared" si="319"/>
        <v>0.84</v>
      </c>
      <c r="DU148" s="5">
        <f t="shared" si="320"/>
        <v>1.1000000000000001</v>
      </c>
      <c r="DV148" s="5">
        <f t="shared" si="321"/>
        <v>0.8</v>
      </c>
      <c r="DW148" s="5">
        <f t="shared" si="322"/>
        <v>0.68</v>
      </c>
      <c r="DX148" s="5">
        <f t="shared" si="323"/>
        <v>0.69</v>
      </c>
      <c r="DY148" s="5">
        <f t="shared" si="324"/>
        <v>1.81</v>
      </c>
      <c r="DZ148" s="36">
        <f t="shared" si="325"/>
        <v>79</v>
      </c>
      <c r="EA148" s="36">
        <f t="shared" si="326"/>
        <v>6.6</v>
      </c>
      <c r="EB148" s="4">
        <f t="shared" si="327"/>
        <v>-241.46183441046742</v>
      </c>
      <c r="EC148" s="4">
        <f t="shared" si="328"/>
        <v>27.628724438759079</v>
      </c>
      <c r="ED148" s="4">
        <f t="shared" si="329"/>
        <v>-101.54730646347737</v>
      </c>
      <c r="EE148" s="4">
        <f t="shared" si="330"/>
        <v>336.12751965022505</v>
      </c>
      <c r="EF148" s="4">
        <f t="shared" si="331"/>
        <v>191.24375591101585</v>
      </c>
      <c r="EG148" s="5">
        <f t="shared" si="332"/>
        <v>0.74844421034520059</v>
      </c>
      <c r="EH148" s="5">
        <f t="shared" si="333"/>
        <v>1.8645498518889143</v>
      </c>
      <c r="EI148" s="5">
        <f t="shared" si="334"/>
        <v>1.0681321949527081</v>
      </c>
      <c r="EJ148" s="5">
        <f t="shared" si="335"/>
        <v>1.3411709115814674</v>
      </c>
      <c r="EK148" s="5">
        <f t="shared" si="336"/>
        <v>0.50233571766712837</v>
      </c>
      <c r="EL148" s="5">
        <f t="shared" si="337"/>
        <v>0.85840512466535268</v>
      </c>
      <c r="EM148" s="5">
        <f t="shared" si="338"/>
        <v>0.32</v>
      </c>
      <c r="EN148" s="5">
        <f t="shared" si="339"/>
        <v>18.02</v>
      </c>
      <c r="EO148" s="36">
        <f t="shared" si="340"/>
        <v>3.38</v>
      </c>
      <c r="EP148" s="36">
        <f t="shared" si="341"/>
        <v>1.9</v>
      </c>
      <c r="EQ148" s="36">
        <f t="shared" si="342"/>
        <v>5.6999999999999993</v>
      </c>
      <c r="ER148" s="36">
        <f t="shared" si="343"/>
        <v>202.631</v>
      </c>
      <c r="ES148" s="36">
        <f t="shared" si="344"/>
        <v>291</v>
      </c>
      <c r="ET148" s="36">
        <f t="shared" si="345"/>
        <v>138</v>
      </c>
      <c r="EU148" s="36">
        <f t="shared" si="346"/>
        <v>11.879999999999999</v>
      </c>
      <c r="EV148" s="36">
        <f t="shared" si="347"/>
        <v>5.18</v>
      </c>
      <c r="EW148" s="36">
        <f t="shared" si="348"/>
        <v>15.39</v>
      </c>
      <c r="EX148" s="36">
        <f t="shared" si="349"/>
        <v>11.879999999999999</v>
      </c>
      <c r="EY148" s="36">
        <f t="shared" si="350"/>
        <v>5.35</v>
      </c>
      <c r="EZ148" s="36">
        <f t="shared" si="351"/>
        <v>5.18</v>
      </c>
      <c r="FA148" s="5">
        <f t="shared" si="352"/>
        <v>2.6</v>
      </c>
      <c r="FB148" s="5">
        <f t="shared" si="353"/>
        <v>3.2</v>
      </c>
      <c r="FC148" s="5">
        <f t="shared" si="354"/>
        <v>2.2000000000000002</v>
      </c>
      <c r="FD148" s="36">
        <f t="shared" si="355"/>
        <v>202.631</v>
      </c>
      <c r="FE148" s="36">
        <f t="shared" si="356"/>
        <v>291</v>
      </c>
      <c r="FF148" s="36">
        <f t="shared" si="357"/>
        <v>277.5</v>
      </c>
      <c r="FG148" s="5">
        <f t="shared" si="358"/>
        <v>66</v>
      </c>
      <c r="FH148" s="36">
        <f t="shared" si="359"/>
        <v>72.75</v>
      </c>
      <c r="FI148" s="36">
        <f t="shared" si="360"/>
        <v>46</v>
      </c>
      <c r="FJ148" s="5">
        <f t="shared" si="361"/>
        <v>3.0666666666666669</v>
      </c>
      <c r="FK148" s="5">
        <f t="shared" si="362"/>
        <v>3.59</v>
      </c>
      <c r="FL148" s="5">
        <f t="shared" si="363"/>
        <v>4.125</v>
      </c>
      <c r="FM148" s="5">
        <f t="shared" si="364"/>
        <v>1.7333333333333334</v>
      </c>
      <c r="FN148" s="5">
        <f t="shared" si="365"/>
        <v>7.8</v>
      </c>
      <c r="FO148" s="5">
        <f t="shared" si="366"/>
        <v>6.6000000000000005</v>
      </c>
      <c r="FP148" s="4">
        <f t="shared" si="367"/>
        <v>405.26</v>
      </c>
      <c r="FQ148" s="4">
        <f t="shared" si="368"/>
        <v>497.49999999999994</v>
      </c>
      <c r="FR148" s="4">
        <f t="shared" si="369"/>
        <v>285</v>
      </c>
      <c r="FS148" s="65">
        <f t="shared" si="370"/>
        <v>-0.15288888008511176</v>
      </c>
      <c r="FT148" s="65">
        <f t="shared" si="371"/>
        <v>-0.41740204192333052</v>
      </c>
      <c r="FU148" s="65">
        <f t="shared" si="372"/>
        <v>-7.2180687445500283E-2</v>
      </c>
      <c r="FV148" s="65">
        <f t="shared" si="373"/>
        <v>0.23914300480277026</v>
      </c>
      <c r="FW148" s="65">
        <f t="shared" si="374"/>
        <v>0.35099370135848001</v>
      </c>
      <c r="FX148" s="65">
        <f t="shared" si="375"/>
        <v>3.9649230020997829E-2</v>
      </c>
      <c r="FY148" s="65">
        <f t="shared" si="376"/>
        <v>5.5145926777736785</v>
      </c>
      <c r="FZ148" s="65">
        <f t="shared" si="377"/>
        <v>-5.8245088382998587</v>
      </c>
      <c r="GA148" s="65">
        <f t="shared" si="378"/>
        <v>5.6824032434478422E-2</v>
      </c>
      <c r="GB148" s="65">
        <f t="shared" si="379"/>
        <v>0.21866600000000011</v>
      </c>
      <c r="GC148" s="65">
        <f t="shared" si="380"/>
        <v>-1.6077399999999997</v>
      </c>
      <c r="GD148" s="65">
        <f t="shared" si="381"/>
        <v>-2.4577950000000004</v>
      </c>
    </row>
    <row r="149" spans="1:186">
      <c r="A149" s="38" t="s">
        <v>185</v>
      </c>
      <c r="B149" s="38">
        <v>664282.48077799997</v>
      </c>
      <c r="C149" s="38">
        <v>4883377.8211099999</v>
      </c>
      <c r="D149" s="38" t="s">
        <v>322</v>
      </c>
      <c r="E149" s="38" t="s">
        <v>646</v>
      </c>
      <c r="F149" s="58">
        <v>5846</v>
      </c>
      <c r="G149" s="38" t="s">
        <v>361</v>
      </c>
      <c r="H149" s="34">
        <v>49.15</v>
      </c>
      <c r="I149" s="34">
        <v>3.81</v>
      </c>
      <c r="J149" s="34">
        <v>12.97</v>
      </c>
      <c r="K149" s="34">
        <v>17.09</v>
      </c>
      <c r="L149" s="34">
        <v>0.23</v>
      </c>
      <c r="M149" s="34">
        <v>5</v>
      </c>
      <c r="N149" s="34">
        <v>7.84</v>
      </c>
      <c r="O149" s="34">
        <v>3.04</v>
      </c>
      <c r="P149" s="34">
        <v>0</v>
      </c>
      <c r="Q149" s="34">
        <v>0.35</v>
      </c>
      <c r="R149" s="34"/>
      <c r="S149" s="5">
        <f t="shared" si="382"/>
        <v>99.480000000000018</v>
      </c>
      <c r="V149" s="4">
        <v>421</v>
      </c>
      <c r="W149" s="4">
        <v>15</v>
      </c>
      <c r="Y149" s="4">
        <v>10</v>
      </c>
      <c r="AB149" s="4">
        <v>15</v>
      </c>
      <c r="AC149" s="4">
        <v>93</v>
      </c>
      <c r="AD149" s="4">
        <v>44</v>
      </c>
      <c r="AE149" s="4">
        <v>213</v>
      </c>
      <c r="AF149" s="26">
        <v>22</v>
      </c>
      <c r="AG149" s="4">
        <v>10</v>
      </c>
      <c r="BK149" s="4">
        <f t="shared" si="258"/>
        <v>22841</v>
      </c>
      <c r="BL149" s="6">
        <f t="shared" si="259"/>
        <v>0.81793975703111987</v>
      </c>
      <c r="BM149" s="6">
        <f t="shared" si="260"/>
        <v>4.7696544817225843E-2</v>
      </c>
      <c r="BN149" s="6">
        <f t="shared" si="261"/>
        <v>0.25436360070602076</v>
      </c>
      <c r="BO149" s="6">
        <f t="shared" si="262"/>
        <v>0.21402629931120853</v>
      </c>
      <c r="BP149" s="6">
        <f t="shared" si="263"/>
        <v>3.2421764871722585E-3</v>
      </c>
      <c r="BQ149" s="6">
        <f t="shared" si="264"/>
        <v>0.12403870007442322</v>
      </c>
      <c r="BR149" s="6">
        <f t="shared" si="265"/>
        <v>0.13980028530670471</v>
      </c>
      <c r="BS149" s="6">
        <f t="shared" si="266"/>
        <v>9.8096160051629563E-2</v>
      </c>
      <c r="BT149" s="6">
        <f t="shared" si="267"/>
        <v>0</v>
      </c>
      <c r="BU149" s="6">
        <f t="shared" si="268"/>
        <v>4.9316612653233756E-3</v>
      </c>
      <c r="BV149" s="5">
        <f t="shared" si="269"/>
        <v>2.0299999999999998</v>
      </c>
      <c r="BW149" s="5">
        <f t="shared" si="270"/>
        <v>13.55</v>
      </c>
      <c r="BX149" s="36">
        <f t="shared" si="271"/>
        <v>39.200000000000003</v>
      </c>
      <c r="BY149" s="5">
        <f t="shared" si="272"/>
        <v>3.08</v>
      </c>
      <c r="BZ149" s="5">
        <f t="shared" si="273"/>
        <v>3.4</v>
      </c>
      <c r="CA149" s="5">
        <f t="shared" si="274"/>
        <v>2.06</v>
      </c>
      <c r="CB149" s="5">
        <f t="shared" si="275"/>
        <v>10.89</v>
      </c>
      <c r="CC149" s="5">
        <f t="shared" si="276"/>
        <v>3.04</v>
      </c>
      <c r="CD149" s="5">
        <f t="shared" si="277"/>
        <v>-4.8</v>
      </c>
      <c r="CE149" s="34">
        <f t="shared" si="278"/>
        <v>5</v>
      </c>
      <c r="CF149" s="34">
        <f t="shared" si="279"/>
        <v>15.879999999999999</v>
      </c>
      <c r="CG149" s="34">
        <f t="shared" si="280"/>
        <v>31.486146095717888</v>
      </c>
      <c r="CH149" s="5">
        <f t="shared" si="281"/>
        <v>0</v>
      </c>
      <c r="CI149" s="5">
        <f t="shared" si="282"/>
        <v>0</v>
      </c>
      <c r="CJ149" s="6">
        <f t="shared" si="283"/>
        <v>6.0999999999999999E-2</v>
      </c>
      <c r="CK149" s="5">
        <f t="shared" si="284"/>
        <v>0.161</v>
      </c>
      <c r="CL149" s="5" t="str">
        <f t="shared" si="285"/>
        <v/>
      </c>
      <c r="CM149" s="5">
        <f t="shared" si="286"/>
        <v>0.67</v>
      </c>
      <c r="CN149" s="5">
        <f t="shared" si="287"/>
        <v>0.67</v>
      </c>
      <c r="CO149" s="5">
        <f t="shared" si="288"/>
        <v>0.04</v>
      </c>
      <c r="CP149" s="5">
        <f t="shared" si="289"/>
        <v>4.84</v>
      </c>
      <c r="CQ149" s="6">
        <f t="shared" si="290"/>
        <v>0.5</v>
      </c>
      <c r="CR149" s="40">
        <f t="shared" si="291"/>
        <v>5.5999999999999999E-3</v>
      </c>
      <c r="CS149" s="5">
        <f t="shared" si="292"/>
        <v>0.45</v>
      </c>
      <c r="CT149" s="5" t="str">
        <f t="shared" si="293"/>
        <v/>
      </c>
      <c r="CU149" s="5" t="str">
        <f t="shared" si="294"/>
        <v/>
      </c>
      <c r="CV149" s="5" t="str">
        <f t="shared" si="295"/>
        <v/>
      </c>
      <c r="CW149" s="5">
        <f t="shared" si="296"/>
        <v>9.68</v>
      </c>
      <c r="CX149" s="5" t="str">
        <f t="shared" si="297"/>
        <v/>
      </c>
      <c r="CY149" s="4">
        <f t="shared" si="298"/>
        <v>519</v>
      </c>
      <c r="CZ149" s="4">
        <f t="shared" si="299"/>
        <v>107.2</v>
      </c>
      <c r="DA149" s="4" t="str">
        <f t="shared" si="300"/>
        <v/>
      </c>
      <c r="DB149" s="5">
        <f t="shared" si="301"/>
        <v>0.23</v>
      </c>
      <c r="DC149" s="5" t="str">
        <f t="shared" si="302"/>
        <v/>
      </c>
      <c r="DD149" s="5" t="str">
        <f t="shared" si="303"/>
        <v/>
      </c>
      <c r="DE149" s="5" t="str">
        <f t="shared" si="304"/>
        <v/>
      </c>
      <c r="DF149" s="5" t="str">
        <f t="shared" si="305"/>
        <v/>
      </c>
      <c r="DG149" s="5" t="str">
        <f t="shared" si="306"/>
        <v/>
      </c>
      <c r="DH149" s="5" t="str">
        <f t="shared" si="307"/>
        <v/>
      </c>
      <c r="DI149" s="5" t="str">
        <f t="shared" si="308"/>
        <v/>
      </c>
      <c r="DJ149" s="5" t="str">
        <f t="shared" si="309"/>
        <v/>
      </c>
      <c r="DK149" s="5" t="str">
        <f t="shared" si="310"/>
        <v/>
      </c>
      <c r="DL149" s="5" t="str">
        <f t="shared" si="311"/>
        <v/>
      </c>
      <c r="DM149" s="5" t="str">
        <f t="shared" si="312"/>
        <v/>
      </c>
      <c r="DN149" s="5" t="str">
        <f t="shared" si="313"/>
        <v/>
      </c>
      <c r="DO149" s="5" t="str">
        <f t="shared" si="314"/>
        <v/>
      </c>
      <c r="DP149" s="5" t="str">
        <f t="shared" si="315"/>
        <v/>
      </c>
      <c r="DQ149" s="5" t="str">
        <f t="shared" si="316"/>
        <v/>
      </c>
      <c r="DR149" s="5" t="str">
        <f t="shared" si="317"/>
        <v/>
      </c>
      <c r="DS149" s="5" t="str">
        <f t="shared" si="318"/>
        <v/>
      </c>
      <c r="DT149" s="5" t="str">
        <f t="shared" si="319"/>
        <v/>
      </c>
      <c r="DU149" s="5" t="str">
        <f t="shared" si="320"/>
        <v/>
      </c>
      <c r="DV149" s="5" t="str">
        <f t="shared" si="321"/>
        <v/>
      </c>
      <c r="DW149" s="5" t="str">
        <f t="shared" si="322"/>
        <v/>
      </c>
      <c r="DX149" s="5" t="str">
        <f t="shared" si="323"/>
        <v/>
      </c>
      <c r="DY149" s="5">
        <f t="shared" si="324"/>
        <v>1.65</v>
      </c>
      <c r="DZ149" s="36">
        <f t="shared" si="325"/>
        <v>66</v>
      </c>
      <c r="EA149" s="36" t="str">
        <f t="shared" si="326"/>
        <v/>
      </c>
      <c r="EB149" s="4">
        <f t="shared" si="327"/>
        <v>-237.89644535833426</v>
      </c>
      <c r="EC149" s="4">
        <f t="shared" si="328"/>
        <v>81.350235420940606</v>
      </c>
      <c r="ED149" s="4">
        <f t="shared" si="329"/>
        <v>-123.33312995901824</v>
      </c>
      <c r="EE149" s="4">
        <f t="shared" si="330"/>
        <v>385.76154420285758</v>
      </c>
      <c r="EF149" s="4">
        <f t="shared" si="331"/>
        <v>87.888220376201843</v>
      </c>
      <c r="EG149" s="5">
        <f t="shared" si="332"/>
        <v>0.67364843725131152</v>
      </c>
      <c r="EH149" s="5">
        <f t="shared" si="333"/>
        <v>2.5943481447833001</v>
      </c>
      <c r="EI149" s="5">
        <f t="shared" si="334"/>
        <v>1.0695718490201283</v>
      </c>
      <c r="EJ149" s="5">
        <f t="shared" si="335"/>
        <v>0.70146148782093487</v>
      </c>
      <c r="EK149" s="5">
        <f t="shared" si="336"/>
        <v>0.38545327927972739</v>
      </c>
      <c r="EL149" s="5">
        <f t="shared" si="337"/>
        <v>1.0990005466362076</v>
      </c>
      <c r="EM149" s="5">
        <f t="shared" si="338"/>
        <v>0.26</v>
      </c>
      <c r="EN149" s="5">
        <f t="shared" si="339"/>
        <v>22</v>
      </c>
      <c r="EO149" s="36">
        <f t="shared" si="340"/>
        <v>3.81</v>
      </c>
      <c r="EP149" s="36">
        <f t="shared" si="341"/>
        <v>2.3000000000000003</v>
      </c>
      <c r="EQ149" s="36">
        <f t="shared" si="342"/>
        <v>3.5</v>
      </c>
      <c r="ER149" s="36">
        <f t="shared" si="343"/>
        <v>228.40950000000001</v>
      </c>
      <c r="ES149" s="36">
        <f t="shared" si="344"/>
        <v>213</v>
      </c>
      <c r="ET149" s="36">
        <f t="shared" si="345"/>
        <v>132</v>
      </c>
      <c r="EU149" s="36">
        <f t="shared" si="346"/>
        <v>15.381</v>
      </c>
      <c r="EV149" s="36">
        <f t="shared" si="347"/>
        <v>5</v>
      </c>
      <c r="EW149" s="36">
        <f t="shared" si="348"/>
        <v>12.97</v>
      </c>
      <c r="EX149" s="36">
        <f t="shared" si="349"/>
        <v>15.381</v>
      </c>
      <c r="EY149" s="36">
        <f t="shared" si="350"/>
        <v>3.04</v>
      </c>
      <c r="EZ149" s="36">
        <f t="shared" si="351"/>
        <v>5</v>
      </c>
      <c r="FA149" s="5" t="str">
        <f t="shared" si="352"/>
        <v/>
      </c>
      <c r="FB149" s="5" t="str">
        <f t="shared" si="353"/>
        <v/>
      </c>
      <c r="FC149" s="5" t="str">
        <f t="shared" si="354"/>
        <v/>
      </c>
      <c r="FD149" s="36">
        <f t="shared" si="355"/>
        <v>228.40950000000001</v>
      </c>
      <c r="FE149" s="36">
        <f t="shared" si="356"/>
        <v>213</v>
      </c>
      <c r="FF149" s="36">
        <f t="shared" si="357"/>
        <v>46.5</v>
      </c>
      <c r="FG149" s="5">
        <f t="shared" si="358"/>
        <v>44</v>
      </c>
      <c r="FH149" s="36">
        <f t="shared" si="359"/>
        <v>53.25</v>
      </c>
      <c r="FI149" s="36">
        <f t="shared" si="360"/>
        <v>44</v>
      </c>
      <c r="FJ149" s="5" t="str">
        <f t="shared" si="361"/>
        <v/>
      </c>
      <c r="FK149" s="5" t="str">
        <f t="shared" si="362"/>
        <v/>
      </c>
      <c r="FL149" s="5" t="str">
        <f t="shared" si="363"/>
        <v/>
      </c>
      <c r="FM149" s="5">
        <f t="shared" si="364"/>
        <v>0.5</v>
      </c>
      <c r="FN149" s="5" t="str">
        <f t="shared" si="365"/>
        <v/>
      </c>
      <c r="FO149" s="5" t="str">
        <f t="shared" si="366"/>
        <v/>
      </c>
      <c r="FP149" s="4">
        <f t="shared" si="367"/>
        <v>456.82</v>
      </c>
      <c r="FQ149" s="4" t="str">
        <f t="shared" si="368"/>
        <v/>
      </c>
      <c r="FR149" s="4">
        <f t="shared" si="369"/>
        <v>421</v>
      </c>
      <c r="FS149" s="65">
        <f t="shared" si="370"/>
        <v>-3.5463013630444608E-2</v>
      </c>
      <c r="FT149" s="65" t="str">
        <f t="shared" si="371"/>
        <v/>
      </c>
      <c r="FU149" s="65" t="str">
        <f t="shared" si="372"/>
        <v/>
      </c>
      <c r="FV149" s="65" t="str">
        <f t="shared" si="373"/>
        <v/>
      </c>
      <c r="FW149" s="65">
        <f t="shared" si="374"/>
        <v>0.30315528459611607</v>
      </c>
      <c r="FX149" s="65">
        <f t="shared" si="375"/>
        <v>-0.7881721739202342</v>
      </c>
      <c r="FY149" s="65">
        <f t="shared" si="376"/>
        <v>4.487029197186029</v>
      </c>
      <c r="FZ149" s="65">
        <f t="shared" si="377"/>
        <v>-7.2241200449491068</v>
      </c>
      <c r="GA149" s="65">
        <f t="shared" si="378"/>
        <v>0.12406690997874681</v>
      </c>
      <c r="GB149" s="65">
        <f t="shared" si="379"/>
        <v>0.19161800000000007</v>
      </c>
      <c r="GC149" s="65">
        <f t="shared" si="380"/>
        <v>-1.5144779999999998</v>
      </c>
      <c r="GD149" s="65">
        <f t="shared" si="381"/>
        <v>-2.314476</v>
      </c>
    </row>
    <row r="150" spans="1:186">
      <c r="A150" s="38" t="s">
        <v>185</v>
      </c>
      <c r="B150" s="38">
        <v>664288.56203999999</v>
      </c>
      <c r="C150" s="38">
        <v>4883376.0128100002</v>
      </c>
      <c r="D150" s="38" t="s">
        <v>322</v>
      </c>
      <c r="E150" s="38" t="s">
        <v>646</v>
      </c>
      <c r="F150" s="58">
        <v>5847</v>
      </c>
      <c r="G150" s="38" t="s">
        <v>362</v>
      </c>
      <c r="H150" s="34">
        <v>49.5</v>
      </c>
      <c r="I150" s="34">
        <v>3.81</v>
      </c>
      <c r="J150" s="34">
        <v>12.53</v>
      </c>
      <c r="K150" s="34">
        <v>16.809999999999999</v>
      </c>
      <c r="L150" s="34">
        <v>0.35</v>
      </c>
      <c r="M150" s="34">
        <v>4.74</v>
      </c>
      <c r="N150" s="34">
        <v>7.75</v>
      </c>
      <c r="O150" s="34">
        <v>2.99</v>
      </c>
      <c r="P150" s="34">
        <v>0.14000000000000001</v>
      </c>
      <c r="Q150" s="34">
        <v>0.37</v>
      </c>
      <c r="R150" s="34"/>
      <c r="S150" s="5">
        <f t="shared" si="382"/>
        <v>98.99</v>
      </c>
      <c r="U150" s="4">
        <v>42</v>
      </c>
      <c r="V150" s="4">
        <v>427</v>
      </c>
      <c r="W150" s="4">
        <v>24</v>
      </c>
      <c r="Y150" s="4">
        <v>10</v>
      </c>
      <c r="AB150" s="4">
        <v>18</v>
      </c>
      <c r="AC150" s="4">
        <v>89</v>
      </c>
      <c r="AD150" s="4">
        <v>48</v>
      </c>
      <c r="AE150" s="4">
        <v>212</v>
      </c>
      <c r="AF150" s="26">
        <v>23</v>
      </c>
      <c r="AG150" s="4">
        <v>31</v>
      </c>
      <c r="AH150" s="5">
        <v>24.3</v>
      </c>
      <c r="AI150" s="5">
        <v>58</v>
      </c>
      <c r="AK150" s="5">
        <v>33</v>
      </c>
      <c r="AL150" s="5">
        <v>8.1999999999999993</v>
      </c>
      <c r="AM150" s="5">
        <v>2.63</v>
      </c>
      <c r="AO150" s="5">
        <v>1.6</v>
      </c>
      <c r="AT150" s="5">
        <v>4.8499999999999996</v>
      </c>
      <c r="AU150" s="5">
        <v>0.74</v>
      </c>
      <c r="AV150" s="5">
        <v>5.9</v>
      </c>
      <c r="AW150" s="5">
        <v>1.5</v>
      </c>
      <c r="AX150" s="5">
        <v>2.2000000000000002</v>
      </c>
      <c r="BK150" s="4">
        <f t="shared" si="258"/>
        <v>22841</v>
      </c>
      <c r="BL150" s="6">
        <f t="shared" si="259"/>
        <v>0.82376435346979526</v>
      </c>
      <c r="BM150" s="6">
        <f t="shared" si="260"/>
        <v>4.7696544817225843E-2</v>
      </c>
      <c r="BN150" s="6">
        <f t="shared" si="261"/>
        <v>0.24573445773681113</v>
      </c>
      <c r="BO150" s="6">
        <f t="shared" si="262"/>
        <v>0.21051972448340639</v>
      </c>
      <c r="BP150" s="6">
        <f t="shared" si="263"/>
        <v>4.93374682830561E-3</v>
      </c>
      <c r="BQ150" s="6">
        <f t="shared" si="264"/>
        <v>0.11758868767055321</v>
      </c>
      <c r="BR150" s="6">
        <f t="shared" si="265"/>
        <v>0.13819543509272469</v>
      </c>
      <c r="BS150" s="6">
        <f t="shared" si="266"/>
        <v>9.6482736366569871E-2</v>
      </c>
      <c r="BT150" s="6">
        <f t="shared" si="267"/>
        <v>2.9723991507431E-3</v>
      </c>
      <c r="BU150" s="6">
        <f t="shared" si="268"/>
        <v>5.2134704804847115E-3</v>
      </c>
      <c r="BV150" s="5">
        <f t="shared" si="269"/>
        <v>2</v>
      </c>
      <c r="BW150" s="5">
        <f t="shared" si="270"/>
        <v>13.33</v>
      </c>
      <c r="BX150" s="36">
        <f t="shared" si="271"/>
        <v>38.32</v>
      </c>
      <c r="BY150" s="5">
        <f t="shared" si="272"/>
        <v>3.19</v>
      </c>
      <c r="BZ150" s="5">
        <f t="shared" si="273"/>
        <v>3.29</v>
      </c>
      <c r="CA150" s="5">
        <f t="shared" si="274"/>
        <v>2.0299999999999998</v>
      </c>
      <c r="CB150" s="5">
        <f t="shared" si="275"/>
        <v>10.3</v>
      </c>
      <c r="CC150" s="5">
        <f t="shared" si="276"/>
        <v>3.13</v>
      </c>
      <c r="CD150" s="5">
        <f t="shared" si="277"/>
        <v>-4.6199999999999992</v>
      </c>
      <c r="CE150" s="34">
        <f t="shared" si="278"/>
        <v>4.88</v>
      </c>
      <c r="CF150" s="34">
        <f t="shared" si="279"/>
        <v>15.620000000000001</v>
      </c>
      <c r="CG150" s="34">
        <f t="shared" si="280"/>
        <v>31.241997439180537</v>
      </c>
      <c r="CH150" s="5">
        <f t="shared" si="281"/>
        <v>0.72</v>
      </c>
      <c r="CI150" s="5">
        <f t="shared" si="282"/>
        <v>0.05</v>
      </c>
      <c r="CJ150" s="6">
        <f t="shared" si="283"/>
        <v>5.7000000000000002E-2</v>
      </c>
      <c r="CK150" s="5">
        <f t="shared" si="284"/>
        <v>0.20200000000000001</v>
      </c>
      <c r="CL150" s="5">
        <f t="shared" si="285"/>
        <v>2.6970000000000001</v>
      </c>
      <c r="CM150" s="5">
        <f t="shared" si="286"/>
        <v>1.72</v>
      </c>
      <c r="CN150" s="5">
        <f t="shared" si="287"/>
        <v>0.42</v>
      </c>
      <c r="CO150" s="5">
        <f t="shared" si="288"/>
        <v>0.06</v>
      </c>
      <c r="CP150" s="5">
        <f t="shared" si="289"/>
        <v>4.42</v>
      </c>
      <c r="CQ150" s="6">
        <f t="shared" si="290"/>
        <v>0.47899999999999998</v>
      </c>
      <c r="CR150" s="40">
        <f t="shared" si="291"/>
        <v>5.5999999999999999E-3</v>
      </c>
      <c r="CS150" s="5">
        <f t="shared" si="292"/>
        <v>1.35</v>
      </c>
      <c r="CT150" s="5">
        <f t="shared" si="293"/>
        <v>1.28</v>
      </c>
      <c r="CU150" s="5">
        <f t="shared" si="294"/>
        <v>14.1</v>
      </c>
      <c r="CV150" s="5">
        <f t="shared" si="295"/>
        <v>35.9</v>
      </c>
      <c r="CW150" s="5">
        <f t="shared" si="296"/>
        <v>9.2200000000000006</v>
      </c>
      <c r="CX150" s="5">
        <f t="shared" si="297"/>
        <v>11.96</v>
      </c>
      <c r="CY150" s="4">
        <f t="shared" si="298"/>
        <v>476</v>
      </c>
      <c r="CZ150" s="4">
        <f t="shared" si="299"/>
        <v>107.7</v>
      </c>
      <c r="DA150" s="4">
        <f t="shared" si="300"/>
        <v>4709</v>
      </c>
      <c r="DB150" s="5">
        <f t="shared" si="301"/>
        <v>0.65</v>
      </c>
      <c r="DC150" s="5">
        <f t="shared" si="302"/>
        <v>6.39</v>
      </c>
      <c r="DD150" s="5">
        <f t="shared" si="303"/>
        <v>20.67</v>
      </c>
      <c r="DE150" s="5">
        <f t="shared" si="304"/>
        <v>1.22</v>
      </c>
      <c r="DF150" s="5">
        <f t="shared" si="305"/>
        <v>4.74</v>
      </c>
      <c r="DG150" s="5">
        <f t="shared" si="306"/>
        <v>0.31</v>
      </c>
      <c r="DH150" s="5">
        <f t="shared" si="307"/>
        <v>0.45</v>
      </c>
      <c r="DI150" s="5">
        <f t="shared" si="308"/>
        <v>0.79</v>
      </c>
      <c r="DJ150" s="5">
        <f t="shared" si="309"/>
        <v>37.35</v>
      </c>
      <c r="DK150" s="5">
        <f t="shared" si="310"/>
        <v>1.06</v>
      </c>
      <c r="DL150" s="5">
        <f t="shared" si="311"/>
        <v>16.2</v>
      </c>
      <c r="DM150" s="5" t="str">
        <f t="shared" si="312"/>
        <v/>
      </c>
      <c r="DN150" s="5">
        <f t="shared" si="313"/>
        <v>1.47</v>
      </c>
      <c r="DO150" s="5">
        <f t="shared" si="314"/>
        <v>10.5</v>
      </c>
      <c r="DP150" s="5" t="str">
        <f t="shared" si="315"/>
        <v/>
      </c>
      <c r="DQ150" s="5">
        <f t="shared" si="316"/>
        <v>3.35</v>
      </c>
      <c r="DR150" s="5">
        <f t="shared" si="317"/>
        <v>1.83</v>
      </c>
      <c r="DS150" s="5">
        <f t="shared" si="318"/>
        <v>1.83</v>
      </c>
      <c r="DT150" s="5">
        <f t="shared" si="319"/>
        <v>0.86</v>
      </c>
      <c r="DU150" s="5">
        <f t="shared" si="320"/>
        <v>1.07</v>
      </c>
      <c r="DV150" s="5">
        <f t="shared" si="321"/>
        <v>0.79</v>
      </c>
      <c r="DW150" s="5">
        <f t="shared" si="322"/>
        <v>0.68</v>
      </c>
      <c r="DX150" s="5">
        <f t="shared" si="323"/>
        <v>0.75</v>
      </c>
      <c r="DY150" s="5">
        <f t="shared" si="324"/>
        <v>1.73</v>
      </c>
      <c r="DZ150" s="36">
        <f t="shared" si="325"/>
        <v>71</v>
      </c>
      <c r="EA150" s="36">
        <f t="shared" si="326"/>
        <v>6.4</v>
      </c>
      <c r="EB150" s="4">
        <f t="shared" si="327"/>
        <v>-231.70577230855147</v>
      </c>
      <c r="EC150" s="4">
        <f t="shared" si="328"/>
        <v>83.002692244135645</v>
      </c>
      <c r="ED150" s="4">
        <f t="shared" si="329"/>
        <v>-130.11154796595125</v>
      </c>
      <c r="EE150" s="4">
        <f t="shared" si="330"/>
        <v>375.80495697118545</v>
      </c>
      <c r="EF150" s="4">
        <f t="shared" si="331"/>
        <v>96.192350784678922</v>
      </c>
      <c r="EG150" s="5">
        <f t="shared" si="332"/>
        <v>0.65399377637336797</v>
      </c>
      <c r="EH150" s="5">
        <f t="shared" si="333"/>
        <v>2.4719868607218358</v>
      </c>
      <c r="EI150" s="5">
        <f t="shared" si="334"/>
        <v>1.0343403941817721</v>
      </c>
      <c r="EJ150" s="5">
        <f t="shared" si="335"/>
        <v>0.71946783736830988</v>
      </c>
      <c r="EK150" s="5">
        <f t="shared" si="336"/>
        <v>0.3972355508912761</v>
      </c>
      <c r="EL150" s="5">
        <f t="shared" si="337"/>
        <v>1.1383146043352912</v>
      </c>
      <c r="EM150" s="5">
        <f t="shared" si="338"/>
        <v>0.25</v>
      </c>
      <c r="EN150" s="5">
        <f t="shared" si="339"/>
        <v>21.58</v>
      </c>
      <c r="EO150" s="36">
        <f t="shared" si="340"/>
        <v>3.81</v>
      </c>
      <c r="EP150" s="36">
        <f t="shared" si="341"/>
        <v>3.5</v>
      </c>
      <c r="EQ150" s="36">
        <f t="shared" si="342"/>
        <v>3.7</v>
      </c>
      <c r="ER150" s="36">
        <f t="shared" si="343"/>
        <v>228.40950000000001</v>
      </c>
      <c r="ES150" s="36">
        <f t="shared" si="344"/>
        <v>212</v>
      </c>
      <c r="ET150" s="36">
        <f t="shared" si="345"/>
        <v>144</v>
      </c>
      <c r="EU150" s="36">
        <f t="shared" si="346"/>
        <v>15.129</v>
      </c>
      <c r="EV150" s="36">
        <f t="shared" si="347"/>
        <v>4.74</v>
      </c>
      <c r="EW150" s="36">
        <f t="shared" si="348"/>
        <v>12.53</v>
      </c>
      <c r="EX150" s="36">
        <f t="shared" si="349"/>
        <v>15.129</v>
      </c>
      <c r="EY150" s="36">
        <f t="shared" si="350"/>
        <v>3.1300000000000003</v>
      </c>
      <c r="EZ150" s="36">
        <f t="shared" si="351"/>
        <v>4.74</v>
      </c>
      <c r="FA150" s="5">
        <f t="shared" si="352"/>
        <v>1.9666666666666668</v>
      </c>
      <c r="FB150" s="5">
        <f t="shared" si="353"/>
        <v>2.2000000000000002</v>
      </c>
      <c r="FC150" s="5">
        <f t="shared" si="354"/>
        <v>1.5</v>
      </c>
      <c r="FD150" s="36">
        <f t="shared" si="355"/>
        <v>228.40950000000001</v>
      </c>
      <c r="FE150" s="36">
        <f t="shared" si="356"/>
        <v>212</v>
      </c>
      <c r="FF150" s="36">
        <f t="shared" si="357"/>
        <v>44.5</v>
      </c>
      <c r="FG150" s="5">
        <f t="shared" si="358"/>
        <v>46</v>
      </c>
      <c r="FH150" s="36">
        <f t="shared" si="359"/>
        <v>53</v>
      </c>
      <c r="FI150" s="36">
        <f t="shared" si="360"/>
        <v>48</v>
      </c>
      <c r="FJ150" s="5">
        <f t="shared" si="361"/>
        <v>3.2</v>
      </c>
      <c r="FK150" s="5">
        <f t="shared" si="362"/>
        <v>2.4300000000000002</v>
      </c>
      <c r="FL150" s="5">
        <f t="shared" si="363"/>
        <v>2.875</v>
      </c>
      <c r="FM150" s="5">
        <f t="shared" si="364"/>
        <v>0.6</v>
      </c>
      <c r="FN150" s="5">
        <f t="shared" si="365"/>
        <v>5.9</v>
      </c>
      <c r="FO150" s="5">
        <f t="shared" si="366"/>
        <v>4.5</v>
      </c>
      <c r="FP150" s="4">
        <f t="shared" si="367"/>
        <v>456.82</v>
      </c>
      <c r="FQ150" s="4">
        <f t="shared" si="368"/>
        <v>409.99999999999994</v>
      </c>
      <c r="FR150" s="4">
        <f t="shared" si="369"/>
        <v>427</v>
      </c>
      <c r="FS150" s="65">
        <f t="shared" si="370"/>
        <v>-2.9317234441089079E-2</v>
      </c>
      <c r="FT150" s="65">
        <f t="shared" si="371"/>
        <v>-0.33752581473219367</v>
      </c>
      <c r="FU150" s="65">
        <f t="shared" si="372"/>
        <v>-0.14824597557723715</v>
      </c>
      <c r="FV150" s="65">
        <f t="shared" si="373"/>
        <v>-0.61881171742208219</v>
      </c>
      <c r="FW150" s="65">
        <f t="shared" si="374"/>
        <v>0.30623696136153039</v>
      </c>
      <c r="FX150" s="65">
        <f t="shared" si="375"/>
        <v>-0.80726511582925664</v>
      </c>
      <c r="FY150" s="65">
        <f t="shared" si="376"/>
        <v>4.346530555409144</v>
      </c>
      <c r="FZ150" s="65">
        <f t="shared" si="377"/>
        <v>-7.1752576956160059</v>
      </c>
      <c r="GA150" s="65">
        <f t="shared" si="378"/>
        <v>0.1811247562643068</v>
      </c>
      <c r="GB150" s="65">
        <f t="shared" si="379"/>
        <v>0.19116400000000008</v>
      </c>
      <c r="GC150" s="65">
        <f t="shared" si="380"/>
        <v>-1.5083730000000002</v>
      </c>
      <c r="GD150" s="65">
        <f t="shared" si="381"/>
        <v>-2.2966229999999999</v>
      </c>
    </row>
    <row r="151" spans="1:186">
      <c r="A151" s="38" t="s">
        <v>185</v>
      </c>
      <c r="B151" s="38">
        <v>664293.32923100004</v>
      </c>
      <c r="C151" s="38">
        <v>4883375.2509899996</v>
      </c>
      <c r="D151" s="38" t="s">
        <v>322</v>
      </c>
      <c r="E151" s="38" t="s">
        <v>646</v>
      </c>
      <c r="F151" s="58">
        <v>5848</v>
      </c>
      <c r="G151" s="38" t="s">
        <v>363</v>
      </c>
      <c r="H151" s="34">
        <v>48.82</v>
      </c>
      <c r="I151" s="34">
        <v>3.92</v>
      </c>
      <c r="J151" s="34">
        <v>12.62</v>
      </c>
      <c r="K151" s="34">
        <v>17.05</v>
      </c>
      <c r="L151" s="34">
        <v>0.22</v>
      </c>
      <c r="M151" s="34">
        <v>5.05</v>
      </c>
      <c r="N151" s="34">
        <v>7.51</v>
      </c>
      <c r="O151" s="34">
        <v>2.41</v>
      </c>
      <c r="P151" s="34">
        <v>1.22</v>
      </c>
      <c r="Q151" s="34">
        <v>0.41</v>
      </c>
      <c r="R151" s="34"/>
      <c r="S151" s="5">
        <f t="shared" si="382"/>
        <v>99.22999999999999</v>
      </c>
      <c r="V151" s="4">
        <v>406</v>
      </c>
      <c r="W151" s="4">
        <v>16</v>
      </c>
      <c r="Y151" s="4">
        <v>10</v>
      </c>
      <c r="AB151" s="4">
        <v>71</v>
      </c>
      <c r="AC151" s="4">
        <v>126</v>
      </c>
      <c r="AD151" s="4">
        <v>40</v>
      </c>
      <c r="AE151" s="4">
        <v>204</v>
      </c>
      <c r="AF151" s="26">
        <v>22</v>
      </c>
      <c r="AG151" s="4">
        <v>157</v>
      </c>
      <c r="BK151" s="4">
        <f t="shared" si="258"/>
        <v>23500</v>
      </c>
      <c r="BL151" s="6">
        <f t="shared" si="259"/>
        <v>0.81244799467465467</v>
      </c>
      <c r="BM151" s="6">
        <f t="shared" si="260"/>
        <v>4.9073610415623435E-2</v>
      </c>
      <c r="BN151" s="6">
        <f t="shared" si="261"/>
        <v>0.24749950970778581</v>
      </c>
      <c r="BO151" s="6">
        <f t="shared" si="262"/>
        <v>0.21352536005009395</v>
      </c>
      <c r="BP151" s="6">
        <f t="shared" si="263"/>
        <v>3.1012122920778123E-3</v>
      </c>
      <c r="BQ151" s="6">
        <f t="shared" si="264"/>
        <v>0.12527908707516744</v>
      </c>
      <c r="BR151" s="6">
        <f t="shared" si="265"/>
        <v>0.13391583452211128</v>
      </c>
      <c r="BS151" s="6">
        <f t="shared" si="266"/>
        <v>7.7767021619877391E-2</v>
      </c>
      <c r="BT151" s="6">
        <f t="shared" si="267"/>
        <v>2.5902335456475582E-2</v>
      </c>
      <c r="BU151" s="6">
        <f t="shared" si="268"/>
        <v>5.7770889108073832E-3</v>
      </c>
      <c r="BV151" s="5">
        <f t="shared" si="269"/>
        <v>2.0299999999999998</v>
      </c>
      <c r="BW151" s="5">
        <f t="shared" si="270"/>
        <v>13.52</v>
      </c>
      <c r="BX151" s="36">
        <f t="shared" si="271"/>
        <v>39.49</v>
      </c>
      <c r="BY151" s="5">
        <f t="shared" si="272"/>
        <v>3.04</v>
      </c>
      <c r="BZ151" s="5">
        <f t="shared" si="273"/>
        <v>3.22</v>
      </c>
      <c r="CA151" s="5">
        <f t="shared" si="274"/>
        <v>1.92</v>
      </c>
      <c r="CB151" s="5">
        <f t="shared" si="275"/>
        <v>9.56</v>
      </c>
      <c r="CC151" s="5">
        <f t="shared" si="276"/>
        <v>3.63</v>
      </c>
      <c r="CD151" s="5">
        <f t="shared" si="277"/>
        <v>-3.88</v>
      </c>
      <c r="CE151" s="34">
        <f t="shared" si="278"/>
        <v>6.27</v>
      </c>
      <c r="CF151" s="34">
        <f t="shared" si="279"/>
        <v>16.189999999999998</v>
      </c>
      <c r="CG151" s="34">
        <f t="shared" si="280"/>
        <v>38.727609635577522</v>
      </c>
      <c r="CH151" s="5">
        <f t="shared" si="281"/>
        <v>5.66</v>
      </c>
      <c r="CI151" s="5">
        <f t="shared" si="282"/>
        <v>0.43</v>
      </c>
      <c r="CJ151" s="6">
        <f t="shared" si="283"/>
        <v>0.05</v>
      </c>
      <c r="CK151" s="5">
        <f t="shared" si="284"/>
        <v>0.56299999999999994</v>
      </c>
      <c r="CL151" s="5" t="str">
        <f t="shared" si="285"/>
        <v/>
      </c>
      <c r="CM151" s="5">
        <f t="shared" si="286"/>
        <v>2.21</v>
      </c>
      <c r="CN151" s="5">
        <f t="shared" si="287"/>
        <v>0.63</v>
      </c>
      <c r="CO151" s="5">
        <f t="shared" si="288"/>
        <v>0.04</v>
      </c>
      <c r="CP151" s="5">
        <f t="shared" si="289"/>
        <v>5.0999999999999996</v>
      </c>
      <c r="CQ151" s="6">
        <f t="shared" si="290"/>
        <v>0.55000000000000004</v>
      </c>
      <c r="CR151" s="40">
        <f t="shared" si="291"/>
        <v>5.1999999999999998E-3</v>
      </c>
      <c r="CS151" s="5">
        <f t="shared" si="292"/>
        <v>7.14</v>
      </c>
      <c r="CT151" s="5" t="str">
        <f t="shared" si="293"/>
        <v/>
      </c>
      <c r="CU151" s="5" t="str">
        <f t="shared" si="294"/>
        <v/>
      </c>
      <c r="CV151" s="5" t="str">
        <f t="shared" si="295"/>
        <v/>
      </c>
      <c r="CW151" s="5">
        <f t="shared" si="296"/>
        <v>9.27</v>
      </c>
      <c r="CX151" s="5" t="str">
        <f t="shared" si="297"/>
        <v/>
      </c>
      <c r="CY151" s="4">
        <f t="shared" si="298"/>
        <v>588</v>
      </c>
      <c r="CZ151" s="4">
        <f t="shared" si="299"/>
        <v>115.2</v>
      </c>
      <c r="DA151" s="4" t="str">
        <f t="shared" si="300"/>
        <v/>
      </c>
      <c r="DB151" s="5">
        <f t="shared" si="301"/>
        <v>3.93</v>
      </c>
      <c r="DC151" s="5" t="str">
        <f t="shared" si="302"/>
        <v/>
      </c>
      <c r="DD151" s="5" t="str">
        <f t="shared" si="303"/>
        <v/>
      </c>
      <c r="DE151" s="5" t="str">
        <f t="shared" si="304"/>
        <v/>
      </c>
      <c r="DF151" s="5" t="str">
        <f t="shared" si="305"/>
        <v/>
      </c>
      <c r="DG151" s="5" t="str">
        <f t="shared" si="306"/>
        <v/>
      </c>
      <c r="DH151" s="5" t="str">
        <f t="shared" si="307"/>
        <v/>
      </c>
      <c r="DI151" s="5" t="str">
        <f t="shared" si="308"/>
        <v/>
      </c>
      <c r="DJ151" s="5" t="str">
        <f t="shared" si="309"/>
        <v/>
      </c>
      <c r="DK151" s="5" t="str">
        <f t="shared" si="310"/>
        <v/>
      </c>
      <c r="DL151" s="5" t="str">
        <f t="shared" si="311"/>
        <v/>
      </c>
      <c r="DM151" s="5" t="str">
        <f t="shared" si="312"/>
        <v/>
      </c>
      <c r="DN151" s="5" t="str">
        <f t="shared" si="313"/>
        <v/>
      </c>
      <c r="DO151" s="5" t="str">
        <f t="shared" si="314"/>
        <v/>
      </c>
      <c r="DP151" s="5" t="str">
        <f t="shared" si="315"/>
        <v/>
      </c>
      <c r="DQ151" s="5" t="str">
        <f t="shared" si="316"/>
        <v/>
      </c>
      <c r="DR151" s="5" t="str">
        <f t="shared" si="317"/>
        <v/>
      </c>
      <c r="DS151" s="5" t="str">
        <f t="shared" si="318"/>
        <v/>
      </c>
      <c r="DT151" s="5" t="str">
        <f t="shared" si="319"/>
        <v/>
      </c>
      <c r="DU151" s="5" t="str">
        <f t="shared" si="320"/>
        <v/>
      </c>
      <c r="DV151" s="5" t="str">
        <f t="shared" si="321"/>
        <v/>
      </c>
      <c r="DW151" s="5" t="str">
        <f t="shared" si="322"/>
        <v/>
      </c>
      <c r="DX151" s="5" t="str">
        <f t="shared" si="323"/>
        <v/>
      </c>
      <c r="DY151" s="5">
        <f t="shared" si="324"/>
        <v>1.72</v>
      </c>
      <c r="DZ151" s="36">
        <f t="shared" si="325"/>
        <v>62</v>
      </c>
      <c r="EA151" s="36" t="str">
        <f t="shared" si="326"/>
        <v/>
      </c>
      <c r="EB151" s="4">
        <f t="shared" si="327"/>
        <v>-185.7805206855131</v>
      </c>
      <c r="EC151" s="4">
        <f t="shared" si="328"/>
        <v>77.869418133791058</v>
      </c>
      <c r="ED151" s="4">
        <f t="shared" si="329"/>
        <v>-124.00151641278975</v>
      </c>
      <c r="EE151" s="4">
        <f t="shared" si="330"/>
        <v>387.87805754088475</v>
      </c>
      <c r="EF151" s="4">
        <f t="shared" si="331"/>
        <v>89.252524325324202</v>
      </c>
      <c r="EG151" s="5">
        <f t="shared" si="332"/>
        <v>0.66634117973652418</v>
      </c>
      <c r="EH151" s="5">
        <f t="shared" si="333"/>
        <v>2.3878052125104299</v>
      </c>
      <c r="EI151" s="5">
        <f t="shared" si="334"/>
        <v>1.041923168008096</v>
      </c>
      <c r="EJ151" s="5">
        <f t="shared" si="335"/>
        <v>0.77415637742114873</v>
      </c>
      <c r="EK151" s="5">
        <f t="shared" si="336"/>
        <v>0.35079220394516425</v>
      </c>
      <c r="EL151" s="5">
        <f t="shared" si="337"/>
        <v>1.2085274297014001</v>
      </c>
      <c r="EM151" s="5">
        <f t="shared" si="338"/>
        <v>0.26</v>
      </c>
      <c r="EN151" s="5">
        <f t="shared" si="339"/>
        <v>21.83</v>
      </c>
      <c r="EO151" s="36">
        <f t="shared" si="340"/>
        <v>3.92</v>
      </c>
      <c r="EP151" s="36">
        <f t="shared" si="341"/>
        <v>2.2000000000000002</v>
      </c>
      <c r="EQ151" s="36">
        <f t="shared" si="342"/>
        <v>4.0999999999999996</v>
      </c>
      <c r="ER151" s="36">
        <f t="shared" si="343"/>
        <v>235.00400000000002</v>
      </c>
      <c r="ES151" s="36">
        <f t="shared" si="344"/>
        <v>204</v>
      </c>
      <c r="ET151" s="36">
        <f t="shared" si="345"/>
        <v>120</v>
      </c>
      <c r="EU151" s="36">
        <f t="shared" si="346"/>
        <v>15.345000000000001</v>
      </c>
      <c r="EV151" s="36">
        <f t="shared" si="347"/>
        <v>5.05</v>
      </c>
      <c r="EW151" s="36">
        <f t="shared" si="348"/>
        <v>12.62</v>
      </c>
      <c r="EX151" s="36">
        <f t="shared" si="349"/>
        <v>15.345000000000001</v>
      </c>
      <c r="EY151" s="36">
        <f t="shared" si="350"/>
        <v>3.63</v>
      </c>
      <c r="EZ151" s="36">
        <f t="shared" si="351"/>
        <v>5.05</v>
      </c>
      <c r="FA151" s="5" t="str">
        <f t="shared" si="352"/>
        <v/>
      </c>
      <c r="FB151" s="5" t="str">
        <f t="shared" si="353"/>
        <v/>
      </c>
      <c r="FC151" s="5" t="str">
        <f t="shared" si="354"/>
        <v/>
      </c>
      <c r="FD151" s="36">
        <f t="shared" si="355"/>
        <v>235.00400000000002</v>
      </c>
      <c r="FE151" s="36">
        <f t="shared" si="356"/>
        <v>204</v>
      </c>
      <c r="FF151" s="36">
        <f t="shared" si="357"/>
        <v>63</v>
      </c>
      <c r="FG151" s="5">
        <f t="shared" si="358"/>
        <v>44</v>
      </c>
      <c r="FH151" s="36">
        <f t="shared" si="359"/>
        <v>51</v>
      </c>
      <c r="FI151" s="36">
        <f t="shared" si="360"/>
        <v>40</v>
      </c>
      <c r="FJ151" s="5" t="str">
        <f t="shared" si="361"/>
        <v/>
      </c>
      <c r="FK151" s="5" t="str">
        <f t="shared" si="362"/>
        <v/>
      </c>
      <c r="FL151" s="5" t="str">
        <f t="shared" si="363"/>
        <v/>
      </c>
      <c r="FM151" s="5">
        <f t="shared" si="364"/>
        <v>2.3666666666666667</v>
      </c>
      <c r="FN151" s="5" t="str">
        <f t="shared" si="365"/>
        <v/>
      </c>
      <c r="FO151" s="5" t="str">
        <f t="shared" si="366"/>
        <v/>
      </c>
      <c r="FP151" s="4">
        <f t="shared" si="367"/>
        <v>470</v>
      </c>
      <c r="FQ151" s="4" t="str">
        <f t="shared" si="368"/>
        <v/>
      </c>
      <c r="FR151" s="4">
        <f t="shared" si="369"/>
        <v>406</v>
      </c>
      <c r="FS151" s="65">
        <f t="shared" si="370"/>
        <v>-6.3571824358523335E-2</v>
      </c>
      <c r="FT151" s="65" t="str">
        <f t="shared" si="371"/>
        <v/>
      </c>
      <c r="FU151" s="65" t="str">
        <f t="shared" si="372"/>
        <v/>
      </c>
      <c r="FV151" s="65" t="str">
        <f t="shared" si="373"/>
        <v/>
      </c>
      <c r="FW151" s="65">
        <f t="shared" si="374"/>
        <v>0.2878767890395269</v>
      </c>
      <c r="FX151" s="65">
        <f t="shared" si="375"/>
        <v>-0.66863732582621094</v>
      </c>
      <c r="FY151" s="65">
        <f t="shared" si="376"/>
        <v>4.8259693332507858</v>
      </c>
      <c r="FZ151" s="65">
        <f t="shared" si="377"/>
        <v>-7.0735077687934211</v>
      </c>
      <c r="GA151" s="65">
        <f t="shared" si="378"/>
        <v>0.12182795138620617</v>
      </c>
      <c r="GB151" s="65">
        <f t="shared" si="379"/>
        <v>0.18997700000000006</v>
      </c>
      <c r="GC151" s="65">
        <f t="shared" si="380"/>
        <v>-1.5590010000000001</v>
      </c>
      <c r="GD151" s="65">
        <f t="shared" si="381"/>
        <v>-2.2889560000000002</v>
      </c>
    </row>
    <row r="152" spans="1:186">
      <c r="A152" s="38" t="s">
        <v>185</v>
      </c>
      <c r="B152" s="38">
        <v>664273.54248299997</v>
      </c>
      <c r="C152" s="38">
        <v>4883361.2470800001</v>
      </c>
      <c r="D152" s="38" t="s">
        <v>322</v>
      </c>
      <c r="E152" s="38" t="s">
        <v>646</v>
      </c>
      <c r="F152" s="58">
        <v>5849</v>
      </c>
      <c r="G152" s="38" t="s">
        <v>364</v>
      </c>
      <c r="H152" s="34">
        <v>50.06</v>
      </c>
      <c r="I152" s="34">
        <v>3.76</v>
      </c>
      <c r="J152" s="34">
        <v>12.95</v>
      </c>
      <c r="K152" s="34">
        <v>16.39</v>
      </c>
      <c r="L152" s="34">
        <v>0.42</v>
      </c>
      <c r="M152" s="34">
        <v>4.8</v>
      </c>
      <c r="N152" s="34">
        <v>7.19</v>
      </c>
      <c r="O152" s="34">
        <v>3.14</v>
      </c>
      <c r="P152" s="34">
        <v>0.24</v>
      </c>
      <c r="Q152" s="34">
        <v>0.45</v>
      </c>
      <c r="R152" s="34"/>
      <c r="S152" s="5">
        <f t="shared" si="382"/>
        <v>99.399999999999991</v>
      </c>
      <c r="V152" s="4">
        <v>419</v>
      </c>
      <c r="W152" s="4">
        <v>18</v>
      </c>
      <c r="Y152" s="4">
        <v>11</v>
      </c>
      <c r="AB152" s="4">
        <v>22</v>
      </c>
      <c r="AC152" s="4">
        <v>87</v>
      </c>
      <c r="AD152" s="4">
        <v>50</v>
      </c>
      <c r="AE152" s="4">
        <v>194</v>
      </c>
      <c r="AF152" s="26">
        <v>22</v>
      </c>
      <c r="AG152" s="4">
        <v>22</v>
      </c>
      <c r="BK152" s="4">
        <f t="shared" si="258"/>
        <v>22541</v>
      </c>
      <c r="BL152" s="6">
        <f t="shared" si="259"/>
        <v>0.83308370777167584</v>
      </c>
      <c r="BM152" s="6">
        <f t="shared" si="260"/>
        <v>4.7070605908863292E-2</v>
      </c>
      <c r="BN152" s="6">
        <f t="shared" si="261"/>
        <v>0.25397136693469308</v>
      </c>
      <c r="BO152" s="6">
        <f t="shared" si="262"/>
        <v>0.20525986224170323</v>
      </c>
      <c r="BP152" s="6">
        <f t="shared" si="263"/>
        <v>5.9204961939667324E-3</v>
      </c>
      <c r="BQ152" s="6">
        <f t="shared" si="264"/>
        <v>0.11907715207144628</v>
      </c>
      <c r="BR152" s="6">
        <f t="shared" si="265"/>
        <v>0.12820970042796007</v>
      </c>
      <c r="BS152" s="6">
        <f t="shared" si="266"/>
        <v>0.10132300742174896</v>
      </c>
      <c r="BT152" s="6">
        <f t="shared" si="267"/>
        <v>5.0955414012738851E-3</v>
      </c>
      <c r="BU152" s="6">
        <f t="shared" si="268"/>
        <v>6.3407073411300549E-3</v>
      </c>
      <c r="BV152" s="5">
        <f t="shared" si="269"/>
        <v>1.95</v>
      </c>
      <c r="BW152" s="5">
        <f t="shared" si="270"/>
        <v>13</v>
      </c>
      <c r="BX152" s="36">
        <f t="shared" si="271"/>
        <v>39.22</v>
      </c>
      <c r="BY152" s="5">
        <f t="shared" si="272"/>
        <v>3.07</v>
      </c>
      <c r="BZ152" s="5">
        <f t="shared" si="273"/>
        <v>3.44</v>
      </c>
      <c r="CA152" s="5">
        <f t="shared" si="274"/>
        <v>1.91</v>
      </c>
      <c r="CB152" s="5">
        <f t="shared" si="275"/>
        <v>8.36</v>
      </c>
      <c r="CC152" s="5">
        <f t="shared" si="276"/>
        <v>3.38</v>
      </c>
      <c r="CD152" s="5">
        <f t="shared" si="277"/>
        <v>-3.8100000000000005</v>
      </c>
      <c r="CE152" s="34">
        <f t="shared" si="278"/>
        <v>5.04</v>
      </c>
      <c r="CF152" s="34">
        <f t="shared" si="279"/>
        <v>15.370000000000001</v>
      </c>
      <c r="CG152" s="34">
        <f t="shared" si="280"/>
        <v>32.791151594014309</v>
      </c>
      <c r="CH152" s="5">
        <f t="shared" si="281"/>
        <v>1.01</v>
      </c>
      <c r="CI152" s="5">
        <f t="shared" si="282"/>
        <v>0.09</v>
      </c>
      <c r="CJ152" s="6">
        <f t="shared" si="283"/>
        <v>4.2999999999999997E-2</v>
      </c>
      <c r="CK152" s="5">
        <f t="shared" si="284"/>
        <v>0.253</v>
      </c>
      <c r="CL152" s="5" t="str">
        <f t="shared" si="285"/>
        <v/>
      </c>
      <c r="CM152" s="5">
        <f t="shared" si="286"/>
        <v>1</v>
      </c>
      <c r="CN152" s="5">
        <f t="shared" si="287"/>
        <v>0.61</v>
      </c>
      <c r="CO152" s="5">
        <f t="shared" si="288"/>
        <v>0.04</v>
      </c>
      <c r="CP152" s="5">
        <f t="shared" si="289"/>
        <v>3.88</v>
      </c>
      <c r="CQ152" s="6">
        <f t="shared" si="290"/>
        <v>0.44</v>
      </c>
      <c r="CR152" s="40">
        <f t="shared" si="291"/>
        <v>5.1999999999999998E-3</v>
      </c>
      <c r="CS152" s="5">
        <f t="shared" si="292"/>
        <v>1</v>
      </c>
      <c r="CT152" s="5" t="str">
        <f t="shared" si="293"/>
        <v/>
      </c>
      <c r="CU152" s="5" t="str">
        <f t="shared" si="294"/>
        <v/>
      </c>
      <c r="CV152" s="5" t="str">
        <f t="shared" si="295"/>
        <v/>
      </c>
      <c r="CW152" s="5">
        <f t="shared" si="296"/>
        <v>8.82</v>
      </c>
      <c r="CX152" s="5" t="str">
        <f t="shared" si="297"/>
        <v/>
      </c>
      <c r="CY152" s="4">
        <f t="shared" si="298"/>
        <v>451</v>
      </c>
      <c r="CZ152" s="4">
        <f t="shared" si="299"/>
        <v>116.2</v>
      </c>
      <c r="DA152" s="4" t="str">
        <f t="shared" si="300"/>
        <v/>
      </c>
      <c r="DB152" s="5">
        <f t="shared" si="301"/>
        <v>0.44</v>
      </c>
      <c r="DC152" s="5" t="str">
        <f t="shared" si="302"/>
        <v/>
      </c>
      <c r="DD152" s="5" t="str">
        <f t="shared" si="303"/>
        <v/>
      </c>
      <c r="DE152" s="5" t="str">
        <f t="shared" si="304"/>
        <v/>
      </c>
      <c r="DF152" s="5" t="str">
        <f t="shared" si="305"/>
        <v/>
      </c>
      <c r="DG152" s="5" t="str">
        <f t="shared" si="306"/>
        <v/>
      </c>
      <c r="DH152" s="5" t="str">
        <f t="shared" si="307"/>
        <v/>
      </c>
      <c r="DI152" s="5" t="str">
        <f t="shared" si="308"/>
        <v/>
      </c>
      <c r="DJ152" s="5" t="str">
        <f t="shared" si="309"/>
        <v/>
      </c>
      <c r="DK152" s="5" t="str">
        <f t="shared" si="310"/>
        <v/>
      </c>
      <c r="DL152" s="5" t="str">
        <f t="shared" si="311"/>
        <v/>
      </c>
      <c r="DM152" s="5" t="str">
        <f t="shared" si="312"/>
        <v/>
      </c>
      <c r="DN152" s="5" t="str">
        <f t="shared" si="313"/>
        <v/>
      </c>
      <c r="DO152" s="5" t="str">
        <f t="shared" si="314"/>
        <v/>
      </c>
      <c r="DP152" s="5" t="str">
        <f t="shared" si="315"/>
        <v/>
      </c>
      <c r="DQ152" s="5" t="str">
        <f t="shared" si="316"/>
        <v/>
      </c>
      <c r="DR152" s="5" t="str">
        <f t="shared" si="317"/>
        <v/>
      </c>
      <c r="DS152" s="5" t="str">
        <f t="shared" si="318"/>
        <v/>
      </c>
      <c r="DT152" s="5" t="str">
        <f t="shared" si="319"/>
        <v/>
      </c>
      <c r="DU152" s="5" t="str">
        <f t="shared" si="320"/>
        <v/>
      </c>
      <c r="DV152" s="5" t="str">
        <f t="shared" si="321"/>
        <v/>
      </c>
      <c r="DW152" s="5" t="str">
        <f t="shared" si="322"/>
        <v/>
      </c>
      <c r="DX152" s="5" t="str">
        <f t="shared" si="323"/>
        <v/>
      </c>
      <c r="DY152" s="5">
        <f t="shared" si="324"/>
        <v>1.81</v>
      </c>
      <c r="DZ152" s="36">
        <f t="shared" si="325"/>
        <v>72</v>
      </c>
      <c r="EA152" s="36" t="str">
        <f t="shared" si="326"/>
        <v/>
      </c>
      <c r="EB152" s="4">
        <f t="shared" si="327"/>
        <v>-224.43716644843514</v>
      </c>
      <c r="EC152" s="4">
        <f t="shared" si="328"/>
        <v>85.802886815562417</v>
      </c>
      <c r="ED152" s="4">
        <f t="shared" si="329"/>
        <v>-108.86658274424992</v>
      </c>
      <c r="EE152" s="4">
        <f t="shared" si="330"/>
        <v>371.40762022201284</v>
      </c>
      <c r="EF152" s="4">
        <f t="shared" si="331"/>
        <v>97.789492962424731</v>
      </c>
      <c r="EG152" s="5">
        <f t="shared" si="332"/>
        <v>0.70014803553257376</v>
      </c>
      <c r="EH152" s="5">
        <f t="shared" si="333"/>
        <v>2.3876128489302815</v>
      </c>
      <c r="EI152" s="5">
        <f t="shared" si="334"/>
        <v>1.0827797283154412</v>
      </c>
      <c r="EJ152" s="5">
        <f t="shared" si="335"/>
        <v>0.82982238204164605</v>
      </c>
      <c r="EK152" s="5">
        <f t="shared" si="336"/>
        <v>0.40691880789465135</v>
      </c>
      <c r="EL152" s="5">
        <f t="shared" si="337"/>
        <v>1.030126810330543</v>
      </c>
      <c r="EM152" s="5">
        <f t="shared" si="338"/>
        <v>0.26</v>
      </c>
      <c r="EN152" s="5">
        <f t="shared" si="339"/>
        <v>20.95</v>
      </c>
      <c r="EO152" s="36">
        <f t="shared" si="340"/>
        <v>3.76</v>
      </c>
      <c r="EP152" s="36">
        <f t="shared" si="341"/>
        <v>4.2</v>
      </c>
      <c r="EQ152" s="36">
        <f t="shared" si="342"/>
        <v>4.5</v>
      </c>
      <c r="ER152" s="36">
        <f t="shared" si="343"/>
        <v>225.41200000000001</v>
      </c>
      <c r="ES152" s="36">
        <f t="shared" si="344"/>
        <v>194</v>
      </c>
      <c r="ET152" s="36">
        <f t="shared" si="345"/>
        <v>150</v>
      </c>
      <c r="EU152" s="36">
        <f t="shared" si="346"/>
        <v>14.751000000000001</v>
      </c>
      <c r="EV152" s="36">
        <f t="shared" si="347"/>
        <v>4.8</v>
      </c>
      <c r="EW152" s="36">
        <f t="shared" si="348"/>
        <v>12.95</v>
      </c>
      <c r="EX152" s="36">
        <f t="shared" si="349"/>
        <v>14.751000000000001</v>
      </c>
      <c r="EY152" s="36">
        <f t="shared" si="350"/>
        <v>3.38</v>
      </c>
      <c r="EZ152" s="36">
        <f t="shared" si="351"/>
        <v>4.8</v>
      </c>
      <c r="FA152" s="5" t="str">
        <f t="shared" si="352"/>
        <v/>
      </c>
      <c r="FB152" s="5" t="str">
        <f t="shared" si="353"/>
        <v/>
      </c>
      <c r="FC152" s="5" t="str">
        <f t="shared" si="354"/>
        <v/>
      </c>
      <c r="FD152" s="36">
        <f t="shared" si="355"/>
        <v>225.41200000000001</v>
      </c>
      <c r="FE152" s="36">
        <f t="shared" si="356"/>
        <v>194</v>
      </c>
      <c r="FF152" s="36">
        <f t="shared" si="357"/>
        <v>43.5</v>
      </c>
      <c r="FG152" s="5">
        <f t="shared" si="358"/>
        <v>44</v>
      </c>
      <c r="FH152" s="36">
        <f t="shared" si="359"/>
        <v>48.5</v>
      </c>
      <c r="FI152" s="36">
        <f t="shared" si="360"/>
        <v>50</v>
      </c>
      <c r="FJ152" s="5" t="str">
        <f t="shared" si="361"/>
        <v/>
      </c>
      <c r="FK152" s="5" t="str">
        <f t="shared" si="362"/>
        <v/>
      </c>
      <c r="FL152" s="5" t="str">
        <f t="shared" si="363"/>
        <v/>
      </c>
      <c r="FM152" s="5">
        <f t="shared" si="364"/>
        <v>0.73333333333333328</v>
      </c>
      <c r="FN152" s="5" t="str">
        <f t="shared" si="365"/>
        <v/>
      </c>
      <c r="FO152" s="5" t="str">
        <f t="shared" si="366"/>
        <v/>
      </c>
      <c r="FP152" s="4">
        <f t="shared" si="367"/>
        <v>450.82</v>
      </c>
      <c r="FQ152" s="4" t="str">
        <f t="shared" si="368"/>
        <v/>
      </c>
      <c r="FR152" s="4">
        <f t="shared" si="369"/>
        <v>419</v>
      </c>
      <c r="FS152" s="65">
        <f t="shared" si="370"/>
        <v>-3.1789151703617763E-2</v>
      </c>
      <c r="FT152" s="65" t="str">
        <f t="shared" si="371"/>
        <v/>
      </c>
      <c r="FU152" s="65" t="str">
        <f t="shared" si="372"/>
        <v/>
      </c>
      <c r="FV152" s="65" t="str">
        <f t="shared" si="373"/>
        <v/>
      </c>
      <c r="FW152" s="65">
        <f t="shared" si="374"/>
        <v>0.31686454249636603</v>
      </c>
      <c r="FX152" s="65">
        <f t="shared" si="375"/>
        <v>-0.81139393505935098</v>
      </c>
      <c r="FY152" s="65">
        <f t="shared" si="376"/>
        <v>4.2713652538018536</v>
      </c>
      <c r="FZ152" s="65">
        <f t="shared" si="377"/>
        <v>-7.0842213119326898</v>
      </c>
      <c r="GA152" s="65">
        <f t="shared" si="378"/>
        <v>0.2528957633453095</v>
      </c>
      <c r="GB152" s="65">
        <f t="shared" si="379"/>
        <v>0.20757900000000012</v>
      </c>
      <c r="GC152" s="65">
        <f t="shared" si="380"/>
        <v>-1.5204649999999997</v>
      </c>
      <c r="GD152" s="65">
        <f t="shared" si="381"/>
        <v>-2.3220660000000004</v>
      </c>
    </row>
    <row r="153" spans="1:186">
      <c r="A153" s="38" t="s">
        <v>185</v>
      </c>
      <c r="B153" s="38">
        <v>664280.46395600005</v>
      </c>
      <c r="C153" s="38">
        <v>4883359.6128900005</v>
      </c>
      <c r="D153" s="38" t="s">
        <v>322</v>
      </c>
      <c r="E153" s="38" t="s">
        <v>646</v>
      </c>
      <c r="F153" s="58">
        <v>5850</v>
      </c>
      <c r="G153" s="38" t="s">
        <v>365</v>
      </c>
      <c r="H153" s="34">
        <v>46.55</v>
      </c>
      <c r="I153" s="34">
        <v>3.89</v>
      </c>
      <c r="J153" s="34">
        <v>13</v>
      </c>
      <c r="K153" s="34">
        <v>18.850000000000001</v>
      </c>
      <c r="L153" s="34">
        <v>0.3</v>
      </c>
      <c r="M153" s="34">
        <v>5.35</v>
      </c>
      <c r="N153" s="34">
        <v>7.48</v>
      </c>
      <c r="O153" s="34">
        <v>2.95</v>
      </c>
      <c r="P153" s="34">
        <v>0.14000000000000001</v>
      </c>
      <c r="Q153" s="34">
        <v>0.43</v>
      </c>
      <c r="R153" s="34"/>
      <c r="S153" s="5">
        <f t="shared" si="382"/>
        <v>98.94</v>
      </c>
      <c r="V153" s="4">
        <v>418</v>
      </c>
      <c r="W153" s="4">
        <v>19</v>
      </c>
      <c r="Y153" s="4">
        <v>10</v>
      </c>
      <c r="AB153" s="4">
        <v>17</v>
      </c>
      <c r="AC153" s="4">
        <v>86</v>
      </c>
      <c r="AD153" s="4">
        <v>43</v>
      </c>
      <c r="AE153" s="4">
        <v>222</v>
      </c>
      <c r="AF153" s="26">
        <v>23</v>
      </c>
      <c r="AG153" s="4">
        <v>60</v>
      </c>
      <c r="BK153" s="4">
        <f t="shared" si="258"/>
        <v>23321</v>
      </c>
      <c r="BL153" s="6">
        <f t="shared" si="259"/>
        <v>0.77467132634381752</v>
      </c>
      <c r="BM153" s="6">
        <f t="shared" si="260"/>
        <v>4.8698047070605911E-2</v>
      </c>
      <c r="BN153" s="6">
        <f t="shared" si="261"/>
        <v>0.25495195136301235</v>
      </c>
      <c r="BO153" s="6">
        <f t="shared" si="262"/>
        <v>0.23606762680025051</v>
      </c>
      <c r="BP153" s="6">
        <f t="shared" si="263"/>
        <v>4.22892585283338E-3</v>
      </c>
      <c r="BQ153" s="6">
        <f t="shared" si="264"/>
        <v>0.13272140907963284</v>
      </c>
      <c r="BR153" s="6">
        <f t="shared" si="265"/>
        <v>0.13338088445078461</v>
      </c>
      <c r="BS153" s="6">
        <f t="shared" si="266"/>
        <v>9.519199741852212E-2</v>
      </c>
      <c r="BT153" s="6">
        <f t="shared" si="267"/>
        <v>2.9723991507431E-3</v>
      </c>
      <c r="BU153" s="6">
        <f t="shared" si="268"/>
        <v>6.058898125968719E-3</v>
      </c>
      <c r="BV153" s="5">
        <f t="shared" si="269"/>
        <v>2.2400000000000002</v>
      </c>
      <c r="BW153" s="5">
        <f t="shared" si="270"/>
        <v>14.95</v>
      </c>
      <c r="BX153" s="36">
        <f t="shared" si="271"/>
        <v>38.479999999999997</v>
      </c>
      <c r="BY153" s="5">
        <f t="shared" si="272"/>
        <v>3.17</v>
      </c>
      <c r="BZ153" s="5">
        <f t="shared" si="273"/>
        <v>3.34</v>
      </c>
      <c r="CA153" s="5">
        <f t="shared" si="274"/>
        <v>1.92</v>
      </c>
      <c r="CB153" s="5">
        <f t="shared" si="275"/>
        <v>9.0500000000000007</v>
      </c>
      <c r="CC153" s="5">
        <f t="shared" si="276"/>
        <v>3.09</v>
      </c>
      <c r="CD153" s="5">
        <f t="shared" si="277"/>
        <v>-4.3900000000000006</v>
      </c>
      <c r="CE153" s="34">
        <f t="shared" si="278"/>
        <v>5.4899999999999993</v>
      </c>
      <c r="CF153" s="34">
        <f t="shared" si="279"/>
        <v>15.920000000000002</v>
      </c>
      <c r="CG153" s="34">
        <f t="shared" si="280"/>
        <v>34.484924623115567</v>
      </c>
      <c r="CH153" s="5">
        <f t="shared" si="281"/>
        <v>0.62</v>
      </c>
      <c r="CI153" s="5">
        <f t="shared" si="282"/>
        <v>0.05</v>
      </c>
      <c r="CJ153" s="6">
        <f t="shared" si="283"/>
        <v>5.1999999999999998E-2</v>
      </c>
      <c r="CK153" s="5">
        <f t="shared" si="284"/>
        <v>0.19800000000000001</v>
      </c>
      <c r="CL153" s="5" t="str">
        <f t="shared" si="285"/>
        <v/>
      </c>
      <c r="CM153" s="5">
        <f t="shared" si="286"/>
        <v>3.53</v>
      </c>
      <c r="CN153" s="5">
        <f t="shared" si="287"/>
        <v>0.53</v>
      </c>
      <c r="CO153" s="5">
        <f t="shared" si="288"/>
        <v>0.05</v>
      </c>
      <c r="CP153" s="5">
        <f t="shared" si="289"/>
        <v>5.16</v>
      </c>
      <c r="CQ153" s="6">
        <f t="shared" si="290"/>
        <v>0.53500000000000003</v>
      </c>
      <c r="CR153" s="40">
        <f t="shared" si="291"/>
        <v>5.7000000000000002E-3</v>
      </c>
      <c r="CS153" s="5">
        <f t="shared" si="292"/>
        <v>2.61</v>
      </c>
      <c r="CT153" s="5" t="str">
        <f t="shared" si="293"/>
        <v/>
      </c>
      <c r="CU153" s="5" t="str">
        <f t="shared" si="294"/>
        <v/>
      </c>
      <c r="CV153" s="5" t="str">
        <f t="shared" si="295"/>
        <v/>
      </c>
      <c r="CW153" s="5">
        <f t="shared" si="296"/>
        <v>9.65</v>
      </c>
      <c r="CX153" s="5" t="str">
        <f t="shared" si="297"/>
        <v/>
      </c>
      <c r="CY153" s="4">
        <f t="shared" si="298"/>
        <v>542</v>
      </c>
      <c r="CZ153" s="4">
        <f t="shared" si="299"/>
        <v>105</v>
      </c>
      <c r="DA153" s="4" t="str">
        <f t="shared" si="300"/>
        <v/>
      </c>
      <c r="DB153" s="5">
        <f t="shared" si="301"/>
        <v>1.4</v>
      </c>
      <c r="DC153" s="5" t="str">
        <f t="shared" si="302"/>
        <v/>
      </c>
      <c r="DD153" s="5" t="str">
        <f t="shared" si="303"/>
        <v/>
      </c>
      <c r="DE153" s="5" t="str">
        <f t="shared" si="304"/>
        <v/>
      </c>
      <c r="DF153" s="5" t="str">
        <f t="shared" si="305"/>
        <v/>
      </c>
      <c r="DG153" s="5" t="str">
        <f t="shared" si="306"/>
        <v/>
      </c>
      <c r="DH153" s="5" t="str">
        <f t="shared" si="307"/>
        <v/>
      </c>
      <c r="DI153" s="5" t="str">
        <f t="shared" si="308"/>
        <v/>
      </c>
      <c r="DJ153" s="5" t="str">
        <f t="shared" si="309"/>
        <v/>
      </c>
      <c r="DK153" s="5" t="str">
        <f t="shared" si="310"/>
        <v/>
      </c>
      <c r="DL153" s="5" t="str">
        <f t="shared" si="311"/>
        <v/>
      </c>
      <c r="DM153" s="5" t="str">
        <f t="shared" si="312"/>
        <v/>
      </c>
      <c r="DN153" s="5" t="str">
        <f t="shared" si="313"/>
        <v/>
      </c>
      <c r="DO153" s="5" t="str">
        <f t="shared" si="314"/>
        <v/>
      </c>
      <c r="DP153" s="5" t="str">
        <f t="shared" si="315"/>
        <v/>
      </c>
      <c r="DQ153" s="5" t="str">
        <f t="shared" si="316"/>
        <v/>
      </c>
      <c r="DR153" s="5" t="str">
        <f t="shared" si="317"/>
        <v/>
      </c>
      <c r="DS153" s="5" t="str">
        <f t="shared" si="318"/>
        <v/>
      </c>
      <c r="DT153" s="5" t="str">
        <f t="shared" si="319"/>
        <v/>
      </c>
      <c r="DU153" s="5" t="str">
        <f t="shared" si="320"/>
        <v/>
      </c>
      <c r="DV153" s="5" t="str">
        <f t="shared" si="321"/>
        <v/>
      </c>
      <c r="DW153" s="5" t="str">
        <f t="shared" si="322"/>
        <v/>
      </c>
      <c r="DX153" s="5" t="str">
        <f t="shared" si="323"/>
        <v/>
      </c>
      <c r="DY153" s="5">
        <f t="shared" si="324"/>
        <v>1.65</v>
      </c>
      <c r="DZ153" s="36">
        <f t="shared" si="325"/>
        <v>66</v>
      </c>
      <c r="EA153" s="36" t="str">
        <f t="shared" si="326"/>
        <v/>
      </c>
      <c r="EB153" s="4">
        <f t="shared" si="327"/>
        <v>-225.60048271856365</v>
      </c>
      <c r="EC153" s="4">
        <f t="shared" si="328"/>
        <v>71.138789244817531</v>
      </c>
      <c r="ED153" s="4">
        <f t="shared" si="329"/>
        <v>-109.97421410782209</v>
      </c>
      <c r="EE153" s="4">
        <f t="shared" si="330"/>
        <v>417.48708295048925</v>
      </c>
      <c r="EF153" s="4">
        <f t="shared" si="331"/>
        <v>66.374127804693217</v>
      </c>
      <c r="EG153" s="5">
        <f t="shared" si="332"/>
        <v>0.69882961889886863</v>
      </c>
      <c r="EH153" s="5">
        <f t="shared" si="333"/>
        <v>2.5984323536734326</v>
      </c>
      <c r="EI153" s="5">
        <f t="shared" si="334"/>
        <v>1.1014359832837199</v>
      </c>
      <c r="EJ153" s="5">
        <f t="shared" si="335"/>
        <v>0.73576396380773013</v>
      </c>
      <c r="EK153" s="5">
        <f t="shared" si="336"/>
        <v>0.3775846060155465</v>
      </c>
      <c r="EL153" s="5">
        <f t="shared" si="337"/>
        <v>1.05846754567186</v>
      </c>
      <c r="EM153" s="5">
        <f t="shared" si="338"/>
        <v>0.28000000000000003</v>
      </c>
      <c r="EN153" s="5">
        <f t="shared" si="339"/>
        <v>23.61</v>
      </c>
      <c r="EO153" s="36">
        <f t="shared" si="340"/>
        <v>3.89</v>
      </c>
      <c r="EP153" s="36">
        <f t="shared" si="341"/>
        <v>3</v>
      </c>
      <c r="EQ153" s="36">
        <f t="shared" si="342"/>
        <v>4.3</v>
      </c>
      <c r="ER153" s="36">
        <f t="shared" si="343"/>
        <v>233.20550000000003</v>
      </c>
      <c r="ES153" s="36">
        <f t="shared" si="344"/>
        <v>222</v>
      </c>
      <c r="ET153" s="36">
        <f t="shared" si="345"/>
        <v>129</v>
      </c>
      <c r="EU153" s="36">
        <f t="shared" si="346"/>
        <v>16.965000000000003</v>
      </c>
      <c r="EV153" s="36">
        <f t="shared" si="347"/>
        <v>5.35</v>
      </c>
      <c r="EW153" s="36">
        <f t="shared" si="348"/>
        <v>13</v>
      </c>
      <c r="EX153" s="36">
        <f t="shared" si="349"/>
        <v>16.965000000000003</v>
      </c>
      <c r="EY153" s="36">
        <f t="shared" si="350"/>
        <v>3.0900000000000003</v>
      </c>
      <c r="EZ153" s="36">
        <f t="shared" si="351"/>
        <v>5.35</v>
      </c>
      <c r="FA153" s="5" t="str">
        <f t="shared" si="352"/>
        <v/>
      </c>
      <c r="FB153" s="5" t="str">
        <f t="shared" si="353"/>
        <v/>
      </c>
      <c r="FC153" s="5" t="str">
        <f t="shared" si="354"/>
        <v/>
      </c>
      <c r="FD153" s="36">
        <f t="shared" si="355"/>
        <v>233.20550000000003</v>
      </c>
      <c r="FE153" s="36">
        <f t="shared" si="356"/>
        <v>222</v>
      </c>
      <c r="FF153" s="36">
        <f t="shared" si="357"/>
        <v>43</v>
      </c>
      <c r="FG153" s="5">
        <f t="shared" si="358"/>
        <v>46</v>
      </c>
      <c r="FH153" s="36">
        <f t="shared" si="359"/>
        <v>55.5</v>
      </c>
      <c r="FI153" s="36">
        <f t="shared" si="360"/>
        <v>43</v>
      </c>
      <c r="FJ153" s="5" t="str">
        <f t="shared" si="361"/>
        <v/>
      </c>
      <c r="FK153" s="5" t="str">
        <f t="shared" si="362"/>
        <v/>
      </c>
      <c r="FL153" s="5" t="str">
        <f t="shared" si="363"/>
        <v/>
      </c>
      <c r="FM153" s="5">
        <f t="shared" si="364"/>
        <v>0.56666666666666665</v>
      </c>
      <c r="FN153" s="5" t="str">
        <f t="shared" si="365"/>
        <v/>
      </c>
      <c r="FO153" s="5" t="str">
        <f t="shared" si="366"/>
        <v/>
      </c>
      <c r="FP153" s="4">
        <f t="shared" si="367"/>
        <v>466.42</v>
      </c>
      <c r="FQ153" s="4" t="str">
        <f t="shared" si="368"/>
        <v/>
      </c>
      <c r="FR153" s="4">
        <f t="shared" si="369"/>
        <v>418</v>
      </c>
      <c r="FS153" s="65">
        <f t="shared" si="370"/>
        <v>-4.7600882839153112E-2</v>
      </c>
      <c r="FT153" s="65" t="str">
        <f t="shared" si="371"/>
        <v/>
      </c>
      <c r="FU153" s="65" t="str">
        <f t="shared" si="372"/>
        <v/>
      </c>
      <c r="FV153" s="65" t="str">
        <f t="shared" si="373"/>
        <v/>
      </c>
      <c r="FW153" s="65">
        <f t="shared" si="374"/>
        <v>0.27051939259724767</v>
      </c>
      <c r="FX153" s="65">
        <f t="shared" si="375"/>
        <v>-0.83118872637867691</v>
      </c>
      <c r="FY153" s="65">
        <f t="shared" si="376"/>
        <v>4.4786685008424412</v>
      </c>
      <c r="FZ153" s="65">
        <f t="shared" si="377"/>
        <v>-7.3572018806410924</v>
      </c>
      <c r="GA153" s="65">
        <f t="shared" si="378"/>
        <v>0.10006635489698268</v>
      </c>
      <c r="GB153" s="65">
        <f t="shared" si="379"/>
        <v>0.17794199999999993</v>
      </c>
      <c r="GC153" s="65">
        <f t="shared" si="380"/>
        <v>-1.5101419999999999</v>
      </c>
      <c r="GD153" s="65">
        <f t="shared" si="381"/>
        <v>-2.26519</v>
      </c>
    </row>
    <row r="154" spans="1:186">
      <c r="A154" s="38" t="s">
        <v>185</v>
      </c>
      <c r="B154" s="38">
        <v>664288.97762999998</v>
      </c>
      <c r="C154" s="38">
        <v>4883356.3666000003</v>
      </c>
      <c r="D154" s="38" t="s">
        <v>322</v>
      </c>
      <c r="E154" s="38" t="s">
        <v>646</v>
      </c>
      <c r="F154" s="58">
        <v>5851</v>
      </c>
      <c r="G154" s="38" t="s">
        <v>366</v>
      </c>
      <c r="H154" s="34">
        <v>48</v>
      </c>
      <c r="I154" s="34">
        <v>3.95</v>
      </c>
      <c r="J154" s="34">
        <v>12.65</v>
      </c>
      <c r="K154" s="34">
        <v>16.68</v>
      </c>
      <c r="L154" s="34">
        <v>0.35</v>
      </c>
      <c r="M154" s="34">
        <v>4.8</v>
      </c>
      <c r="N154" s="34">
        <v>8.17</v>
      </c>
      <c r="O154" s="34">
        <v>2.2999999999999998</v>
      </c>
      <c r="P154" s="34">
        <v>1.38</v>
      </c>
      <c r="Q154" s="34">
        <v>0.39</v>
      </c>
      <c r="R154" s="34"/>
      <c r="S154" s="5">
        <f t="shared" si="382"/>
        <v>98.669999999999987</v>
      </c>
      <c r="V154" s="4">
        <v>406</v>
      </c>
      <c r="W154" s="4">
        <v>15</v>
      </c>
      <c r="Y154" s="4">
        <v>10</v>
      </c>
      <c r="AB154" s="4">
        <v>80</v>
      </c>
      <c r="AC154" s="4">
        <v>123</v>
      </c>
      <c r="AD154" s="4">
        <v>45</v>
      </c>
      <c r="AE154" s="4">
        <v>205</v>
      </c>
      <c r="AF154" s="26">
        <v>21</v>
      </c>
      <c r="AG154" s="4">
        <v>222</v>
      </c>
      <c r="BK154" s="4">
        <f t="shared" si="258"/>
        <v>23680</v>
      </c>
      <c r="BL154" s="6">
        <f t="shared" si="259"/>
        <v>0.79880179730404388</v>
      </c>
      <c r="BM154" s="6">
        <f t="shared" si="260"/>
        <v>4.9449173760640966E-2</v>
      </c>
      <c r="BN154" s="6">
        <f t="shared" si="261"/>
        <v>0.2480878603647774</v>
      </c>
      <c r="BO154" s="6">
        <f t="shared" si="262"/>
        <v>0.20889167188478397</v>
      </c>
      <c r="BP154" s="6">
        <f t="shared" si="263"/>
        <v>4.93374682830561E-3</v>
      </c>
      <c r="BQ154" s="6">
        <f t="shared" si="264"/>
        <v>0.11907715207144628</v>
      </c>
      <c r="BR154" s="6">
        <f t="shared" si="265"/>
        <v>0.14568473609129814</v>
      </c>
      <c r="BS154" s="6">
        <f t="shared" si="266"/>
        <v>7.4217489512746052E-2</v>
      </c>
      <c r="BT154" s="6">
        <f t="shared" si="267"/>
        <v>2.9299363057324838E-2</v>
      </c>
      <c r="BU154" s="6">
        <f t="shared" si="268"/>
        <v>5.4952796956460482E-3</v>
      </c>
      <c r="BV154" s="5">
        <f t="shared" si="269"/>
        <v>1.98</v>
      </c>
      <c r="BW154" s="5">
        <f t="shared" si="270"/>
        <v>13.23</v>
      </c>
      <c r="BX154" s="36">
        <f t="shared" si="271"/>
        <v>38.799999999999997</v>
      </c>
      <c r="BY154" s="5">
        <f t="shared" si="272"/>
        <v>3.13</v>
      </c>
      <c r="BZ154" s="5">
        <f t="shared" si="273"/>
        <v>3.2</v>
      </c>
      <c r="CA154" s="5">
        <f t="shared" si="274"/>
        <v>2.0699999999999998</v>
      </c>
      <c r="CB154" s="5">
        <f t="shared" si="275"/>
        <v>10.130000000000001</v>
      </c>
      <c r="CC154" s="5">
        <f t="shared" si="276"/>
        <v>3.68</v>
      </c>
      <c r="CD154" s="5">
        <f t="shared" si="277"/>
        <v>-4.49</v>
      </c>
      <c r="CE154" s="34">
        <f t="shared" si="278"/>
        <v>6.18</v>
      </c>
      <c r="CF154" s="34">
        <f t="shared" si="279"/>
        <v>16.649999999999999</v>
      </c>
      <c r="CG154" s="34">
        <f t="shared" si="280"/>
        <v>37.117117117117118</v>
      </c>
      <c r="CH154" s="5">
        <f t="shared" si="281"/>
        <v>6.73</v>
      </c>
      <c r="CI154" s="5">
        <f t="shared" si="282"/>
        <v>0.48</v>
      </c>
      <c r="CJ154" s="6">
        <f t="shared" si="283"/>
        <v>5.2999999999999999E-2</v>
      </c>
      <c r="CK154" s="5">
        <f t="shared" si="284"/>
        <v>0.65</v>
      </c>
      <c r="CL154" s="5" t="str">
        <f t="shared" si="285"/>
        <v/>
      </c>
      <c r="CM154" s="5">
        <f t="shared" si="286"/>
        <v>2.78</v>
      </c>
      <c r="CN154" s="5">
        <f t="shared" si="287"/>
        <v>0.67</v>
      </c>
      <c r="CO154" s="5">
        <f t="shared" si="288"/>
        <v>0.04</v>
      </c>
      <c r="CP154" s="5">
        <f t="shared" si="289"/>
        <v>4.5599999999999996</v>
      </c>
      <c r="CQ154" s="6">
        <f t="shared" si="290"/>
        <v>0.46700000000000003</v>
      </c>
      <c r="CR154" s="40">
        <f t="shared" si="291"/>
        <v>5.1999999999999998E-3</v>
      </c>
      <c r="CS154" s="5">
        <f t="shared" si="292"/>
        <v>10.57</v>
      </c>
      <c r="CT154" s="5" t="str">
        <f t="shared" si="293"/>
        <v/>
      </c>
      <c r="CU154" s="5" t="str">
        <f t="shared" si="294"/>
        <v/>
      </c>
      <c r="CV154" s="5" t="str">
        <f t="shared" si="295"/>
        <v/>
      </c>
      <c r="CW154" s="5">
        <f t="shared" si="296"/>
        <v>9.76</v>
      </c>
      <c r="CX154" s="5" t="str">
        <f t="shared" si="297"/>
        <v/>
      </c>
      <c r="CY154" s="4">
        <f t="shared" si="298"/>
        <v>526</v>
      </c>
      <c r="CZ154" s="4">
        <f t="shared" si="299"/>
        <v>115.5</v>
      </c>
      <c r="DA154" s="4" t="str">
        <f t="shared" si="300"/>
        <v/>
      </c>
      <c r="DB154" s="5">
        <f t="shared" si="301"/>
        <v>4.93</v>
      </c>
      <c r="DC154" s="5" t="str">
        <f t="shared" si="302"/>
        <v/>
      </c>
      <c r="DD154" s="5" t="str">
        <f t="shared" si="303"/>
        <v/>
      </c>
      <c r="DE154" s="5" t="str">
        <f t="shared" si="304"/>
        <v/>
      </c>
      <c r="DF154" s="5" t="str">
        <f t="shared" si="305"/>
        <v/>
      </c>
      <c r="DG154" s="5" t="str">
        <f t="shared" si="306"/>
        <v/>
      </c>
      <c r="DH154" s="5" t="str">
        <f t="shared" si="307"/>
        <v/>
      </c>
      <c r="DI154" s="5" t="str">
        <f t="shared" si="308"/>
        <v/>
      </c>
      <c r="DJ154" s="5" t="str">
        <f t="shared" si="309"/>
        <v/>
      </c>
      <c r="DK154" s="5" t="str">
        <f t="shared" si="310"/>
        <v/>
      </c>
      <c r="DL154" s="5" t="str">
        <f t="shared" si="311"/>
        <v/>
      </c>
      <c r="DM154" s="5" t="str">
        <f t="shared" si="312"/>
        <v/>
      </c>
      <c r="DN154" s="5" t="str">
        <f t="shared" si="313"/>
        <v/>
      </c>
      <c r="DO154" s="5" t="str">
        <f t="shared" si="314"/>
        <v/>
      </c>
      <c r="DP154" s="5" t="str">
        <f t="shared" si="315"/>
        <v/>
      </c>
      <c r="DQ154" s="5" t="str">
        <f t="shared" si="316"/>
        <v/>
      </c>
      <c r="DR154" s="5" t="str">
        <f t="shared" si="317"/>
        <v/>
      </c>
      <c r="DS154" s="5" t="str">
        <f t="shared" si="318"/>
        <v/>
      </c>
      <c r="DT154" s="5" t="str">
        <f t="shared" si="319"/>
        <v/>
      </c>
      <c r="DU154" s="5" t="str">
        <f t="shared" si="320"/>
        <v/>
      </c>
      <c r="DV154" s="5" t="str">
        <f t="shared" si="321"/>
        <v/>
      </c>
      <c r="DW154" s="5" t="str">
        <f t="shared" si="322"/>
        <v/>
      </c>
      <c r="DX154" s="5" t="str">
        <f t="shared" si="323"/>
        <v/>
      </c>
      <c r="DY154" s="5">
        <f t="shared" si="324"/>
        <v>1.63</v>
      </c>
      <c r="DZ154" s="36">
        <f t="shared" si="325"/>
        <v>66</v>
      </c>
      <c r="EA154" s="36" t="str">
        <f t="shared" si="326"/>
        <v/>
      </c>
      <c r="EB154" s="4">
        <f t="shared" si="327"/>
        <v>-190.60286254671936</v>
      </c>
      <c r="EC154" s="4">
        <f t="shared" si="328"/>
        <v>65.627255803744987</v>
      </c>
      <c r="ED154" s="4">
        <f t="shared" si="329"/>
        <v>-146.79846438788977</v>
      </c>
      <c r="EE154" s="4">
        <f t="shared" si="330"/>
        <v>377.41799771687124</v>
      </c>
      <c r="EF154" s="4">
        <f t="shared" si="331"/>
        <v>111.95474647938374</v>
      </c>
      <c r="EG154" s="5">
        <f t="shared" si="332"/>
        <v>0.62836311951387569</v>
      </c>
      <c r="EH154" s="5">
        <f t="shared" si="333"/>
        <v>2.3968974288260827</v>
      </c>
      <c r="EI154" s="5">
        <f t="shared" si="334"/>
        <v>0.99569734339635296</v>
      </c>
      <c r="EJ154" s="5">
        <f t="shared" si="335"/>
        <v>0.71060325627298659</v>
      </c>
      <c r="EK154" s="5">
        <f t="shared" si="336"/>
        <v>0.33908366327164885</v>
      </c>
      <c r="EL154" s="5">
        <f t="shared" si="337"/>
        <v>1.331633681647499</v>
      </c>
      <c r="EM154" s="5">
        <f t="shared" si="338"/>
        <v>0.26</v>
      </c>
      <c r="EN154" s="5">
        <f t="shared" si="339"/>
        <v>21.7</v>
      </c>
      <c r="EO154" s="36">
        <f t="shared" si="340"/>
        <v>3.95</v>
      </c>
      <c r="EP154" s="36">
        <f t="shared" si="341"/>
        <v>3.5</v>
      </c>
      <c r="EQ154" s="36">
        <f t="shared" si="342"/>
        <v>3.9000000000000004</v>
      </c>
      <c r="ER154" s="36">
        <f t="shared" si="343"/>
        <v>236.80250000000001</v>
      </c>
      <c r="ES154" s="36">
        <f t="shared" si="344"/>
        <v>205</v>
      </c>
      <c r="ET154" s="36">
        <f t="shared" si="345"/>
        <v>135</v>
      </c>
      <c r="EU154" s="36">
        <f t="shared" si="346"/>
        <v>15.012</v>
      </c>
      <c r="EV154" s="36">
        <f t="shared" si="347"/>
        <v>4.8</v>
      </c>
      <c r="EW154" s="36">
        <f t="shared" si="348"/>
        <v>12.65</v>
      </c>
      <c r="EX154" s="36">
        <f t="shared" si="349"/>
        <v>15.012</v>
      </c>
      <c r="EY154" s="36">
        <f t="shared" si="350"/>
        <v>3.6799999999999997</v>
      </c>
      <c r="EZ154" s="36">
        <f t="shared" si="351"/>
        <v>4.8</v>
      </c>
      <c r="FA154" s="5" t="str">
        <f t="shared" si="352"/>
        <v/>
      </c>
      <c r="FB154" s="5" t="str">
        <f t="shared" si="353"/>
        <v/>
      </c>
      <c r="FC154" s="5" t="str">
        <f t="shared" si="354"/>
        <v/>
      </c>
      <c r="FD154" s="36">
        <f t="shared" si="355"/>
        <v>236.80250000000001</v>
      </c>
      <c r="FE154" s="36">
        <f t="shared" si="356"/>
        <v>205</v>
      </c>
      <c r="FF154" s="36">
        <f t="shared" si="357"/>
        <v>61.5</v>
      </c>
      <c r="FG154" s="5">
        <f t="shared" si="358"/>
        <v>42</v>
      </c>
      <c r="FH154" s="36">
        <f t="shared" si="359"/>
        <v>51.25</v>
      </c>
      <c r="FI154" s="36">
        <f t="shared" si="360"/>
        <v>45</v>
      </c>
      <c r="FJ154" s="5" t="str">
        <f t="shared" si="361"/>
        <v/>
      </c>
      <c r="FK154" s="5" t="str">
        <f t="shared" si="362"/>
        <v/>
      </c>
      <c r="FL154" s="5" t="str">
        <f t="shared" si="363"/>
        <v/>
      </c>
      <c r="FM154" s="5">
        <f t="shared" si="364"/>
        <v>2.6666666666666665</v>
      </c>
      <c r="FN154" s="5" t="str">
        <f t="shared" si="365"/>
        <v/>
      </c>
      <c r="FO154" s="5" t="str">
        <f t="shared" si="366"/>
        <v/>
      </c>
      <c r="FP154" s="4">
        <f t="shared" si="367"/>
        <v>473.6</v>
      </c>
      <c r="FQ154" s="4" t="str">
        <f t="shared" si="368"/>
        <v/>
      </c>
      <c r="FR154" s="4">
        <f t="shared" si="369"/>
        <v>406</v>
      </c>
      <c r="FS154" s="65">
        <f t="shared" si="370"/>
        <v>-6.6885660137669264E-2</v>
      </c>
      <c r="FT154" s="65" t="str">
        <f t="shared" si="371"/>
        <v/>
      </c>
      <c r="FU154" s="65" t="str">
        <f t="shared" si="372"/>
        <v/>
      </c>
      <c r="FV154" s="65" t="str">
        <f t="shared" si="373"/>
        <v/>
      </c>
      <c r="FW154" s="65">
        <f t="shared" si="374"/>
        <v>0.27720641555479841</v>
      </c>
      <c r="FX154" s="65">
        <f t="shared" si="375"/>
        <v>-0.68241659528352183</v>
      </c>
      <c r="FY154" s="65">
        <f t="shared" si="376"/>
        <v>4.663669120114565</v>
      </c>
      <c r="FZ154" s="65">
        <f t="shared" si="377"/>
        <v>-6.9945890495367919</v>
      </c>
      <c r="GA154" s="65">
        <f t="shared" si="378"/>
        <v>0.14410438265039693</v>
      </c>
      <c r="GB154" s="65">
        <f t="shared" si="379"/>
        <v>0.17141100000000004</v>
      </c>
      <c r="GC154" s="65">
        <f t="shared" si="380"/>
        <v>-1.55751</v>
      </c>
      <c r="GD154" s="65">
        <f t="shared" si="381"/>
        <v>-2.2785139999999999</v>
      </c>
    </row>
    <row r="155" spans="1:186">
      <c r="A155" s="38" t="s">
        <v>185</v>
      </c>
      <c r="B155" s="38">
        <v>664212.65552000003</v>
      </c>
      <c r="C155" s="38">
        <v>4881468.4172200002</v>
      </c>
      <c r="D155" s="38" t="s">
        <v>322</v>
      </c>
      <c r="E155" s="38" t="s">
        <v>646</v>
      </c>
      <c r="F155" s="58">
        <v>5852</v>
      </c>
      <c r="G155" s="38" t="s">
        <v>367</v>
      </c>
      <c r="H155" s="34">
        <v>49.23</v>
      </c>
      <c r="I155" s="34">
        <v>3.83</v>
      </c>
      <c r="J155" s="34">
        <v>13.32</v>
      </c>
      <c r="K155" s="34">
        <v>16.510000000000002</v>
      </c>
      <c r="L155" s="34">
        <v>0.36</v>
      </c>
      <c r="M155" s="34">
        <v>4</v>
      </c>
      <c r="N155" s="34">
        <v>7.1</v>
      </c>
      <c r="O155" s="34">
        <v>3.59</v>
      </c>
      <c r="P155" s="34">
        <v>0.12</v>
      </c>
      <c r="Q155" s="34">
        <v>0.47</v>
      </c>
      <c r="R155" s="34"/>
      <c r="S155" s="5">
        <f t="shared" si="382"/>
        <v>98.53</v>
      </c>
      <c r="U155" s="4">
        <v>35</v>
      </c>
      <c r="V155" s="4">
        <v>260</v>
      </c>
      <c r="W155" s="4">
        <v>45</v>
      </c>
      <c r="Y155" s="4">
        <v>31</v>
      </c>
      <c r="AB155" s="4">
        <v>16</v>
      </c>
      <c r="AC155" s="4">
        <v>93</v>
      </c>
      <c r="AD155" s="4">
        <v>55</v>
      </c>
      <c r="AE155" s="4">
        <v>274</v>
      </c>
      <c r="AF155" s="26">
        <v>29</v>
      </c>
      <c r="AG155" s="4">
        <v>11</v>
      </c>
      <c r="AH155" s="5">
        <v>29.8</v>
      </c>
      <c r="AI155" s="5">
        <v>72</v>
      </c>
      <c r="AK155" s="5">
        <v>41</v>
      </c>
      <c r="AL155" s="5">
        <v>10.1</v>
      </c>
      <c r="AM155" s="5">
        <v>2.93</v>
      </c>
      <c r="AO155" s="5">
        <v>1.6</v>
      </c>
      <c r="AT155" s="5">
        <v>5.22</v>
      </c>
      <c r="AU155" s="5">
        <v>0.73</v>
      </c>
      <c r="AV155" s="5">
        <v>7.6</v>
      </c>
      <c r="AW155" s="5">
        <v>2</v>
      </c>
      <c r="AX155" s="5">
        <v>3</v>
      </c>
      <c r="BK155" s="4">
        <f t="shared" si="258"/>
        <v>22961</v>
      </c>
      <c r="BL155" s="6">
        <f t="shared" si="259"/>
        <v>0.81927109335995996</v>
      </c>
      <c r="BM155" s="6">
        <f t="shared" si="260"/>
        <v>4.7946920380570857E-2</v>
      </c>
      <c r="BN155" s="6">
        <f t="shared" si="261"/>
        <v>0.26122769170425575</v>
      </c>
      <c r="BO155" s="6">
        <f t="shared" si="262"/>
        <v>0.206762680025047</v>
      </c>
      <c r="BP155" s="6">
        <f t="shared" si="263"/>
        <v>5.0747110234000562E-3</v>
      </c>
      <c r="BQ155" s="6">
        <f t="shared" si="264"/>
        <v>9.9230960059538575E-2</v>
      </c>
      <c r="BR155" s="6">
        <f t="shared" si="265"/>
        <v>0.12660485021398002</v>
      </c>
      <c r="BS155" s="6">
        <f t="shared" si="266"/>
        <v>0.11584382058728622</v>
      </c>
      <c r="BT155" s="6">
        <f t="shared" si="267"/>
        <v>2.5477707006369425E-3</v>
      </c>
      <c r="BU155" s="6">
        <f t="shared" si="268"/>
        <v>6.6225165562913907E-3</v>
      </c>
      <c r="BV155" s="5">
        <f t="shared" si="269"/>
        <v>1.96</v>
      </c>
      <c r="BW155" s="5">
        <f t="shared" si="270"/>
        <v>13.1</v>
      </c>
      <c r="BX155" s="36">
        <f t="shared" si="271"/>
        <v>34.799999999999997</v>
      </c>
      <c r="BY155" s="5">
        <f t="shared" si="272"/>
        <v>3.71</v>
      </c>
      <c r="BZ155" s="5">
        <f t="shared" si="273"/>
        <v>3.48</v>
      </c>
      <c r="CA155" s="5">
        <f t="shared" si="274"/>
        <v>1.85</v>
      </c>
      <c r="CB155" s="5">
        <f t="shared" si="275"/>
        <v>8.15</v>
      </c>
      <c r="CC155" s="5">
        <f t="shared" si="276"/>
        <v>3.71</v>
      </c>
      <c r="CD155" s="5">
        <f t="shared" si="277"/>
        <v>-3.3899999999999997</v>
      </c>
      <c r="CE155" s="34">
        <f t="shared" si="278"/>
        <v>4.12</v>
      </c>
      <c r="CF155" s="34">
        <f t="shared" si="279"/>
        <v>14.809999999999999</v>
      </c>
      <c r="CG155" s="34">
        <f t="shared" si="280"/>
        <v>27.81904118838623</v>
      </c>
      <c r="CH155" s="5">
        <f t="shared" si="281"/>
        <v>0.49</v>
      </c>
      <c r="CI155" s="5">
        <f t="shared" si="282"/>
        <v>0.04</v>
      </c>
      <c r="CJ155" s="6">
        <f t="shared" si="283"/>
        <v>5.8000000000000003E-2</v>
      </c>
      <c r="CK155" s="5">
        <f t="shared" si="284"/>
        <v>0.17199999999999999</v>
      </c>
      <c r="CL155" s="5">
        <f t="shared" si="285"/>
        <v>2.2679999999999998</v>
      </c>
      <c r="CM155" s="5">
        <f t="shared" si="286"/>
        <v>0.69</v>
      </c>
      <c r="CN155" s="5">
        <f t="shared" si="287"/>
        <v>0.69</v>
      </c>
      <c r="CO155" s="5">
        <f t="shared" si="288"/>
        <v>0.17</v>
      </c>
      <c r="CP155" s="5">
        <f t="shared" si="289"/>
        <v>4.9800000000000004</v>
      </c>
      <c r="CQ155" s="6">
        <f t="shared" si="290"/>
        <v>0.52700000000000002</v>
      </c>
      <c r="CR155" s="40">
        <f t="shared" si="291"/>
        <v>7.1999999999999998E-3</v>
      </c>
      <c r="CS155" s="5">
        <f t="shared" si="292"/>
        <v>0.38</v>
      </c>
      <c r="CT155" s="5">
        <f t="shared" si="293"/>
        <v>0.37</v>
      </c>
      <c r="CU155" s="5">
        <f t="shared" si="294"/>
        <v>3.7</v>
      </c>
      <c r="CV155" s="5">
        <f t="shared" si="295"/>
        <v>36.1</v>
      </c>
      <c r="CW155" s="5">
        <f t="shared" si="296"/>
        <v>9.4499999999999993</v>
      </c>
      <c r="CX155" s="5">
        <f t="shared" si="297"/>
        <v>13.79</v>
      </c>
      <c r="CY155" s="4">
        <f t="shared" si="298"/>
        <v>417</v>
      </c>
      <c r="CZ155" s="4">
        <f t="shared" si="299"/>
        <v>83.8</v>
      </c>
      <c r="DA155" s="4">
        <f t="shared" si="300"/>
        <v>4399</v>
      </c>
      <c r="DB155" s="5">
        <f t="shared" si="301"/>
        <v>0.2</v>
      </c>
      <c r="DC155" s="5">
        <f t="shared" si="302"/>
        <v>2.11</v>
      </c>
      <c r="DD155" s="5">
        <f t="shared" si="303"/>
        <v>5.5</v>
      </c>
      <c r="DE155" s="5">
        <f t="shared" si="304"/>
        <v>1.46</v>
      </c>
      <c r="DF155" s="5">
        <f t="shared" si="305"/>
        <v>5.56</v>
      </c>
      <c r="DG155" s="5">
        <f t="shared" si="306"/>
        <v>0.38</v>
      </c>
      <c r="DH155" s="5">
        <f t="shared" si="307"/>
        <v>0.56999999999999995</v>
      </c>
      <c r="DI155" s="5">
        <f t="shared" si="308"/>
        <v>0.73</v>
      </c>
      <c r="DJ155" s="5">
        <f t="shared" si="309"/>
        <v>45.12</v>
      </c>
      <c r="DK155" s="5">
        <f t="shared" si="310"/>
        <v>1.03</v>
      </c>
      <c r="DL155" s="5">
        <f t="shared" si="311"/>
        <v>14.9</v>
      </c>
      <c r="DM155" s="5" t="str">
        <f t="shared" si="312"/>
        <v/>
      </c>
      <c r="DN155" s="5">
        <f t="shared" si="313"/>
        <v>1.5</v>
      </c>
      <c r="DO155" s="5">
        <f t="shared" si="314"/>
        <v>9.6999999999999993</v>
      </c>
      <c r="DP155" s="5" t="str">
        <f t="shared" si="315"/>
        <v/>
      </c>
      <c r="DQ155" s="5">
        <f t="shared" si="316"/>
        <v>3.82</v>
      </c>
      <c r="DR155" s="5">
        <f t="shared" si="317"/>
        <v>1.82</v>
      </c>
      <c r="DS155" s="5">
        <f t="shared" si="318"/>
        <v>2.1</v>
      </c>
      <c r="DT155" s="5">
        <f t="shared" si="319"/>
        <v>0.82</v>
      </c>
      <c r="DU155" s="5">
        <f t="shared" si="320"/>
        <v>1.04</v>
      </c>
      <c r="DV155" s="5">
        <f t="shared" si="321"/>
        <v>0.86</v>
      </c>
      <c r="DW155" s="5">
        <f t="shared" si="322"/>
        <v>0.7</v>
      </c>
      <c r="DX155" s="5">
        <f t="shared" si="323"/>
        <v>0.71</v>
      </c>
      <c r="DY155" s="5">
        <f t="shared" si="324"/>
        <v>1.69</v>
      </c>
      <c r="DZ155" s="36">
        <f t="shared" si="325"/>
        <v>84</v>
      </c>
      <c r="EA155" s="36">
        <f t="shared" si="326"/>
        <v>7.2</v>
      </c>
      <c r="EB155" s="4">
        <f t="shared" si="327"/>
        <v>-239.90090010062931</v>
      </c>
      <c r="EC155" s="4">
        <f t="shared" si="328"/>
        <v>70.295539689410134</v>
      </c>
      <c r="ED155" s="4">
        <f t="shared" si="329"/>
        <v>-110.37360001162743</v>
      </c>
      <c r="EE155" s="4">
        <f t="shared" si="330"/>
        <v>353.94056046515641</v>
      </c>
      <c r="EF155" s="4">
        <f t="shared" si="331"/>
        <v>130.76389984543346</v>
      </c>
      <c r="EG155" s="5">
        <f t="shared" si="332"/>
        <v>0.70318191042932343</v>
      </c>
      <c r="EH155" s="5">
        <f t="shared" si="333"/>
        <v>2.2075507813147901</v>
      </c>
      <c r="EI155" s="5">
        <f t="shared" si="334"/>
        <v>1.0666110152798225</v>
      </c>
      <c r="EJ155" s="5">
        <f t="shared" si="335"/>
        <v>0.93485304573662542</v>
      </c>
      <c r="EK155" s="5">
        <f t="shared" si="336"/>
        <v>0.44759843576962471</v>
      </c>
      <c r="EL155" s="5">
        <f t="shared" si="337"/>
        <v>0.9786697049667844</v>
      </c>
      <c r="EM155" s="5">
        <f t="shared" si="338"/>
        <v>0.27</v>
      </c>
      <c r="EN155" s="5">
        <f t="shared" si="339"/>
        <v>20.61</v>
      </c>
      <c r="EO155" s="36">
        <f t="shared" si="340"/>
        <v>3.83</v>
      </c>
      <c r="EP155" s="36">
        <f t="shared" si="341"/>
        <v>3.5999999999999996</v>
      </c>
      <c r="EQ155" s="36">
        <f t="shared" si="342"/>
        <v>4.6999999999999993</v>
      </c>
      <c r="ER155" s="36">
        <f t="shared" si="343"/>
        <v>229.60850000000002</v>
      </c>
      <c r="ES155" s="36">
        <f t="shared" si="344"/>
        <v>274</v>
      </c>
      <c r="ET155" s="36">
        <f t="shared" si="345"/>
        <v>165</v>
      </c>
      <c r="EU155" s="36">
        <f t="shared" si="346"/>
        <v>14.859000000000002</v>
      </c>
      <c r="EV155" s="36">
        <f t="shared" si="347"/>
        <v>4</v>
      </c>
      <c r="EW155" s="36">
        <f t="shared" si="348"/>
        <v>13.32</v>
      </c>
      <c r="EX155" s="36">
        <f t="shared" si="349"/>
        <v>14.859000000000002</v>
      </c>
      <c r="EY155" s="36">
        <f t="shared" si="350"/>
        <v>3.71</v>
      </c>
      <c r="EZ155" s="36">
        <f t="shared" si="351"/>
        <v>4</v>
      </c>
      <c r="FA155" s="5">
        <f t="shared" si="352"/>
        <v>2.5333333333333332</v>
      </c>
      <c r="FB155" s="5">
        <f t="shared" si="353"/>
        <v>3</v>
      </c>
      <c r="FC155" s="5">
        <f t="shared" si="354"/>
        <v>2</v>
      </c>
      <c r="FD155" s="36">
        <f t="shared" si="355"/>
        <v>229.60850000000002</v>
      </c>
      <c r="FE155" s="36">
        <f t="shared" si="356"/>
        <v>274</v>
      </c>
      <c r="FF155" s="36">
        <f t="shared" si="357"/>
        <v>46.5</v>
      </c>
      <c r="FG155" s="5">
        <f t="shared" si="358"/>
        <v>58</v>
      </c>
      <c r="FH155" s="36">
        <f t="shared" si="359"/>
        <v>68.5</v>
      </c>
      <c r="FI155" s="36">
        <f t="shared" si="360"/>
        <v>55</v>
      </c>
      <c r="FJ155" s="5">
        <f t="shared" si="361"/>
        <v>3.6666666666666665</v>
      </c>
      <c r="FK155" s="5">
        <f t="shared" si="362"/>
        <v>2.98</v>
      </c>
      <c r="FL155" s="5">
        <f t="shared" si="363"/>
        <v>3.625</v>
      </c>
      <c r="FM155" s="5">
        <f t="shared" si="364"/>
        <v>0.53333333333333333</v>
      </c>
      <c r="FN155" s="5">
        <f t="shared" si="365"/>
        <v>7.6</v>
      </c>
      <c r="FO155" s="5">
        <f t="shared" si="366"/>
        <v>6</v>
      </c>
      <c r="FP155" s="4">
        <f t="shared" si="367"/>
        <v>459.22</v>
      </c>
      <c r="FQ155" s="4">
        <f t="shared" si="368"/>
        <v>505</v>
      </c>
      <c r="FR155" s="4">
        <f t="shared" si="369"/>
        <v>260</v>
      </c>
      <c r="FS155" s="65">
        <f t="shared" si="370"/>
        <v>-0.24704744627208458</v>
      </c>
      <c r="FT155" s="65">
        <f t="shared" si="371"/>
        <v>-0.41898274555660814</v>
      </c>
      <c r="FU155" s="65">
        <f t="shared" si="372"/>
        <v>-9.5425244102365234E-2</v>
      </c>
      <c r="FV155" s="65">
        <f t="shared" si="373"/>
        <v>-0.59380991590253962</v>
      </c>
      <c r="FW155" s="65">
        <f t="shared" si="374"/>
        <v>0.30158591342392765</v>
      </c>
      <c r="FX155" s="65">
        <f t="shared" si="375"/>
        <v>-0.79044785869702383</v>
      </c>
      <c r="FY155" s="65">
        <f t="shared" si="376"/>
        <v>4.2016898997343874</v>
      </c>
      <c r="FZ155" s="65">
        <f t="shared" si="377"/>
        <v>-7.1833643743063602</v>
      </c>
      <c r="GA155" s="65">
        <f t="shared" si="378"/>
        <v>0.12313027711388869</v>
      </c>
      <c r="GB155" s="65">
        <f t="shared" si="379"/>
        <v>0.19504700000000005</v>
      </c>
      <c r="GC155" s="65">
        <f t="shared" si="380"/>
        <v>-1.5043120000000001</v>
      </c>
      <c r="GD155" s="65">
        <f t="shared" si="381"/>
        <v>-2.3194080000000001</v>
      </c>
    </row>
    <row r="156" spans="1:186">
      <c r="A156" s="38" t="s">
        <v>185</v>
      </c>
      <c r="B156" s="38">
        <v>663953.79909700004</v>
      </c>
      <c r="C156" s="38">
        <v>4887054.6082300004</v>
      </c>
      <c r="D156" s="38" t="s">
        <v>322</v>
      </c>
      <c r="E156" s="38" t="s">
        <v>646</v>
      </c>
      <c r="F156" s="58">
        <v>5853</v>
      </c>
      <c r="G156" s="38" t="s">
        <v>647</v>
      </c>
      <c r="H156" s="34">
        <v>47.41</v>
      </c>
      <c r="I156" s="34">
        <v>2.37</v>
      </c>
      <c r="J156" s="34">
        <v>15</v>
      </c>
      <c r="K156" s="34">
        <v>12.98</v>
      </c>
      <c r="L156" s="34">
        <v>0.13</v>
      </c>
      <c r="M156" s="34">
        <v>6.95</v>
      </c>
      <c r="N156" s="34">
        <v>10.69</v>
      </c>
      <c r="O156" s="34">
        <v>3.03</v>
      </c>
      <c r="P156" s="34">
        <v>0.46</v>
      </c>
      <c r="Q156" s="34">
        <v>0.28999999999999998</v>
      </c>
      <c r="R156" s="34"/>
      <c r="S156" s="5">
        <f t="shared" si="382"/>
        <v>99.31</v>
      </c>
      <c r="U156" s="4">
        <v>41</v>
      </c>
      <c r="V156" s="4">
        <v>295</v>
      </c>
      <c r="W156" s="4">
        <v>114</v>
      </c>
      <c r="Y156" s="4">
        <v>33</v>
      </c>
      <c r="AB156" s="4">
        <v>21</v>
      </c>
      <c r="AC156" s="4">
        <v>332</v>
      </c>
      <c r="AD156" s="4">
        <v>27</v>
      </c>
      <c r="AE156" s="4">
        <v>160</v>
      </c>
      <c r="AF156" s="26">
        <v>17</v>
      </c>
      <c r="AG156" s="4">
        <v>188</v>
      </c>
      <c r="AH156" s="5">
        <v>16.5</v>
      </c>
      <c r="AI156" s="5">
        <v>42</v>
      </c>
      <c r="AK156" s="5">
        <v>24</v>
      </c>
      <c r="AL156" s="5">
        <v>5.62</v>
      </c>
      <c r="AM156" s="5">
        <v>1.95</v>
      </c>
      <c r="AO156" s="5">
        <v>0.9</v>
      </c>
      <c r="AT156" s="5">
        <v>2.6</v>
      </c>
      <c r="AU156" s="5">
        <v>0.37</v>
      </c>
      <c r="AV156" s="5">
        <v>4.8</v>
      </c>
      <c r="AW156" s="5">
        <v>1.1000000000000001</v>
      </c>
      <c r="AX156" s="5">
        <v>1.5</v>
      </c>
      <c r="BK156" s="4">
        <f t="shared" ref="BK156:BK166" si="383">IF(ISNUMBER(I156),ROUND(I156*5995,0),"")</f>
        <v>14208</v>
      </c>
      <c r="BL156" s="6">
        <f t="shared" ref="BL156:BL166" si="384">IF(ISNUMBER(H156),H156/60.09,"")</f>
        <v>0.78898319187884824</v>
      </c>
      <c r="BM156" s="6">
        <f t="shared" ref="BM156:BM166" si="385">IF(ISNUMBER(I156),I156/79.88,"")</f>
        <v>2.966950425638458E-2</v>
      </c>
      <c r="BN156" s="6">
        <f t="shared" ref="BN156:BN166" si="386">IF(ISNUMBER(J156),(J156/101.98)*2,"")</f>
        <v>0.29417532849578348</v>
      </c>
      <c r="BO156" s="6">
        <f t="shared" ref="BO156:BO166" si="387">IF(ISNUMBER(K156),(K156/159.7)*2,"")</f>
        <v>0.16255479023168443</v>
      </c>
      <c r="BP156" s="6">
        <f t="shared" ref="BP156:BP166" si="388">IF(ISNUMBER(L156),L156/70.94,"")</f>
        <v>1.8325345362277983E-3</v>
      </c>
      <c r="BQ156" s="6">
        <f t="shared" ref="BQ156:BQ166" si="389">IF(ISNUMBER(M156), M156/40.31,"")</f>
        <v>0.17241379310344826</v>
      </c>
      <c r="BR156" s="6">
        <f t="shared" ref="BR156:BR166" si="390">IF(ISNUMBER(N156),N156/56.08,"")</f>
        <v>0.19062054208273893</v>
      </c>
      <c r="BS156" s="6">
        <f t="shared" ref="BS156:BS166" si="391">IF(ISNUMBER(O156),(O156/61.98)*2,"")</f>
        <v>9.7773475314617622E-2</v>
      </c>
      <c r="BT156" s="6">
        <f t="shared" ref="BT156:BT166" si="392">IF(ISNUMBER(P156),(P156/94.2)*2,"")</f>
        <v>9.7664543524416132E-3</v>
      </c>
      <c r="BU156" s="6">
        <f t="shared" ref="BU156:BU166" si="393">IF(ISNUMBER(Q156),(Q156/141.94)*2,"")</f>
        <v>4.0862336198393689E-3</v>
      </c>
      <c r="BV156" s="5">
        <f t="shared" ref="BV156:BV166" si="394">IF(ISNUMBER(K156),ROUND(0.1189*K156,2),"")</f>
        <v>1.54</v>
      </c>
      <c r="BW156" s="5">
        <f t="shared" ref="BW156:BW166" si="395">IF(ISNUMBER(K156),ROUND(0.9*(K156-BV156),2),"")</f>
        <v>10.3</v>
      </c>
      <c r="BX156" s="36">
        <f t="shared" ref="BX156:BX166" si="396">IF(AND(OR(ISNUMBER(BV156),ISNUMBER(BW156)),ISNUMBER(M156)),ROUND((BQ156/(BQ156+(BO156*0.899)))*100,2),"")</f>
        <v>54.12</v>
      </c>
      <c r="BY156" s="5">
        <f t="shared" ref="BY156:BY166" si="397">IF(AND(OR(ISNUMBER(K156),ISNUMBER(BV156)),ISNUMBER(M156)),ROUND(((K156*0.9))/M156,2),"")</f>
        <v>1.68</v>
      </c>
      <c r="BZ156" s="5">
        <f t="shared" ref="BZ156:BZ166" si="398">IF(AND(ISNUMBER(J156),ISNUMBER(I156)),ROUND(J156/I156,2),"")</f>
        <v>6.33</v>
      </c>
      <c r="CA156" s="5">
        <f t="shared" ref="CA156:CA166" si="399">IF(AND(ISNUMBER(N156),ISNUMBER(I156)),ROUND(N156/I156,2),"")</f>
        <v>4.51</v>
      </c>
      <c r="CB156" s="5">
        <f t="shared" ref="CB156:CB166" si="400">IF(AND(ISNUMBER(I156),ISNUMBER(Q156)),ROUND(I156/Q156,2),"")</f>
        <v>8.17</v>
      </c>
      <c r="CC156" s="5">
        <f t="shared" ref="CC156:CC166" si="401">IF(AND(ISNUMBER(O156),ISNUMBER(P156)),ROUND(O156+P156,2),"")</f>
        <v>3.49</v>
      </c>
      <c r="CD156" s="5">
        <f t="shared" ref="CD156:CD166" si="402">IF(AND(ISNUMBER(O156),ISNUMBER(P156),ISNUMBER(N156)),(O156+P156)-N156,"")</f>
        <v>-7.1999999999999993</v>
      </c>
      <c r="CE156" s="34">
        <f t="shared" ref="CE156:CE166" si="403">IF(AND(ISNUMBER(M156),ISNUMBER(P156)),M156+P156,"")</f>
        <v>7.41</v>
      </c>
      <c r="CF156" s="34">
        <f t="shared" ref="CF156:CF166" si="404">IF(AND(ISNUMBER(M156),ISNUMBER(N156),ISNUMBER(O156),ISNUMBER(P156)),M156+N156+O156+P156,"")</f>
        <v>21.130000000000003</v>
      </c>
      <c r="CG156" s="34">
        <f t="shared" ref="CG156:CG166" si="405">IF(AND(ISNUMBER(CE156),ISNUMBER(CF156)),100*(CE156/CF156),"")</f>
        <v>35.06862281116895</v>
      </c>
      <c r="CH156" s="5">
        <f t="shared" ref="CH156:CH166" si="406">IF(AND(ISNUMBER(P156),ISNUMBER(Q156)),ROUND((P156*8300)/(Q156*4366),2),"")</f>
        <v>3.02</v>
      </c>
      <c r="CI156" s="5">
        <f t="shared" ref="CI156:CI166" si="407">IF(AND(ISNUMBER(P156),ISNUMBER(I156)),ROUND((P156*8300)/(I156*5995),2),"")</f>
        <v>0.27</v>
      </c>
      <c r="CJ156" s="6">
        <f t="shared" ref="CJ156:CJ166" si="408">IF(AND(ISNUMBER(AE156),ISNUMBER(Q156)),ROUND(AE156/(Q156*10000),3),"")</f>
        <v>5.5E-2</v>
      </c>
      <c r="CK156" s="5">
        <f t="shared" ref="CK156:CK166" si="409">IF(AND(ISNUMBER(AB156),ISNUMBER(AC156)),ROUND(AB156/AC156,3),"")</f>
        <v>6.3E-2</v>
      </c>
      <c r="CL156" s="5">
        <f t="shared" ref="CL156:CL166" si="410">IF(AND(ISNUMBER(AC156),ISNUMBER(AK156)),ROUND(AC156/AK156,3),"")</f>
        <v>13.833</v>
      </c>
      <c r="CM156" s="5">
        <f t="shared" ref="CM156:CM166" si="411">IF(AND(ISNUMBER(AG156),ISNUMBER(AB156)),ROUND(AG156/AB156,2),"")</f>
        <v>8.9499999999999993</v>
      </c>
      <c r="CN156" s="5">
        <f t="shared" ref="CN156:CN166" si="412">IF(AND(ISNUMBER(Y156),ISNUMBER(W156)),ROUND(Y156/W156,2),"")</f>
        <v>0.28999999999999998</v>
      </c>
      <c r="CO156" s="5">
        <f t="shared" ref="CO156:CO166" si="413">IF(AND(ISNUMBER(W156),ISNUMBER(V156)),ROUND(W156/V156,2),"")</f>
        <v>0.39</v>
      </c>
      <c r="CP156" s="5">
        <f t="shared" ref="CP156:CP166" si="414">IF(AND(ISNUMBER(AE156),ISNUMBER(AD156)),ROUND(AE156/AD156,2),"")</f>
        <v>5.93</v>
      </c>
      <c r="CQ156" s="6">
        <f t="shared" ref="CQ156:CQ166" si="415">IF(AND(ISNUMBER(AD156),ISNUMBER(AF156)),ROUND(AF156/AD156,3),"")</f>
        <v>0.63</v>
      </c>
      <c r="CR156" s="40">
        <f t="shared" ref="CR156:CR166" si="416">IF(AND(ISNUMBER(AE156),ISNUMBER(I156)),ROUND(AE156/(I156*10000),4),"")</f>
        <v>6.7999999999999996E-3</v>
      </c>
      <c r="CS156" s="5">
        <f t="shared" ref="CS156:CS166" si="417">IF(AND(ISNUMBER(AF156),ISNUMBER(AG156)),ROUND(AG156/AF156,2),"")</f>
        <v>11.06</v>
      </c>
      <c r="CT156" s="5">
        <f t="shared" ref="CT156:CT166" si="418">IF(AND(ISNUMBER(AH156),ISNUMBER(AG156)),ROUND(AG156/AH156,2),"")</f>
        <v>11.39</v>
      </c>
      <c r="CU156" s="5">
        <f t="shared" ref="CU156:CU166" si="419">IF(AND(ISNUMBER(AX156),ISNUMBER(AG156)),ROUND(AG156/AX156,1),"")</f>
        <v>125.3</v>
      </c>
      <c r="CV156" s="5">
        <f t="shared" ref="CV156:CV166" si="420">IF(AND(ISNUMBER(AE156),ISNUMBER(AV156)),ROUND(AE156/AV156,1),"")</f>
        <v>33.299999999999997</v>
      </c>
      <c r="CW156" s="5">
        <f t="shared" ref="CW156:CW166" si="421">IF(AND(ISNUMBER(AE156),ISNUMBER(AF156)),ROUND(AE156/AF156,2),"")</f>
        <v>9.41</v>
      </c>
      <c r="CX156" s="5">
        <f t="shared" ref="CX156:CX166" si="422">IF(AND(ISNUMBER(AI156),ISNUMBER(AT156)),ROUND(AI156/AT156,2),"")</f>
        <v>16.149999999999999</v>
      </c>
      <c r="CY156" s="4">
        <f t="shared" ref="CY156:CY166" si="423">IF(AND(ISNUMBER(I156),ISNUMBER(AD156)),ROUND((I156*5995)/AD156,0),"")</f>
        <v>526</v>
      </c>
      <c r="CZ156" s="4">
        <f t="shared" ref="CZ156:CZ166" si="424">IF(AND(ISNUMBER(I156),ISNUMBER(AE156)),ROUND((I156*5995)/AE156,1),"")</f>
        <v>88.8</v>
      </c>
      <c r="DA156" s="4">
        <f t="shared" ref="DA156:DA166" si="425">IF(AND(ISNUMBER(I156),ISNUMBER(AT156)),ROUND((I156*5995)/AT156,0),"")</f>
        <v>5465</v>
      </c>
      <c r="DB156" s="5">
        <f t="shared" ref="DB156:DB166" si="426">IF(AND(ISNUMBER(AD156),ISNUMBER(AG156)),ROUND(AG156/AD156,2),"")</f>
        <v>6.96</v>
      </c>
      <c r="DC156" s="5">
        <f t="shared" ref="DC156:DC166" si="427">IF(AND(ISNUMBER(AG156),ISNUMBER(AT156)),ROUND(AG156/AT156,2),"")</f>
        <v>72.31</v>
      </c>
      <c r="DD156" s="5">
        <f t="shared" ref="DD156:DD166" si="428">IF(AND(ISNUMBER(AG156),ISNUMBER(AW156)),ROUND(AG156/AW156,2),"")</f>
        <v>170.91</v>
      </c>
      <c r="DE156" s="5">
        <f t="shared" ref="DE156:DE166" si="429">IF(AND(ISNUMBER(AV156),ISNUMBER(AT156)),ROUND(AV156/AT156,2),"")</f>
        <v>1.85</v>
      </c>
      <c r="DF156" s="5">
        <f t="shared" ref="DF156:DF166" si="430">IF(AND(ISNUMBER(AF156),ISNUMBER(AT156)),ROUND(AF156/AT156,2),"")</f>
        <v>6.54</v>
      </c>
      <c r="DG156" s="5">
        <f t="shared" ref="DG156:DG166" si="431">IF(AND(ISNUMBER(AW156),ISNUMBER(AT156)),ROUND(AW156/AT156,2),"")</f>
        <v>0.42</v>
      </c>
      <c r="DH156" s="5">
        <f t="shared" ref="DH156:DH166" si="432">IF(AND(ISNUMBER(AX156),ISNUMBER(AT156)),ROUND(AX156/AT156,2),"")</f>
        <v>0.57999999999999996</v>
      </c>
      <c r="DI156" s="5">
        <f t="shared" ref="DI156:DI166" si="433">IF(AND(ISNUMBER(I156),ISNUMBER(AT156)),ROUND(I156/AT156,2),"")</f>
        <v>0.91</v>
      </c>
      <c r="DJ156" s="5">
        <f t="shared" ref="DJ156:DJ166" si="434">IF(AND(ISNUMBER(AH156),ISNUMBER(AL156),ISNUMBER(AT156)),AH156+AL156+AT156,"")</f>
        <v>24.720000000000002</v>
      </c>
      <c r="DK156" s="5">
        <f t="shared" ref="DK156:DK166" si="435">IF(AND(ISNUMBER(AH156),ISNUMBER(AF156)),ROUND(AH156/AF156,2),"")</f>
        <v>0.97</v>
      </c>
      <c r="DL156" s="5">
        <f t="shared" ref="DL156:DL166" si="436">IF(AND(ISNUMBER(AH156),ISNUMBER(AW156)),ROUND(AH156/AW156,2),"")</f>
        <v>15</v>
      </c>
      <c r="DM156" s="5" t="str">
        <f t="shared" ref="DM156:DM166" si="437">IF(AND(ISNUMBER(AX156),ISNUMBER(AZ156)),ROUND(AX156/AZ156,2),"")</f>
        <v/>
      </c>
      <c r="DN156" s="5">
        <f t="shared" ref="DN156:DN166" si="438">IF(AND(ISNUMBER(AX156),ISNUMBER(AW156)),ROUND(AX156/AW156,2),"")</f>
        <v>1.36</v>
      </c>
      <c r="DO156" s="5">
        <f t="shared" ref="DO156:DO166" si="439">IF(AND(ISNUMBER(AX156),ISNUMBER(AF156)),ROUND(AF156/AX156,1),"")</f>
        <v>11.3</v>
      </c>
      <c r="DP156" s="5" t="str">
        <f t="shared" ref="DP156:DP166" si="440">IF(AND(ISNUMBER(AZ156),ISNUMBER(AF156)),ROUND(AF156/AZ156,2),"")</f>
        <v/>
      </c>
      <c r="DQ156" s="5">
        <f t="shared" ref="DQ156:DQ166" si="441">IF(AND(ISNUMBER(AH156),ISNUMBER(AT156)),ROUND((AH156/0.329)/(AT156/0.22),2),"")</f>
        <v>4.24</v>
      </c>
      <c r="DR156" s="5">
        <f t="shared" ref="DR156:DR166" si="442">IF(AND(ISNUMBER(AH156),ISNUMBER(AL156)),ROUND((AH156/0.329)/(AL156/0.203),2),"")</f>
        <v>1.81</v>
      </c>
      <c r="DS156" s="5">
        <f t="shared" ref="DS156:DS166" si="443">IF(AND(ISNUMBER(AT156),ISNUMBER(AL156)),ROUND((AL156/0.203)/(AT156/0.22),2),"")</f>
        <v>2.34</v>
      </c>
      <c r="DT156" s="5">
        <f t="shared" ref="DT156:DT166" si="444">IF(AND(ISNUMBER(AF156),ISNUMBER(AW156)),ROUND((AF156/0.658)/(AW156/0.037),2),"")</f>
        <v>0.87</v>
      </c>
      <c r="DU156" s="5">
        <f t="shared" ref="DU156:DU166" si="445">IF(AND(ISNUMBER(AH156),ISNUMBER(AF156)),ROUND((AH156/0.648)/(AF156/0.658),2),"")</f>
        <v>0.99</v>
      </c>
      <c r="DV156" s="5">
        <f t="shared" ref="DV156:DV166" si="446">IF(AND(ISNUMBER(AX156),ISNUMBER(AF156)),ROUND((AX156/0.0795)/(AF156/0.658),2),"")</f>
        <v>0.73</v>
      </c>
      <c r="DW156" s="5">
        <f t="shared" ref="DW156:DW166" si="447">IF(AND(ISNUMBER(AX156),ISNUMBER(AW156)),ROUND((AX156/0.0795)/(AW156/0.037),2),"")</f>
        <v>0.63</v>
      </c>
      <c r="DX156" s="5">
        <f t="shared" ref="DX156:DX166" si="448">IF(AND(ISNUMBER(AV156),ISNUMBER(AX156)),ROUND((AV156/0.283)/(AX156/0.07957),2),"")</f>
        <v>0.9</v>
      </c>
      <c r="DY156" s="5">
        <f t="shared" ref="DY156:DY166" si="449">IF(AND(ISNUMBER(AF156),ISNUMBER(AE156)),ROUND((AF156/0.658)/(AE156/10.5),2),"")</f>
        <v>1.7</v>
      </c>
      <c r="DZ156" s="36">
        <f t="shared" ref="DZ156:DZ166" si="450">IF(AND(ISNUMBER(AD156),ISNUMBER(AF156)),ROUND(AD156+AF156,1),"")</f>
        <v>44</v>
      </c>
      <c r="EA156" s="36">
        <f t="shared" ref="EA156:EA166" si="451">IF(AND(ISNUMBER(AT156),ISNUMBER(AW156)),ROUND(AT156+AW156,1),"")</f>
        <v>3.7</v>
      </c>
      <c r="EB156" s="4">
        <f t="shared" ref="EB156:EB166" si="452">IF(AND(ISNUMBER(N156),ISNUMBER(O156),ISNUMBER(P156)),((BT156-(BS156+BR156))*1000),"")</f>
        <v>-278.62756304491495</v>
      </c>
      <c r="EC156" s="4">
        <f t="shared" ref="EC156:EC166" si="453">IF(AND(ISNUMBER(H156),ISNUMBER(N156),ISNUMBER(O156),ISNUMBER(P156)),(((BL156/3)-(BT156+BS156+2*(BR156/3)))*1000),"")</f>
        <v>28.374106237397555</v>
      </c>
      <c r="ED156" s="4">
        <f t="shared" ref="ED156:ED166" si="454">IF(AND(ISNUMBER(J156),ISNUMBER(N156),ISNUMBER(O156),ISNUMBER(P156)),((BN156-(BT156+BS156+2*BR156))*1000),"")</f>
        <v>-194.6056853367536</v>
      </c>
      <c r="EE156" s="4">
        <f t="shared" ref="EE156:EE166" si="455">IF(AND(ISNUMBER(I156),ISNUMBER(K156),ISNUMBER(M156)),((BO156+BQ156+BM156)*1000),"")</f>
        <v>364.63808759151726</v>
      </c>
      <c r="EF156" s="4">
        <f t="shared" ref="EF156:EF166" si="456">IF(AND(ISNUMBER(EC156),ISNUMBER(EE156)),(555-(EC156+EE156)),"")</f>
        <v>161.9878061710852</v>
      </c>
      <c r="EG156" s="5">
        <f t="shared" ref="EG156:EG166" si="457">IF(AND(ISNUMBER(J156),ISNUMBER(N156),ISNUMBER(O156),ISNUMBER(P156)),((J156/101.96))/(((O156/62))+((P156/94.1))+(N156/56.08)),"")</f>
        <v>0.60199918400179708</v>
      </c>
      <c r="EH156" s="5">
        <f t="shared" ref="EH156:EH166" si="458">IF(AND(ISNUMBER(J156),ISNUMBER(N156),ISNUMBER(O156),ISNUMBER(P156)),((J156/101.96))/(((O156/62))+((P156/94.1))),"")</f>
        <v>2.7365736818165707</v>
      </c>
      <c r="EI156" s="5">
        <f t="shared" ref="EI156:EI166" si="459">IF(AND(ISNUMBER(J156),ISNUMBER(N156),ISNUMBER(O156),ISNUMBER(P156)),(2*(J156/101.96))/((2*(O156/62))+(2*(P156/94.1))+(N156/56.08)),"")</f>
        <v>0.98689780910954983</v>
      </c>
      <c r="EJ156" s="5">
        <f t="shared" ref="EJ156:EJ166" si="460">IF(AND(ISNUMBER(N156),ISNUMBER(O156),ISNUMBER(P156)),((2*(O156/62))+(2*(P156/94.1)))/(N156/56.08),"")</f>
        <v>0.56404607533546502</v>
      </c>
      <c r="EK156" s="5">
        <f t="shared" ref="EK156:EK166" si="461">IF(AND(ISNUMBER(J156),ISNUMBER(O156),ISNUMBER(P156)),(2*(O156/62))/((2*(J156/101.96))-(2*(P156/94.1))),"")</f>
        <v>0.34360979190512347</v>
      </c>
      <c r="EL156" s="5">
        <f t="shared" ref="EL156:EL166" si="462">IF(AND(ISNUMBER(J156),ISNUMBER(N156),ISNUMBER(P156)),(2*(N156/56.08))/((2*(J156/101.96))-(2*(P156/94.1))),"")</f>
        <v>1.3402452994948151</v>
      </c>
      <c r="EM156" s="5">
        <f t="shared" ref="EM156:EM166" si="463">IF(AND(ISNUMBER(J156),ISNUMBER(H156)),ROUND(J156/H156,2),"")</f>
        <v>0.32</v>
      </c>
      <c r="EN156" s="5">
        <f t="shared" ref="EN156:EN166" si="464">IF(AND(OR(ISNUMBER(BV156),ISNUMBER(BW156)),ISNUMBER(M156),ISNUMBER(N156)),ROUND((BV156+BW156+0.5*(N156+M156)),2),"")</f>
        <v>20.66</v>
      </c>
      <c r="EO156" s="36">
        <f t="shared" ref="EO156:EO166" si="465">IF(AND(ISNUMBER(Q156),ISNUMBER(I156),ISNUMBER(L156)),ROUND(I156,2),"")</f>
        <v>2.37</v>
      </c>
      <c r="EP156" s="36">
        <f t="shared" ref="EP156:EP166" si="466">IF(AND(ISNUMBER(Q156),ISNUMBER(I156),ISNUMBER(L156)),(L156*10),"")</f>
        <v>1.3</v>
      </c>
      <c r="EQ156" s="36">
        <f t="shared" ref="EQ156:EQ166" si="467">IF(AND(ISNUMBER(Q156),ISNUMBER(I156),ISNUMBER(L156)),(Q156*10),"")</f>
        <v>2.9</v>
      </c>
      <c r="ER156" s="36">
        <f t="shared" ref="ER156:ER166" si="468">IF(AND(ISNUMBER(AD156),ISNUMBER(I156),ISNUMBER(AE156)),(I156*59.95),"")</f>
        <v>142.08150000000001</v>
      </c>
      <c r="ES156" s="36">
        <f t="shared" ref="ES156:ES166" si="469">IF(AND(ISNUMBER(AD156),ISNUMBER(I156),ISNUMBER(AE156)),(AE156),"")</f>
        <v>160</v>
      </c>
      <c r="ET156" s="36">
        <f t="shared" ref="ET156:ET166" si="470">IF(AND(ISNUMBER(AD156),ISNUMBER(I156),ISNUMBER(AE156)),(AD156*3),"")</f>
        <v>81</v>
      </c>
      <c r="EU156" s="36">
        <f t="shared" ref="EU156:EU166" si="471">IF(AND(ISNUMBER(J156),OR(ISNUMBER(BW156),ISNUMBER(BV156)),ISNUMBER(M156)),(0.9*K156),"")</f>
        <v>11.682</v>
      </c>
      <c r="EV156" s="36">
        <f t="shared" ref="EV156:EV166" si="472">IF(AND(ISNUMBER(J156),OR(ISNUMBER(BW156),ISNUMBER(BV156)),ISNUMBER(M156)),(M156),"")</f>
        <v>6.95</v>
      </c>
      <c r="EW156" s="36">
        <f t="shared" ref="EW156:EW166" si="473">IF(AND(ISNUMBER(J156),OR(ISNUMBER(BW156),ISNUMBER(BV156)),ISNUMBER(M156)),(J156),"")</f>
        <v>15</v>
      </c>
      <c r="EX156" s="36">
        <f t="shared" ref="EX156:EX166" si="474">IF(AND(OR(ISNUMBER(BV156),ISNUMBER(BW156)),ISNUMBER(O156),ISNUMBER(P156),ISNUMBER(M156)),(0.9*K156),"")</f>
        <v>11.682</v>
      </c>
      <c r="EY156" s="36">
        <f t="shared" ref="EY156:EY166" si="475">IF(AND(OR(ISNUMBER(BV156),ISNUMBER(BW156)),ISNUMBER(O156),ISNUMBER(P156),ISNUMBER(M156)),(O156+P156),"")</f>
        <v>3.4899999999999998</v>
      </c>
      <c r="EZ156" s="36">
        <f t="shared" ref="EZ156:EZ166" si="476">IF(AND(OR(ISNUMBER(BV156),ISNUMBER(BW156)),ISNUMBER(O156),ISNUMBER(P156),ISNUMBER(M156)),(M156),"")</f>
        <v>6.95</v>
      </c>
      <c r="FA156" s="5">
        <f t="shared" ref="FA156:FA166" si="477">IF(AND(ISNUMBER(AV156),ISNUMBER(AX156),ISNUMBER(AW156)),(AV156/3),"")</f>
        <v>1.5999999999999999</v>
      </c>
      <c r="FB156" s="5">
        <f t="shared" ref="FB156:FB166" si="478">IF(AND(ISNUMBER(AI156),ISNUMBER(AW156),ISNUMBER(AV156)),AX156,"")</f>
        <v>1.5</v>
      </c>
      <c r="FC156" s="5">
        <f t="shared" ref="FC156:FC166" si="479">IF(AND(ISNUMBER(AI156),ISNUMBER(AW156),ISNUMBER(AV156)),AW156,"")</f>
        <v>1.1000000000000001</v>
      </c>
      <c r="FD156" s="36">
        <f t="shared" ref="FD156:FD166" si="480">IF(AND(ISNUMBER(I156),ISNUMBER(AE156),ISNUMBER(AC156)),(I156*59.95),"")</f>
        <v>142.08150000000001</v>
      </c>
      <c r="FE156" s="36">
        <f t="shared" ref="FE156:FE166" si="481">IF(AND(ISNUMBER(I156),ISNUMBER(AE156),ISNUMBER(AC156)),(AE156),"")</f>
        <v>160</v>
      </c>
      <c r="FF156" s="36">
        <f t="shared" ref="FF156:FF166" si="482">IF(AND(ISNUMBER(I156),ISNUMBER(AE156),ISNUMBER(AC156)),(AC156/2),"")</f>
        <v>166</v>
      </c>
      <c r="FG156" s="5">
        <f t="shared" ref="FG156:FG166" si="483">IF(AND(ISNUMBER(AE156),ISNUMBER(AF156),ISNUMBER(AD156)),(2*AF156),"")</f>
        <v>34</v>
      </c>
      <c r="FH156" s="36">
        <f t="shared" ref="FH156:FH166" si="484">IF(AND(ISNUMBER(AE156),ISNUMBER(AF156),ISNUMBER(AD156)),(AE156/4),"")</f>
        <v>40</v>
      </c>
      <c r="FI156" s="36">
        <f t="shared" ref="FI156:FI166" si="485">IF(AND(ISNUMBER(AE156),ISNUMBER(AF156),ISNUMBER(AD156)),(AD156),"")</f>
        <v>27</v>
      </c>
      <c r="FJ156" s="5">
        <f t="shared" ref="FJ156:FJ166" si="486">IF(AND(ISNUMBER(AE156),ISNUMBER(AF156),ISNUMBER(AH156)),(AD156/15),"")</f>
        <v>1.8</v>
      </c>
      <c r="FK156" s="5">
        <f t="shared" ref="FK156:FK166" si="487">IF(AND(ISNUMBER(AE156),ISNUMBER(AF156),ISNUMBER(AH156)),(AH156/10),"")</f>
        <v>1.65</v>
      </c>
      <c r="FL156" s="5">
        <f t="shared" ref="FL156:FL166" si="488">IF(AND(ISNUMBER(AE156),ISNUMBER(AF156),ISNUMBER(AH156)),(AF156/8),"")</f>
        <v>2.125</v>
      </c>
      <c r="FM156" s="5">
        <f t="shared" ref="FM156:FM166" si="489">IF(ISNUMBER(AB156),AB156/30,"")</f>
        <v>0.7</v>
      </c>
      <c r="FN156" s="5">
        <f t="shared" ref="FN156:FN166" si="490">IF(ISNUMBER(AV156),AV156,"")</f>
        <v>4.8</v>
      </c>
      <c r="FO156" s="5">
        <f t="shared" ref="FO156:FO166" si="491">IF(ISNUMBER(AW156),AW156*3,"")</f>
        <v>3.3000000000000003</v>
      </c>
      <c r="FP156" s="4">
        <f t="shared" ref="FP156:FP166" si="492">IF(ISNUMBER(BK156),BK156/50,"")</f>
        <v>284.16000000000003</v>
      </c>
      <c r="FQ156" s="4">
        <f t="shared" ref="FQ156:FQ166" si="493">IF(ISNUMBER(AL156),AL156*50,"")</f>
        <v>281</v>
      </c>
      <c r="FR156" s="4">
        <f t="shared" ref="FR156:FR166" si="494">IF(ISNUMBER(V156),V156,"")</f>
        <v>295</v>
      </c>
      <c r="FS156" s="65">
        <f t="shared" ref="FS156:FS166" si="495">IF(AND(ISNUMBER(V156),ISNUMBER(BK156)),LOG((50*V156)/BK156),"")</f>
        <v>1.6259071879655997E-2</v>
      </c>
      <c r="FT156" s="65">
        <f t="shared" ref="FT156:FT166" si="496">IF(AND(ISNUMBER(U156),ISNUMBER(BK156)),LOG((250*U156)/BK156),"")</f>
        <v>-0.14180908304275266</v>
      </c>
      <c r="FU156" s="65">
        <f t="shared" ref="FU156:FU166" si="497">IF(AND(ISNUMBER(AM156),ISNUMBER(AU156)),LOG(AM156/(5*AU156)),"")</f>
        <v>2.2862882959504165E-2</v>
      </c>
      <c r="FV156" s="65">
        <f t="shared" ref="FV156:FV166" si="498">IF(AND(ISNUMBER(AC156),ISNUMBER(AU156)),LOG(AC156/(500*AU156)),"")</f>
        <v>0.25396635530102252</v>
      </c>
      <c r="FW156" s="65">
        <f t="shared" ref="FW156:FW166" si="499">IF(AND(ISNUMBER(H156),ISNUMBER(BK156)),LOG((0.467*H156*10000)/(5*BK156)),"")</f>
        <v>0.49368388311452421</v>
      </c>
      <c r="FX156" s="65">
        <f t="shared" ref="FX156:FX166" si="500">IF(AND(ISNUMBER(AC156),ISNUMBER(BK156)),LOG((40*AC156)/BK156),"")</f>
        <v>-2.9334873402527117E-2</v>
      </c>
      <c r="FY156" s="65">
        <f t="shared" ref="FY156:FY166" si="501">IF(AND(ISNUMBER(AD156),ISNUMBER(AC156),ISNUMBER(AE156),ISNUMBER(BK156)),-(0.016*LOG(AE156/BK156))-(2.961*LOG(AD156/BK156))+(1.5*LOG(AC156/BK156)),"")</f>
        <v>5.6414642649965927</v>
      </c>
      <c r="FZ156" s="65">
        <f t="shared" ref="FZ156:FZ166" si="502">IF(AND(ISNUMBER(AD156),ISNUMBER(AC156),ISNUMBER(AE156),ISNUMBER(BK156)),-(1.474*LOG(AE156/BK156))+(2.143*LOG(AD156/BK156))+(1.84*LOG(AC156/BK156)),"")</f>
        <v>-5.9612714014489212</v>
      </c>
      <c r="GA156" s="65">
        <f t="shared" ref="GA156:GA166" si="503">IF(AND(ISNUMBER(CQ156),ISNUMBER(CP156)),(1.74+LOG(CQ156)-(1.92*LOG(CP156))),"")</f>
        <v>5.5075538194197637E-2</v>
      </c>
      <c r="GB156" s="65">
        <f t="shared" ref="GB156:GB166" si="504">IF(AND(ISNUMBER(H156),ISNUMBER(H156),ISNUMBER(J156),ISNUMBER(BW156),ISNUMBER(M156),ISNUMBER(N156),ISNUMBER(O156),ISNUMBER(P156)),(0.0088*H156-0.0774*I156+0.0102*J156+0.0066*BW156-0.0017*M156-0.0143*N156-0.0155*O156-0.0007*P156),"")</f>
        <v>0.242781</v>
      </c>
      <c r="GC156" s="65">
        <f t="shared" ref="GC156:GC166" si="505">IF(AND(ISNUMBER(H156),ISNUMBER(H156),ISNUMBER(J156),ISNUMBER(BW156),ISNUMBER(M156),ISNUMBER(N156),ISNUMBER(O156),ISNUMBER(P156)),(-0.013*H156-0.0185*I156-0.0129*J156-0.0134*BW156-0.03*M156-0.0204*N156-0.0481*O156-0.0715*P156),"")</f>
        <v>-1.5969039999999999</v>
      </c>
      <c r="GD156" s="65">
        <f t="shared" ref="GD156:GD166" si="506">IF(AND(ISNUMBER(H156),ISNUMBER(H156),ISNUMBER(J156),ISNUMBER(BW156),ISNUMBER(M156),ISNUMBER(N156),ISNUMBER(O156),ISNUMBER(P156)),(-0.0221*H156-0.0532*I156-0.0361*J156-0.0016*BW156-0.031*M156-0.0237*N156-0.0641*O156-0.0289*P156),"")</f>
        <v>-2.4081450000000002</v>
      </c>
    </row>
    <row r="157" spans="1:186">
      <c r="A157" s="38" t="s">
        <v>185</v>
      </c>
      <c r="B157" s="38">
        <v>663943.61904999998</v>
      </c>
      <c r="C157" s="38">
        <v>4886832.4340000004</v>
      </c>
      <c r="D157" s="38" t="s">
        <v>322</v>
      </c>
      <c r="E157" s="38" t="s">
        <v>646</v>
      </c>
      <c r="F157" s="58">
        <v>5854</v>
      </c>
      <c r="G157" s="38" t="s">
        <v>648</v>
      </c>
      <c r="H157" s="34">
        <v>47.09</v>
      </c>
      <c r="I157" s="34">
        <v>2.73</v>
      </c>
      <c r="J157" s="34">
        <v>15.38</v>
      </c>
      <c r="K157" s="34">
        <v>15.6</v>
      </c>
      <c r="L157" s="34">
        <v>0.18</v>
      </c>
      <c r="M157" s="34">
        <v>5</v>
      </c>
      <c r="N157" s="34">
        <v>10.47</v>
      </c>
      <c r="O157" s="34">
        <v>1.98</v>
      </c>
      <c r="P157" s="34">
        <v>0.45</v>
      </c>
      <c r="Q157" s="34">
        <v>0.3</v>
      </c>
      <c r="R157" s="34"/>
      <c r="S157" s="5">
        <f t="shared" si="382"/>
        <v>99.18</v>
      </c>
      <c r="V157" s="4">
        <v>316</v>
      </c>
      <c r="W157" s="4">
        <v>119</v>
      </c>
      <c r="Y157" s="4">
        <v>256</v>
      </c>
      <c r="AB157" s="4">
        <v>22</v>
      </c>
      <c r="AC157" s="4">
        <v>941</v>
      </c>
      <c r="AD157" s="4">
        <v>35</v>
      </c>
      <c r="AE157" s="4">
        <v>173</v>
      </c>
      <c r="AF157" s="26">
        <v>18</v>
      </c>
      <c r="AG157" s="4">
        <v>261</v>
      </c>
      <c r="BK157" s="4">
        <f t="shared" si="383"/>
        <v>16366</v>
      </c>
      <c r="BL157" s="6">
        <f t="shared" si="384"/>
        <v>0.78365784656348814</v>
      </c>
      <c r="BM157" s="6">
        <f t="shared" si="385"/>
        <v>3.4176264396594894E-2</v>
      </c>
      <c r="BN157" s="6">
        <f t="shared" si="386"/>
        <v>0.30162777015101</v>
      </c>
      <c r="BO157" s="6">
        <f t="shared" si="387"/>
        <v>0.19536631183469005</v>
      </c>
      <c r="BP157" s="6">
        <f t="shared" si="388"/>
        <v>2.5373555117000281E-3</v>
      </c>
      <c r="BQ157" s="6">
        <f t="shared" si="389"/>
        <v>0.12403870007442322</v>
      </c>
      <c r="BR157" s="6">
        <f t="shared" si="390"/>
        <v>0.18669757489301</v>
      </c>
      <c r="BS157" s="6">
        <f t="shared" si="391"/>
        <v>6.3891577928363988E-2</v>
      </c>
      <c r="BT157" s="6">
        <f t="shared" si="392"/>
        <v>9.5541401273885346E-3</v>
      </c>
      <c r="BU157" s="6">
        <f t="shared" si="393"/>
        <v>4.2271382274200369E-3</v>
      </c>
      <c r="BV157" s="5">
        <f t="shared" si="394"/>
        <v>1.85</v>
      </c>
      <c r="BW157" s="5">
        <f t="shared" si="395"/>
        <v>12.38</v>
      </c>
      <c r="BX157" s="36">
        <f t="shared" si="396"/>
        <v>41.39</v>
      </c>
      <c r="BY157" s="5">
        <f t="shared" si="397"/>
        <v>2.81</v>
      </c>
      <c r="BZ157" s="5">
        <f t="shared" si="398"/>
        <v>5.63</v>
      </c>
      <c r="CA157" s="5">
        <f t="shared" si="399"/>
        <v>3.84</v>
      </c>
      <c r="CB157" s="5">
        <f t="shared" si="400"/>
        <v>9.1</v>
      </c>
      <c r="CC157" s="5">
        <f t="shared" si="401"/>
        <v>2.4300000000000002</v>
      </c>
      <c r="CD157" s="5">
        <f t="shared" si="402"/>
        <v>-8.0400000000000009</v>
      </c>
      <c r="CE157" s="34">
        <f t="shared" si="403"/>
        <v>5.45</v>
      </c>
      <c r="CF157" s="34">
        <f t="shared" si="404"/>
        <v>17.899999999999999</v>
      </c>
      <c r="CG157" s="34">
        <f t="shared" si="405"/>
        <v>30.44692737430168</v>
      </c>
      <c r="CH157" s="5">
        <f t="shared" si="406"/>
        <v>2.85</v>
      </c>
      <c r="CI157" s="5">
        <f t="shared" si="407"/>
        <v>0.23</v>
      </c>
      <c r="CJ157" s="6">
        <f t="shared" si="408"/>
        <v>5.8000000000000003E-2</v>
      </c>
      <c r="CK157" s="5">
        <f t="shared" si="409"/>
        <v>2.3E-2</v>
      </c>
      <c r="CL157" s="5" t="str">
        <f t="shared" si="410"/>
        <v/>
      </c>
      <c r="CM157" s="5">
        <f t="shared" si="411"/>
        <v>11.86</v>
      </c>
      <c r="CN157" s="5">
        <f t="shared" si="412"/>
        <v>2.15</v>
      </c>
      <c r="CO157" s="5">
        <f t="shared" si="413"/>
        <v>0.38</v>
      </c>
      <c r="CP157" s="5">
        <f t="shared" si="414"/>
        <v>4.9400000000000004</v>
      </c>
      <c r="CQ157" s="6">
        <f t="shared" si="415"/>
        <v>0.51400000000000001</v>
      </c>
      <c r="CR157" s="40">
        <f t="shared" si="416"/>
        <v>6.3E-3</v>
      </c>
      <c r="CS157" s="5">
        <f t="shared" si="417"/>
        <v>14.5</v>
      </c>
      <c r="CT157" s="5" t="str">
        <f t="shared" si="418"/>
        <v/>
      </c>
      <c r="CU157" s="5" t="str">
        <f t="shared" si="419"/>
        <v/>
      </c>
      <c r="CV157" s="5" t="str">
        <f t="shared" si="420"/>
        <v/>
      </c>
      <c r="CW157" s="5">
        <f t="shared" si="421"/>
        <v>9.61</v>
      </c>
      <c r="CX157" s="5" t="str">
        <f t="shared" si="422"/>
        <v/>
      </c>
      <c r="CY157" s="4">
        <f t="shared" si="423"/>
        <v>468</v>
      </c>
      <c r="CZ157" s="4">
        <f t="shared" si="424"/>
        <v>94.6</v>
      </c>
      <c r="DA157" s="4" t="str">
        <f t="shared" si="425"/>
        <v/>
      </c>
      <c r="DB157" s="5">
        <f t="shared" si="426"/>
        <v>7.46</v>
      </c>
      <c r="DC157" s="5" t="str">
        <f t="shared" si="427"/>
        <v/>
      </c>
      <c r="DD157" s="5" t="str">
        <f t="shared" si="428"/>
        <v/>
      </c>
      <c r="DE157" s="5" t="str">
        <f t="shared" si="429"/>
        <v/>
      </c>
      <c r="DF157" s="5" t="str">
        <f t="shared" si="430"/>
        <v/>
      </c>
      <c r="DG157" s="5" t="str">
        <f t="shared" si="431"/>
        <v/>
      </c>
      <c r="DH157" s="5" t="str">
        <f t="shared" si="432"/>
        <v/>
      </c>
      <c r="DI157" s="5" t="str">
        <f t="shared" si="433"/>
        <v/>
      </c>
      <c r="DJ157" s="5" t="str">
        <f t="shared" si="434"/>
        <v/>
      </c>
      <c r="DK157" s="5" t="str">
        <f t="shared" si="435"/>
        <v/>
      </c>
      <c r="DL157" s="5" t="str">
        <f t="shared" si="436"/>
        <v/>
      </c>
      <c r="DM157" s="5" t="str">
        <f t="shared" si="437"/>
        <v/>
      </c>
      <c r="DN157" s="5" t="str">
        <f t="shared" si="438"/>
        <v/>
      </c>
      <c r="DO157" s="5" t="str">
        <f t="shared" si="439"/>
        <v/>
      </c>
      <c r="DP157" s="5" t="str">
        <f t="shared" si="440"/>
        <v/>
      </c>
      <c r="DQ157" s="5" t="str">
        <f t="shared" si="441"/>
        <v/>
      </c>
      <c r="DR157" s="5" t="str">
        <f t="shared" si="442"/>
        <v/>
      </c>
      <c r="DS157" s="5" t="str">
        <f t="shared" si="443"/>
        <v/>
      </c>
      <c r="DT157" s="5" t="str">
        <f t="shared" si="444"/>
        <v/>
      </c>
      <c r="DU157" s="5" t="str">
        <f t="shared" si="445"/>
        <v/>
      </c>
      <c r="DV157" s="5" t="str">
        <f t="shared" si="446"/>
        <v/>
      </c>
      <c r="DW157" s="5" t="str">
        <f t="shared" si="447"/>
        <v/>
      </c>
      <c r="DX157" s="5" t="str">
        <f t="shared" si="448"/>
        <v/>
      </c>
      <c r="DY157" s="5">
        <f t="shared" si="449"/>
        <v>1.66</v>
      </c>
      <c r="DZ157" s="36">
        <f t="shared" si="450"/>
        <v>53</v>
      </c>
      <c r="EA157" s="36" t="str">
        <f t="shared" si="451"/>
        <v/>
      </c>
      <c r="EB157" s="4">
        <f t="shared" si="452"/>
        <v>-241.03501269398546</v>
      </c>
      <c r="EC157" s="4">
        <f t="shared" si="453"/>
        <v>63.308514203403497</v>
      </c>
      <c r="ED157" s="4">
        <f t="shared" si="454"/>
        <v>-145.21309769076251</v>
      </c>
      <c r="EE157" s="4">
        <f t="shared" si="455"/>
        <v>353.58127630570817</v>
      </c>
      <c r="EF157" s="4">
        <f t="shared" si="456"/>
        <v>138.11020949088834</v>
      </c>
      <c r="EG157" s="5">
        <f t="shared" si="457"/>
        <v>0.67517100165803501</v>
      </c>
      <c r="EH157" s="5">
        <f t="shared" si="458"/>
        <v>4.1082026774651981</v>
      </c>
      <c r="EI157" s="5">
        <f t="shared" si="459"/>
        <v>1.1597418486722997</v>
      </c>
      <c r="EJ157" s="5">
        <f t="shared" si="460"/>
        <v>0.39333805534974625</v>
      </c>
      <c r="EK157" s="5">
        <f t="shared" si="461"/>
        <v>0.21864435820866937</v>
      </c>
      <c r="EL157" s="5">
        <f t="shared" si="462"/>
        <v>1.2782136512015272</v>
      </c>
      <c r="EM157" s="5">
        <f t="shared" si="463"/>
        <v>0.33</v>
      </c>
      <c r="EN157" s="5">
        <f t="shared" si="464"/>
        <v>21.97</v>
      </c>
      <c r="EO157" s="36">
        <f t="shared" si="465"/>
        <v>2.73</v>
      </c>
      <c r="EP157" s="36">
        <f t="shared" si="466"/>
        <v>1.7999999999999998</v>
      </c>
      <c r="EQ157" s="36">
        <f t="shared" si="467"/>
        <v>3</v>
      </c>
      <c r="ER157" s="36">
        <f t="shared" si="468"/>
        <v>163.6635</v>
      </c>
      <c r="ES157" s="36">
        <f t="shared" si="469"/>
        <v>173</v>
      </c>
      <c r="ET157" s="36">
        <f t="shared" si="470"/>
        <v>105</v>
      </c>
      <c r="EU157" s="36">
        <f t="shared" si="471"/>
        <v>14.04</v>
      </c>
      <c r="EV157" s="36">
        <f t="shared" si="472"/>
        <v>5</v>
      </c>
      <c r="EW157" s="36">
        <f t="shared" si="473"/>
        <v>15.38</v>
      </c>
      <c r="EX157" s="36">
        <f t="shared" si="474"/>
        <v>14.04</v>
      </c>
      <c r="EY157" s="36">
        <f t="shared" si="475"/>
        <v>2.4300000000000002</v>
      </c>
      <c r="EZ157" s="36">
        <f t="shared" si="476"/>
        <v>5</v>
      </c>
      <c r="FA157" s="5" t="str">
        <f t="shared" si="477"/>
        <v/>
      </c>
      <c r="FB157" s="5" t="str">
        <f t="shared" si="478"/>
        <v/>
      </c>
      <c r="FC157" s="5" t="str">
        <f t="shared" si="479"/>
        <v/>
      </c>
      <c r="FD157" s="36">
        <f t="shared" si="480"/>
        <v>163.6635</v>
      </c>
      <c r="FE157" s="36">
        <f t="shared" si="481"/>
        <v>173</v>
      </c>
      <c r="FF157" s="36">
        <f t="shared" si="482"/>
        <v>470.5</v>
      </c>
      <c r="FG157" s="5">
        <f t="shared" si="483"/>
        <v>36</v>
      </c>
      <c r="FH157" s="36">
        <f t="shared" si="484"/>
        <v>43.25</v>
      </c>
      <c r="FI157" s="36">
        <f t="shared" si="485"/>
        <v>35</v>
      </c>
      <c r="FJ157" s="5" t="str">
        <f t="shared" si="486"/>
        <v/>
      </c>
      <c r="FK157" s="5" t="str">
        <f t="shared" si="487"/>
        <v/>
      </c>
      <c r="FL157" s="5" t="str">
        <f t="shared" si="488"/>
        <v/>
      </c>
      <c r="FM157" s="5">
        <f t="shared" si="489"/>
        <v>0.73333333333333328</v>
      </c>
      <c r="FN157" s="5" t="str">
        <f t="shared" si="490"/>
        <v/>
      </c>
      <c r="FO157" s="5" t="str">
        <f t="shared" si="491"/>
        <v/>
      </c>
      <c r="FP157" s="4">
        <f t="shared" si="492"/>
        <v>327.32</v>
      </c>
      <c r="FQ157" s="4" t="str">
        <f t="shared" si="493"/>
        <v/>
      </c>
      <c r="FR157" s="4">
        <f t="shared" si="494"/>
        <v>316</v>
      </c>
      <c r="FS157" s="65">
        <f t="shared" si="495"/>
        <v>-1.5285459885655522E-2</v>
      </c>
      <c r="FT157" s="65" t="str">
        <f t="shared" si="496"/>
        <v/>
      </c>
      <c r="FU157" s="65" t="str">
        <f t="shared" si="497"/>
        <v/>
      </c>
      <c r="FV157" s="65" t="str">
        <f t="shared" si="498"/>
        <v/>
      </c>
      <c r="FW157" s="65">
        <f t="shared" si="499"/>
        <v>0.42933301983273775</v>
      </c>
      <c r="FX157" s="65">
        <f t="shared" si="500"/>
        <v>0.36170706791514118</v>
      </c>
      <c r="FY157" s="65">
        <f t="shared" si="501"/>
        <v>6.076583359852453</v>
      </c>
      <c r="FZ157" s="65">
        <f t="shared" si="502"/>
        <v>-5.0913190798848067</v>
      </c>
      <c r="GA157" s="65">
        <f t="shared" si="503"/>
        <v>0.11900737706187359</v>
      </c>
      <c r="GB157" s="65">
        <f t="shared" si="504"/>
        <v>0.25244800000000006</v>
      </c>
      <c r="GC157" s="65">
        <f t="shared" si="505"/>
        <v>-1.51797</v>
      </c>
      <c r="GD157" s="65">
        <f t="shared" si="506"/>
        <v>-2.3040130000000003</v>
      </c>
    </row>
    <row r="158" spans="1:186">
      <c r="A158" s="38" t="s">
        <v>185</v>
      </c>
      <c r="B158" s="37">
        <v>672629.58083200001</v>
      </c>
      <c r="C158" s="4">
        <v>4928198.5377799999</v>
      </c>
      <c r="D158" s="38" t="s">
        <v>322</v>
      </c>
      <c r="E158" s="38" t="s">
        <v>646</v>
      </c>
      <c r="F158" s="58">
        <v>6546</v>
      </c>
      <c r="G158" s="38" t="s">
        <v>368</v>
      </c>
      <c r="H158" s="34">
        <v>46.51614967897271</v>
      </c>
      <c r="I158" s="34">
        <v>2.6991211878009631</v>
      </c>
      <c r="J158" s="34">
        <v>18.340431380417336</v>
      </c>
      <c r="K158" s="34">
        <v>10.058595505617976</v>
      </c>
      <c r="L158" s="34">
        <v>0.18447231139646869</v>
      </c>
      <c r="M158" s="34">
        <v>5.0681340288924552</v>
      </c>
      <c r="N158" s="34">
        <v>7.0973294542536109</v>
      </c>
      <c r="O158" s="34">
        <v>5.3982423756019262</v>
      </c>
      <c r="P158" s="34">
        <v>1.2233426966292136</v>
      </c>
      <c r="Q158" s="34">
        <v>0.19418138041733549</v>
      </c>
      <c r="R158" s="34">
        <v>2.9</v>
      </c>
      <c r="S158" s="5">
        <f t="shared" si="382"/>
        <v>99.679999999999993</v>
      </c>
      <c r="U158" s="4">
        <v>29</v>
      </c>
      <c r="V158" s="4">
        <v>274</v>
      </c>
      <c r="W158" s="4">
        <v>113</v>
      </c>
      <c r="X158" s="4">
        <v>76</v>
      </c>
      <c r="Y158" s="4">
        <v>69</v>
      </c>
      <c r="Z158" s="4">
        <v>18</v>
      </c>
      <c r="AC158" s="4">
        <v>320</v>
      </c>
      <c r="AD158" s="4">
        <v>26</v>
      </c>
      <c r="AE158" s="4">
        <v>139</v>
      </c>
      <c r="AF158" s="26"/>
      <c r="AG158" s="4">
        <v>853</v>
      </c>
      <c r="AH158" s="5">
        <v>24.6</v>
      </c>
      <c r="AI158" s="5">
        <v>43</v>
      </c>
      <c r="AK158" s="5">
        <v>19</v>
      </c>
      <c r="AL158" s="5">
        <v>4.2</v>
      </c>
      <c r="AM158" s="5">
        <v>1.93</v>
      </c>
      <c r="AO158" s="5">
        <v>0.7</v>
      </c>
      <c r="AT158" s="5">
        <v>1.87</v>
      </c>
      <c r="AU158" s="5">
        <v>0.28999999999999998</v>
      </c>
      <c r="AV158" s="5">
        <v>3.2</v>
      </c>
      <c r="AW158" s="5">
        <v>2</v>
      </c>
      <c r="AX158" s="5">
        <v>2.4</v>
      </c>
      <c r="AZ158" s="5">
        <v>0.8</v>
      </c>
      <c r="BK158" s="4">
        <f t="shared" si="383"/>
        <v>16181</v>
      </c>
      <c r="BL158" s="6">
        <f t="shared" si="384"/>
        <v>0.77410799931723595</v>
      </c>
      <c r="BM158" s="6">
        <f t="shared" si="385"/>
        <v>3.3789699396606948E-2</v>
      </c>
      <c r="BN158" s="6">
        <f t="shared" si="386"/>
        <v>0.35968682840590971</v>
      </c>
      <c r="BO158" s="6">
        <f t="shared" si="387"/>
        <v>0.12596863501087011</v>
      </c>
      <c r="BP158" s="6">
        <f t="shared" si="388"/>
        <v>2.6003990893215209E-3</v>
      </c>
      <c r="BQ158" s="6">
        <f t="shared" si="389"/>
        <v>0.12572895134935388</v>
      </c>
      <c r="BR158" s="6">
        <f t="shared" si="390"/>
        <v>0.12655722992606297</v>
      </c>
      <c r="BS158" s="6">
        <f t="shared" si="391"/>
        <v>0.17419304212978143</v>
      </c>
      <c r="BT158" s="6">
        <f t="shared" si="392"/>
        <v>2.5973305660917486E-2</v>
      </c>
      <c r="BU158" s="6">
        <f t="shared" si="393"/>
        <v>2.7361051207177045E-3</v>
      </c>
      <c r="BV158" s="5">
        <f t="shared" si="394"/>
        <v>1.2</v>
      </c>
      <c r="BW158" s="5">
        <f t="shared" si="395"/>
        <v>7.97</v>
      </c>
      <c r="BX158" s="36">
        <f t="shared" si="396"/>
        <v>52.61</v>
      </c>
      <c r="BY158" s="5">
        <f t="shared" si="397"/>
        <v>1.79</v>
      </c>
      <c r="BZ158" s="5">
        <f t="shared" si="398"/>
        <v>6.79</v>
      </c>
      <c r="CA158" s="5">
        <f t="shared" si="399"/>
        <v>2.63</v>
      </c>
      <c r="CB158" s="5">
        <f t="shared" si="400"/>
        <v>13.9</v>
      </c>
      <c r="CC158" s="5">
        <f t="shared" si="401"/>
        <v>6.62</v>
      </c>
      <c r="CD158" s="5">
        <f t="shared" si="402"/>
        <v>-0.47574438202247116</v>
      </c>
      <c r="CE158" s="34">
        <f t="shared" si="403"/>
        <v>6.2914767255216688</v>
      </c>
      <c r="CF158" s="34">
        <f t="shared" si="404"/>
        <v>18.787048555377208</v>
      </c>
      <c r="CG158" s="34">
        <f t="shared" si="405"/>
        <v>33.488372093023251</v>
      </c>
      <c r="CH158" s="5">
        <f t="shared" si="406"/>
        <v>11.98</v>
      </c>
      <c r="CI158" s="5">
        <f t="shared" si="407"/>
        <v>0.63</v>
      </c>
      <c r="CJ158" s="6">
        <f t="shared" si="408"/>
        <v>7.1999999999999995E-2</v>
      </c>
      <c r="CK158" s="5" t="str">
        <f t="shared" si="409"/>
        <v/>
      </c>
      <c r="CL158" s="5">
        <f t="shared" si="410"/>
        <v>16.841999999999999</v>
      </c>
      <c r="CM158" s="5" t="str">
        <f t="shared" si="411"/>
        <v/>
      </c>
      <c r="CN158" s="5">
        <f t="shared" si="412"/>
        <v>0.61</v>
      </c>
      <c r="CO158" s="5">
        <f t="shared" si="413"/>
        <v>0.41</v>
      </c>
      <c r="CP158" s="5">
        <f t="shared" si="414"/>
        <v>5.35</v>
      </c>
      <c r="CQ158" s="6" t="str">
        <f t="shared" si="415"/>
        <v/>
      </c>
      <c r="CR158" s="40">
        <f t="shared" si="416"/>
        <v>5.1000000000000004E-3</v>
      </c>
      <c r="CS158" s="5" t="str">
        <f t="shared" si="417"/>
        <v/>
      </c>
      <c r="CT158" s="5">
        <f t="shared" si="418"/>
        <v>34.67</v>
      </c>
      <c r="CU158" s="5">
        <f t="shared" si="419"/>
        <v>355.4</v>
      </c>
      <c r="CV158" s="5">
        <f t="shared" si="420"/>
        <v>43.4</v>
      </c>
      <c r="CW158" s="5" t="str">
        <f t="shared" si="421"/>
        <v/>
      </c>
      <c r="CX158" s="5">
        <f t="shared" si="422"/>
        <v>22.99</v>
      </c>
      <c r="CY158" s="4">
        <f t="shared" si="423"/>
        <v>622</v>
      </c>
      <c r="CZ158" s="4">
        <f t="shared" si="424"/>
        <v>116.4</v>
      </c>
      <c r="DA158" s="4">
        <f t="shared" si="425"/>
        <v>8653</v>
      </c>
      <c r="DB158" s="5">
        <f t="shared" si="426"/>
        <v>32.81</v>
      </c>
      <c r="DC158" s="5">
        <f t="shared" si="427"/>
        <v>456.15</v>
      </c>
      <c r="DD158" s="5">
        <f t="shared" si="428"/>
        <v>426.5</v>
      </c>
      <c r="DE158" s="5">
        <f t="shared" si="429"/>
        <v>1.71</v>
      </c>
      <c r="DF158" s="5" t="str">
        <f t="shared" si="430"/>
        <v/>
      </c>
      <c r="DG158" s="5">
        <f t="shared" si="431"/>
        <v>1.07</v>
      </c>
      <c r="DH158" s="5">
        <f t="shared" si="432"/>
        <v>1.28</v>
      </c>
      <c r="DI158" s="5">
        <f t="shared" si="433"/>
        <v>1.44</v>
      </c>
      <c r="DJ158" s="5">
        <f t="shared" si="434"/>
        <v>30.67</v>
      </c>
      <c r="DK158" s="5" t="str">
        <f t="shared" si="435"/>
        <v/>
      </c>
      <c r="DL158" s="5">
        <f t="shared" si="436"/>
        <v>12.3</v>
      </c>
      <c r="DM158" s="5">
        <f t="shared" si="437"/>
        <v>3</v>
      </c>
      <c r="DN158" s="5">
        <f t="shared" si="438"/>
        <v>1.2</v>
      </c>
      <c r="DO158" s="5" t="str">
        <f t="shared" si="439"/>
        <v/>
      </c>
      <c r="DP158" s="5" t="str">
        <f t="shared" si="440"/>
        <v/>
      </c>
      <c r="DQ158" s="5">
        <f t="shared" si="441"/>
        <v>8.8000000000000007</v>
      </c>
      <c r="DR158" s="5">
        <f t="shared" si="442"/>
        <v>3.61</v>
      </c>
      <c r="DS158" s="5">
        <f t="shared" si="443"/>
        <v>2.4300000000000002</v>
      </c>
      <c r="DT158" s="5" t="str">
        <f t="shared" si="444"/>
        <v/>
      </c>
      <c r="DU158" s="5" t="str">
        <f t="shared" si="445"/>
        <v/>
      </c>
      <c r="DV158" s="5" t="str">
        <f t="shared" si="446"/>
        <v/>
      </c>
      <c r="DW158" s="5">
        <f t="shared" si="447"/>
        <v>0.56000000000000005</v>
      </c>
      <c r="DX158" s="5">
        <f t="shared" si="448"/>
        <v>0.37</v>
      </c>
      <c r="DY158" s="5" t="str">
        <f t="shared" si="449"/>
        <v/>
      </c>
      <c r="DZ158" s="36" t="str">
        <f t="shared" si="450"/>
        <v/>
      </c>
      <c r="EA158" s="36">
        <f t="shared" si="451"/>
        <v>3.9</v>
      </c>
      <c r="EB158" s="4">
        <f t="shared" si="452"/>
        <v>-274.77696639492689</v>
      </c>
      <c r="EC158" s="4">
        <f t="shared" si="453"/>
        <v>-26.501834635662249</v>
      </c>
      <c r="ED158" s="4">
        <f t="shared" si="454"/>
        <v>-93.593979236915146</v>
      </c>
      <c r="EE158" s="4">
        <f t="shared" si="455"/>
        <v>285.48728575683089</v>
      </c>
      <c r="EF158" s="4">
        <f t="shared" si="456"/>
        <v>296.01454887883136</v>
      </c>
      <c r="EG158" s="5">
        <f t="shared" si="457"/>
        <v>0.79372448384395311</v>
      </c>
      <c r="EH158" s="5">
        <f t="shared" si="458"/>
        <v>1.7975487782034114</v>
      </c>
      <c r="EI158" s="5">
        <f t="shared" si="459"/>
        <v>1.1012026381475102</v>
      </c>
      <c r="EJ158" s="5">
        <f t="shared" si="460"/>
        <v>1.581401223907277</v>
      </c>
      <c r="EK158" s="5">
        <f t="shared" si="461"/>
        <v>0.52174823155583727</v>
      </c>
      <c r="EL158" s="5">
        <f t="shared" si="462"/>
        <v>0.75838067119472363</v>
      </c>
      <c r="EM158" s="5">
        <f t="shared" si="463"/>
        <v>0.39</v>
      </c>
      <c r="EN158" s="5">
        <f t="shared" si="464"/>
        <v>15.25</v>
      </c>
      <c r="EO158" s="36">
        <f t="shared" si="465"/>
        <v>2.7</v>
      </c>
      <c r="EP158" s="36">
        <f t="shared" si="466"/>
        <v>1.8447231139646869</v>
      </c>
      <c r="EQ158" s="36">
        <f t="shared" si="467"/>
        <v>1.9418138041733548</v>
      </c>
      <c r="ER158" s="36">
        <f t="shared" si="468"/>
        <v>161.81231520866774</v>
      </c>
      <c r="ES158" s="36">
        <f t="shared" si="469"/>
        <v>139</v>
      </c>
      <c r="ET158" s="36">
        <f t="shared" si="470"/>
        <v>78</v>
      </c>
      <c r="EU158" s="36">
        <f t="shared" si="471"/>
        <v>9.0527359550561783</v>
      </c>
      <c r="EV158" s="36">
        <f t="shared" si="472"/>
        <v>5.0681340288924552</v>
      </c>
      <c r="EW158" s="36">
        <f t="shared" si="473"/>
        <v>18.340431380417336</v>
      </c>
      <c r="EX158" s="36">
        <f t="shared" si="474"/>
        <v>9.0527359550561783</v>
      </c>
      <c r="EY158" s="36">
        <f t="shared" si="475"/>
        <v>6.6215850722311398</v>
      </c>
      <c r="EZ158" s="36">
        <f t="shared" si="476"/>
        <v>5.0681340288924552</v>
      </c>
      <c r="FA158" s="5">
        <f t="shared" si="477"/>
        <v>1.0666666666666667</v>
      </c>
      <c r="FB158" s="5">
        <f t="shared" si="478"/>
        <v>2.4</v>
      </c>
      <c r="FC158" s="5">
        <f t="shared" si="479"/>
        <v>2</v>
      </c>
      <c r="FD158" s="36">
        <f t="shared" si="480"/>
        <v>161.81231520866774</v>
      </c>
      <c r="FE158" s="36">
        <f t="shared" si="481"/>
        <v>139</v>
      </c>
      <c r="FF158" s="36">
        <f t="shared" si="482"/>
        <v>160</v>
      </c>
      <c r="FG158" s="5" t="str">
        <f t="shared" si="483"/>
        <v/>
      </c>
      <c r="FH158" s="36" t="str">
        <f t="shared" si="484"/>
        <v/>
      </c>
      <c r="FI158" s="36" t="str">
        <f t="shared" si="485"/>
        <v/>
      </c>
      <c r="FJ158" s="5" t="str">
        <f t="shared" si="486"/>
        <v/>
      </c>
      <c r="FK158" s="5" t="str">
        <f t="shared" si="487"/>
        <v/>
      </c>
      <c r="FL158" s="5" t="str">
        <f t="shared" si="488"/>
        <v/>
      </c>
      <c r="FM158" s="5" t="str">
        <f t="shared" si="489"/>
        <v/>
      </c>
      <c r="FN158" s="5">
        <f t="shared" si="490"/>
        <v>3.2</v>
      </c>
      <c r="FO158" s="5">
        <f t="shared" si="491"/>
        <v>6</v>
      </c>
      <c r="FP158" s="4">
        <f t="shared" si="492"/>
        <v>323.62</v>
      </c>
      <c r="FQ158" s="4">
        <f t="shared" si="493"/>
        <v>210</v>
      </c>
      <c r="FR158" s="4">
        <f t="shared" si="494"/>
        <v>274</v>
      </c>
      <c r="FS158" s="65">
        <f t="shared" si="495"/>
        <v>-7.2284790729348403E-2</v>
      </c>
      <c r="FT158" s="65">
        <f t="shared" si="496"/>
        <v>-0.34866735131476145</v>
      </c>
      <c r="FU158" s="65">
        <f t="shared" si="497"/>
        <v>0.12418930677279887</v>
      </c>
      <c r="FV158" s="65">
        <f t="shared" si="498"/>
        <v>0.34378197608493105</v>
      </c>
      <c r="FW158" s="65">
        <f t="shared" si="499"/>
        <v>0.42894527765999441</v>
      </c>
      <c r="FX158" s="65">
        <f t="shared" si="500"/>
        <v>-0.10179538823788679</v>
      </c>
      <c r="FY158" s="65">
        <f t="shared" si="501"/>
        <v>5.7504015609314632</v>
      </c>
      <c r="FZ158" s="65">
        <f t="shared" si="502"/>
        <v>-6.0774344136998053</v>
      </c>
      <c r="GA158" s="65" t="str">
        <f t="shared" si="503"/>
        <v/>
      </c>
      <c r="GB158" s="65">
        <f t="shared" si="504"/>
        <v>0.24546780156500808</v>
      </c>
      <c r="GC158" s="65">
        <f t="shared" si="505"/>
        <v>-1.6419872554173354</v>
      </c>
      <c r="GD158" s="65">
        <f t="shared" si="506"/>
        <v>-2.5531425310995188</v>
      </c>
    </row>
    <row r="159" spans="1:186">
      <c r="A159" s="38" t="s">
        <v>185</v>
      </c>
      <c r="B159" s="37">
        <v>672735.82857600006</v>
      </c>
      <c r="C159" s="4">
        <v>4928033.7453600001</v>
      </c>
      <c r="D159" s="38" t="s">
        <v>322</v>
      </c>
      <c r="E159" s="38" t="s">
        <v>646</v>
      </c>
      <c r="F159" s="58">
        <v>6547</v>
      </c>
      <c r="G159" s="38" t="s">
        <v>369</v>
      </c>
      <c r="H159" s="34">
        <v>50.400533171766128</v>
      </c>
      <c r="I159" s="34">
        <v>2.2472200343330306</v>
      </c>
      <c r="J159" s="34">
        <v>17.899254771281427</v>
      </c>
      <c r="K159" s="34">
        <v>9.2047702716348585</v>
      </c>
      <c r="L159" s="34">
        <v>0.11775825507421993</v>
      </c>
      <c r="M159" s="34">
        <v>3.2677915783096032</v>
      </c>
      <c r="N159" s="34">
        <v>7.3500777542158939</v>
      </c>
      <c r="O159" s="34">
        <v>5.5542643643340401</v>
      </c>
      <c r="P159" s="34">
        <v>0.94206604059375942</v>
      </c>
      <c r="Q159" s="34">
        <v>0.19626375845703323</v>
      </c>
      <c r="R159" s="34">
        <v>1.85</v>
      </c>
      <c r="S159" s="5">
        <f t="shared" si="382"/>
        <v>99.029999999999987</v>
      </c>
      <c r="U159" s="4">
        <v>20</v>
      </c>
      <c r="V159" s="4">
        <v>238</v>
      </c>
      <c r="W159" s="4">
        <v>60</v>
      </c>
      <c r="X159" s="4">
        <v>71</v>
      </c>
      <c r="Y159" s="4">
        <v>49</v>
      </c>
      <c r="Z159" s="4">
        <v>38</v>
      </c>
      <c r="AC159" s="4">
        <v>510</v>
      </c>
      <c r="AD159" s="4">
        <v>38</v>
      </c>
      <c r="AE159" s="4">
        <v>299</v>
      </c>
      <c r="AF159" s="26"/>
      <c r="AG159" s="4">
        <v>311</v>
      </c>
      <c r="BK159" s="4">
        <f t="shared" si="383"/>
        <v>13472</v>
      </c>
      <c r="BL159" s="6">
        <f t="shared" si="384"/>
        <v>0.83875076005601801</v>
      </c>
      <c r="BM159" s="6">
        <f t="shared" si="385"/>
        <v>2.8132449102817109E-2</v>
      </c>
      <c r="BN159" s="6">
        <f t="shared" si="386"/>
        <v>0.35103461014476223</v>
      </c>
      <c r="BO159" s="6">
        <f t="shared" si="387"/>
        <v>0.11527577046505773</v>
      </c>
      <c r="BP159" s="6">
        <f t="shared" si="388"/>
        <v>1.6599697642263875E-3</v>
      </c>
      <c r="BQ159" s="6">
        <f t="shared" si="389"/>
        <v>8.1066523897534187E-2</v>
      </c>
      <c r="BR159" s="6">
        <f t="shared" si="390"/>
        <v>0.13106415396248028</v>
      </c>
      <c r="BS159" s="6">
        <f t="shared" si="391"/>
        <v>0.17922763356999163</v>
      </c>
      <c r="BT159" s="6">
        <f t="shared" si="392"/>
        <v>2.0001402135748608E-2</v>
      </c>
      <c r="BU159" s="6">
        <f t="shared" si="393"/>
        <v>2.7654467867695258E-3</v>
      </c>
      <c r="BV159" s="5">
        <f t="shared" si="394"/>
        <v>1.0900000000000001</v>
      </c>
      <c r="BW159" s="5">
        <f t="shared" si="395"/>
        <v>7.3</v>
      </c>
      <c r="BX159" s="36">
        <f t="shared" si="396"/>
        <v>43.89</v>
      </c>
      <c r="BY159" s="5">
        <f t="shared" si="397"/>
        <v>2.54</v>
      </c>
      <c r="BZ159" s="5">
        <f t="shared" si="398"/>
        <v>7.97</v>
      </c>
      <c r="CA159" s="5">
        <f t="shared" si="399"/>
        <v>3.27</v>
      </c>
      <c r="CB159" s="5">
        <f t="shared" si="400"/>
        <v>11.45</v>
      </c>
      <c r="CC159" s="5">
        <f t="shared" si="401"/>
        <v>6.5</v>
      </c>
      <c r="CD159" s="5">
        <f t="shared" si="402"/>
        <v>-0.8537473492880947</v>
      </c>
      <c r="CE159" s="34">
        <f t="shared" si="403"/>
        <v>4.2098576189033627</v>
      </c>
      <c r="CF159" s="34">
        <f t="shared" si="404"/>
        <v>17.114199737453298</v>
      </c>
      <c r="CG159" s="34">
        <f t="shared" si="405"/>
        <v>24.598623853211009</v>
      </c>
      <c r="CH159" s="5">
        <f t="shared" si="406"/>
        <v>9.1300000000000008</v>
      </c>
      <c r="CI159" s="5">
        <f t="shared" si="407"/>
        <v>0.57999999999999996</v>
      </c>
      <c r="CJ159" s="6">
        <f t="shared" si="408"/>
        <v>0.152</v>
      </c>
      <c r="CK159" s="5" t="str">
        <f t="shared" si="409"/>
        <v/>
      </c>
      <c r="CL159" s="5" t="str">
        <f t="shared" si="410"/>
        <v/>
      </c>
      <c r="CM159" s="5" t="str">
        <f t="shared" si="411"/>
        <v/>
      </c>
      <c r="CN159" s="5">
        <f t="shared" si="412"/>
        <v>0.82</v>
      </c>
      <c r="CO159" s="5">
        <f t="shared" si="413"/>
        <v>0.25</v>
      </c>
      <c r="CP159" s="5">
        <f t="shared" si="414"/>
        <v>7.87</v>
      </c>
      <c r="CQ159" s="6" t="str">
        <f t="shared" si="415"/>
        <v/>
      </c>
      <c r="CR159" s="40">
        <f t="shared" si="416"/>
        <v>1.3299999999999999E-2</v>
      </c>
      <c r="CS159" s="5" t="str">
        <f t="shared" si="417"/>
        <v/>
      </c>
      <c r="CT159" s="5" t="str">
        <f t="shared" si="418"/>
        <v/>
      </c>
      <c r="CU159" s="5" t="str">
        <f t="shared" si="419"/>
        <v/>
      </c>
      <c r="CV159" s="5" t="str">
        <f t="shared" si="420"/>
        <v/>
      </c>
      <c r="CW159" s="5" t="str">
        <f t="shared" si="421"/>
        <v/>
      </c>
      <c r="CX159" s="5" t="str">
        <f t="shared" si="422"/>
        <v/>
      </c>
      <c r="CY159" s="4">
        <f t="shared" si="423"/>
        <v>355</v>
      </c>
      <c r="CZ159" s="4">
        <f t="shared" si="424"/>
        <v>45.1</v>
      </c>
      <c r="DA159" s="4" t="str">
        <f t="shared" si="425"/>
        <v/>
      </c>
      <c r="DB159" s="5">
        <f t="shared" si="426"/>
        <v>8.18</v>
      </c>
      <c r="DC159" s="5" t="str">
        <f t="shared" si="427"/>
        <v/>
      </c>
      <c r="DD159" s="5" t="str">
        <f t="shared" si="428"/>
        <v/>
      </c>
      <c r="DE159" s="5" t="str">
        <f t="shared" si="429"/>
        <v/>
      </c>
      <c r="DF159" s="5" t="str">
        <f t="shared" si="430"/>
        <v/>
      </c>
      <c r="DG159" s="5" t="str">
        <f t="shared" si="431"/>
        <v/>
      </c>
      <c r="DH159" s="5" t="str">
        <f t="shared" si="432"/>
        <v/>
      </c>
      <c r="DI159" s="5" t="str">
        <f t="shared" si="433"/>
        <v/>
      </c>
      <c r="DJ159" s="5" t="str">
        <f t="shared" si="434"/>
        <v/>
      </c>
      <c r="DK159" s="5" t="str">
        <f t="shared" si="435"/>
        <v/>
      </c>
      <c r="DL159" s="5" t="str">
        <f t="shared" si="436"/>
        <v/>
      </c>
      <c r="DM159" s="5" t="str">
        <f t="shared" si="437"/>
        <v/>
      </c>
      <c r="DN159" s="5" t="str">
        <f t="shared" si="438"/>
        <v/>
      </c>
      <c r="DO159" s="5" t="str">
        <f t="shared" si="439"/>
        <v/>
      </c>
      <c r="DP159" s="5" t="str">
        <f t="shared" si="440"/>
        <v/>
      </c>
      <c r="DQ159" s="5" t="str">
        <f t="shared" si="441"/>
        <v/>
      </c>
      <c r="DR159" s="5" t="str">
        <f t="shared" si="442"/>
        <v/>
      </c>
      <c r="DS159" s="5" t="str">
        <f t="shared" si="443"/>
        <v/>
      </c>
      <c r="DT159" s="5" t="str">
        <f t="shared" si="444"/>
        <v/>
      </c>
      <c r="DU159" s="5" t="str">
        <f t="shared" si="445"/>
        <v/>
      </c>
      <c r="DV159" s="5" t="str">
        <f t="shared" si="446"/>
        <v/>
      </c>
      <c r="DW159" s="5" t="str">
        <f t="shared" si="447"/>
        <v/>
      </c>
      <c r="DX159" s="5" t="str">
        <f t="shared" si="448"/>
        <v/>
      </c>
      <c r="DY159" s="5" t="str">
        <f t="shared" si="449"/>
        <v/>
      </c>
      <c r="DZ159" s="36" t="str">
        <f t="shared" si="450"/>
        <v/>
      </c>
      <c r="EA159" s="36" t="str">
        <f t="shared" si="451"/>
        <v/>
      </c>
      <c r="EB159" s="4">
        <f t="shared" si="452"/>
        <v>-290.29038539672325</v>
      </c>
      <c r="EC159" s="4">
        <f t="shared" si="453"/>
        <v>-7.021551662054426</v>
      </c>
      <c r="ED159" s="4">
        <f t="shared" si="454"/>
        <v>-110.32273348593857</v>
      </c>
      <c r="EE159" s="4">
        <f t="shared" si="455"/>
        <v>224.47474346540906</v>
      </c>
      <c r="EF159" s="4">
        <f t="shared" si="456"/>
        <v>337.54680819664537</v>
      </c>
      <c r="EG159" s="5">
        <f t="shared" si="457"/>
        <v>0.7610831331221215</v>
      </c>
      <c r="EH159" s="5">
        <f t="shared" si="458"/>
        <v>1.7626341859870522</v>
      </c>
      <c r="EI159" s="5">
        <f t="shared" si="459"/>
        <v>1.0631231466864244</v>
      </c>
      <c r="EJ159" s="5">
        <f t="shared" si="460"/>
        <v>1.5198089621992761</v>
      </c>
      <c r="EK159" s="5">
        <f t="shared" si="461"/>
        <v>0.54116642485012989</v>
      </c>
      <c r="EL159" s="5">
        <f t="shared" si="462"/>
        <v>0.79173512968570681</v>
      </c>
      <c r="EM159" s="5">
        <f t="shared" si="463"/>
        <v>0.36</v>
      </c>
      <c r="EN159" s="5">
        <f t="shared" si="464"/>
        <v>13.7</v>
      </c>
      <c r="EO159" s="36">
        <f t="shared" si="465"/>
        <v>2.25</v>
      </c>
      <c r="EP159" s="36">
        <f t="shared" si="466"/>
        <v>1.1775825507421993</v>
      </c>
      <c r="EQ159" s="36">
        <f t="shared" si="467"/>
        <v>1.9626375845703323</v>
      </c>
      <c r="ER159" s="36">
        <f t="shared" si="468"/>
        <v>134.72084105826519</v>
      </c>
      <c r="ES159" s="36">
        <f t="shared" si="469"/>
        <v>299</v>
      </c>
      <c r="ET159" s="36">
        <f t="shared" si="470"/>
        <v>114</v>
      </c>
      <c r="EU159" s="36">
        <f t="shared" si="471"/>
        <v>8.2842932444713728</v>
      </c>
      <c r="EV159" s="36">
        <f t="shared" si="472"/>
        <v>3.2677915783096032</v>
      </c>
      <c r="EW159" s="36">
        <f t="shared" si="473"/>
        <v>17.899254771281427</v>
      </c>
      <c r="EX159" s="36">
        <f t="shared" si="474"/>
        <v>8.2842932444713728</v>
      </c>
      <c r="EY159" s="36">
        <f t="shared" si="475"/>
        <v>6.4963304049277992</v>
      </c>
      <c r="EZ159" s="36">
        <f t="shared" si="476"/>
        <v>3.2677915783096032</v>
      </c>
      <c r="FA159" s="5" t="str">
        <f t="shared" si="477"/>
        <v/>
      </c>
      <c r="FB159" s="5" t="str">
        <f t="shared" si="478"/>
        <v/>
      </c>
      <c r="FC159" s="5" t="str">
        <f t="shared" si="479"/>
        <v/>
      </c>
      <c r="FD159" s="36">
        <f t="shared" si="480"/>
        <v>134.72084105826519</v>
      </c>
      <c r="FE159" s="36">
        <f t="shared" si="481"/>
        <v>299</v>
      </c>
      <c r="FF159" s="36">
        <f t="shared" si="482"/>
        <v>255</v>
      </c>
      <c r="FG159" s="5" t="str">
        <f t="shared" si="483"/>
        <v/>
      </c>
      <c r="FH159" s="36" t="str">
        <f t="shared" si="484"/>
        <v/>
      </c>
      <c r="FI159" s="36" t="str">
        <f t="shared" si="485"/>
        <v/>
      </c>
      <c r="FJ159" s="5" t="str">
        <f t="shared" si="486"/>
        <v/>
      </c>
      <c r="FK159" s="5" t="str">
        <f t="shared" si="487"/>
        <v/>
      </c>
      <c r="FL159" s="5" t="str">
        <f t="shared" si="488"/>
        <v/>
      </c>
      <c r="FM159" s="5" t="str">
        <f t="shared" si="489"/>
        <v/>
      </c>
      <c r="FN159" s="5" t="str">
        <f t="shared" si="490"/>
        <v/>
      </c>
      <c r="FO159" s="5" t="str">
        <f t="shared" si="491"/>
        <v/>
      </c>
      <c r="FP159" s="4">
        <f t="shared" si="492"/>
        <v>269.44</v>
      </c>
      <c r="FQ159" s="4" t="str">
        <f t="shared" si="493"/>
        <v/>
      </c>
      <c r="FR159" s="4">
        <f t="shared" si="494"/>
        <v>238</v>
      </c>
      <c r="FS159" s="65">
        <f t="shared" si="495"/>
        <v>-5.3885112763043509E-2</v>
      </c>
      <c r="FT159" s="65">
        <f t="shared" si="496"/>
        <v>-0.43046206981955548</v>
      </c>
      <c r="FU159" s="65" t="str">
        <f t="shared" si="497"/>
        <v/>
      </c>
      <c r="FV159" s="65" t="str">
        <f t="shared" si="498"/>
        <v/>
      </c>
      <c r="FW159" s="65">
        <f t="shared" si="499"/>
        <v>0.54334993281232935</v>
      </c>
      <c r="FX159" s="65">
        <f t="shared" si="500"/>
        <v>0.18019809327032449</v>
      </c>
      <c r="FY159" s="65">
        <f t="shared" si="501"/>
        <v>5.4431764690791216</v>
      </c>
      <c r="FZ159" s="65">
        <f t="shared" si="502"/>
        <v>-5.6424790340765174</v>
      </c>
      <c r="GA159" s="65" t="str">
        <f t="shared" si="503"/>
        <v/>
      </c>
      <c r="GB159" s="65">
        <f t="shared" si="504"/>
        <v>0.30293035847722904</v>
      </c>
      <c r="GC159" s="65">
        <f t="shared" si="505"/>
        <v>-1.6079940597798643</v>
      </c>
      <c r="GD159" s="65">
        <f t="shared" si="506"/>
        <v>-2.5499994221952944</v>
      </c>
    </row>
    <row r="160" spans="1:186">
      <c r="A160" s="38" t="s">
        <v>185</v>
      </c>
      <c r="B160" s="37">
        <v>672328.18417100003</v>
      </c>
      <c r="C160" s="4">
        <v>4928144.3297499996</v>
      </c>
      <c r="D160" s="38" t="s">
        <v>322</v>
      </c>
      <c r="E160" s="38" t="s">
        <v>646</v>
      </c>
      <c r="F160" s="58">
        <v>6548</v>
      </c>
      <c r="G160" s="38" t="s">
        <v>370</v>
      </c>
      <c r="H160" s="34">
        <v>44.650316138097153</v>
      </c>
      <c r="I160" s="34">
        <v>3.3784875551987152</v>
      </c>
      <c r="J160" s="34">
        <v>14.421743275792855</v>
      </c>
      <c r="K160" s="34">
        <v>12.222450822962665</v>
      </c>
      <c r="L160" s="34">
        <v>0.2246085909273384</v>
      </c>
      <c r="M160" s="34">
        <v>4.5576826575672422</v>
      </c>
      <c r="N160" s="34">
        <v>8.3385939381774392</v>
      </c>
      <c r="O160" s="34">
        <v>4.1178241670012046</v>
      </c>
      <c r="P160" s="34">
        <v>1.010738659173023</v>
      </c>
      <c r="Q160" s="34">
        <v>0.3275541951023685</v>
      </c>
      <c r="R160" s="34">
        <v>6.39</v>
      </c>
      <c r="S160" s="5">
        <f t="shared" si="382"/>
        <v>99.64</v>
      </c>
      <c r="U160" s="4">
        <v>24</v>
      </c>
      <c r="V160" s="4">
        <v>328</v>
      </c>
      <c r="W160" s="4">
        <v>46</v>
      </c>
      <c r="X160" s="4">
        <v>93</v>
      </c>
      <c r="Y160" s="4">
        <v>51</v>
      </c>
      <c r="Z160" s="4">
        <v>49</v>
      </c>
      <c r="AC160" s="4">
        <v>215</v>
      </c>
      <c r="AD160" s="4">
        <v>36</v>
      </c>
      <c r="AE160" s="4">
        <v>191</v>
      </c>
      <c r="AF160" s="26"/>
      <c r="AG160" s="4">
        <v>284</v>
      </c>
      <c r="BK160" s="4">
        <f t="shared" si="383"/>
        <v>20254</v>
      </c>
      <c r="BL160" s="6">
        <f t="shared" si="384"/>
        <v>0.74305734961053671</v>
      </c>
      <c r="BM160" s="6">
        <f t="shared" si="385"/>
        <v>4.2294536244350471E-2</v>
      </c>
      <c r="BN160" s="6">
        <f t="shared" si="386"/>
        <v>0.28283473770921463</v>
      </c>
      <c r="BO160" s="6">
        <f t="shared" si="387"/>
        <v>0.15306763710660823</v>
      </c>
      <c r="BP160" s="6">
        <f t="shared" si="388"/>
        <v>3.1661769231369945E-3</v>
      </c>
      <c r="BQ160" s="6">
        <f t="shared" si="389"/>
        <v>0.11306580643927666</v>
      </c>
      <c r="BR160" s="6">
        <f t="shared" si="390"/>
        <v>0.14869104739974037</v>
      </c>
      <c r="BS160" s="6">
        <f t="shared" si="391"/>
        <v>0.13287590083901921</v>
      </c>
      <c r="BT160" s="6">
        <f t="shared" si="392"/>
        <v>2.1459419515350804E-2</v>
      </c>
      <c r="BU160" s="6">
        <f t="shared" si="393"/>
        <v>4.6153895322300761E-3</v>
      </c>
      <c r="BV160" s="5">
        <f t="shared" si="394"/>
        <v>1.45</v>
      </c>
      <c r="BW160" s="5">
        <f t="shared" si="395"/>
        <v>9.6999999999999993</v>
      </c>
      <c r="BX160" s="36">
        <f t="shared" si="396"/>
        <v>45.1</v>
      </c>
      <c r="BY160" s="5">
        <f t="shared" si="397"/>
        <v>2.41</v>
      </c>
      <c r="BZ160" s="5">
        <f t="shared" si="398"/>
        <v>4.2699999999999996</v>
      </c>
      <c r="CA160" s="5">
        <f t="shared" si="399"/>
        <v>2.4700000000000002</v>
      </c>
      <c r="CB160" s="5">
        <f t="shared" si="400"/>
        <v>10.31</v>
      </c>
      <c r="CC160" s="5">
        <f t="shared" si="401"/>
        <v>5.13</v>
      </c>
      <c r="CD160" s="5">
        <f t="shared" si="402"/>
        <v>-3.2100311120032119</v>
      </c>
      <c r="CE160" s="34">
        <f t="shared" si="403"/>
        <v>5.568421316740265</v>
      </c>
      <c r="CF160" s="34">
        <f t="shared" si="404"/>
        <v>18.024839421918905</v>
      </c>
      <c r="CG160" s="34">
        <f t="shared" si="405"/>
        <v>30.893042575285573</v>
      </c>
      <c r="CH160" s="5">
        <f t="shared" si="406"/>
        <v>5.87</v>
      </c>
      <c r="CI160" s="5">
        <f t="shared" si="407"/>
        <v>0.41</v>
      </c>
      <c r="CJ160" s="6">
        <f t="shared" si="408"/>
        <v>5.8000000000000003E-2</v>
      </c>
      <c r="CK160" s="5" t="str">
        <f t="shared" si="409"/>
        <v/>
      </c>
      <c r="CL160" s="5" t="str">
        <f t="shared" si="410"/>
        <v/>
      </c>
      <c r="CM160" s="5" t="str">
        <f t="shared" si="411"/>
        <v/>
      </c>
      <c r="CN160" s="5">
        <f t="shared" si="412"/>
        <v>1.1100000000000001</v>
      </c>
      <c r="CO160" s="5">
        <f t="shared" si="413"/>
        <v>0.14000000000000001</v>
      </c>
      <c r="CP160" s="5">
        <f t="shared" si="414"/>
        <v>5.31</v>
      </c>
      <c r="CQ160" s="6" t="str">
        <f t="shared" si="415"/>
        <v/>
      </c>
      <c r="CR160" s="40">
        <f t="shared" si="416"/>
        <v>5.7000000000000002E-3</v>
      </c>
      <c r="CS160" s="5" t="str">
        <f t="shared" si="417"/>
        <v/>
      </c>
      <c r="CT160" s="5" t="str">
        <f t="shared" si="418"/>
        <v/>
      </c>
      <c r="CU160" s="5" t="str">
        <f t="shared" si="419"/>
        <v/>
      </c>
      <c r="CV160" s="5" t="str">
        <f t="shared" si="420"/>
        <v/>
      </c>
      <c r="CW160" s="5" t="str">
        <f t="shared" si="421"/>
        <v/>
      </c>
      <c r="CX160" s="5" t="str">
        <f t="shared" si="422"/>
        <v/>
      </c>
      <c r="CY160" s="4">
        <f t="shared" si="423"/>
        <v>563</v>
      </c>
      <c r="CZ160" s="4">
        <f t="shared" si="424"/>
        <v>106</v>
      </c>
      <c r="DA160" s="4" t="str">
        <f t="shared" si="425"/>
        <v/>
      </c>
      <c r="DB160" s="5">
        <f t="shared" si="426"/>
        <v>7.89</v>
      </c>
      <c r="DC160" s="5" t="str">
        <f t="shared" si="427"/>
        <v/>
      </c>
      <c r="DD160" s="5" t="str">
        <f t="shared" si="428"/>
        <v/>
      </c>
      <c r="DE160" s="5" t="str">
        <f t="shared" si="429"/>
        <v/>
      </c>
      <c r="DF160" s="5" t="str">
        <f t="shared" si="430"/>
        <v/>
      </c>
      <c r="DG160" s="5" t="str">
        <f t="shared" si="431"/>
        <v/>
      </c>
      <c r="DH160" s="5" t="str">
        <f t="shared" si="432"/>
        <v/>
      </c>
      <c r="DI160" s="5" t="str">
        <f t="shared" si="433"/>
        <v/>
      </c>
      <c r="DJ160" s="5" t="str">
        <f t="shared" si="434"/>
        <v/>
      </c>
      <c r="DK160" s="5" t="str">
        <f t="shared" si="435"/>
        <v/>
      </c>
      <c r="DL160" s="5" t="str">
        <f t="shared" si="436"/>
        <v/>
      </c>
      <c r="DM160" s="5" t="str">
        <f t="shared" si="437"/>
        <v/>
      </c>
      <c r="DN160" s="5" t="str">
        <f t="shared" si="438"/>
        <v/>
      </c>
      <c r="DO160" s="5" t="str">
        <f t="shared" si="439"/>
        <v/>
      </c>
      <c r="DP160" s="5" t="str">
        <f t="shared" si="440"/>
        <v/>
      </c>
      <c r="DQ160" s="5" t="str">
        <f t="shared" si="441"/>
        <v/>
      </c>
      <c r="DR160" s="5" t="str">
        <f t="shared" si="442"/>
        <v/>
      </c>
      <c r="DS160" s="5" t="str">
        <f t="shared" si="443"/>
        <v/>
      </c>
      <c r="DT160" s="5" t="str">
        <f t="shared" si="444"/>
        <v/>
      </c>
      <c r="DU160" s="5" t="str">
        <f t="shared" si="445"/>
        <v/>
      </c>
      <c r="DV160" s="5" t="str">
        <f t="shared" si="446"/>
        <v/>
      </c>
      <c r="DW160" s="5" t="str">
        <f t="shared" si="447"/>
        <v/>
      </c>
      <c r="DX160" s="5" t="str">
        <f t="shared" si="448"/>
        <v/>
      </c>
      <c r="DY160" s="5" t="str">
        <f t="shared" si="449"/>
        <v/>
      </c>
      <c r="DZ160" s="36" t="str">
        <f t="shared" si="450"/>
        <v/>
      </c>
      <c r="EA160" s="36" t="str">
        <f t="shared" si="451"/>
        <v/>
      </c>
      <c r="EB160" s="4">
        <f t="shared" si="452"/>
        <v>-260.10752872340879</v>
      </c>
      <c r="EC160" s="4">
        <f t="shared" si="453"/>
        <v>-5.7769020840180154</v>
      </c>
      <c r="ED160" s="4">
        <f t="shared" si="454"/>
        <v>-168.88267744463613</v>
      </c>
      <c r="EE160" s="4">
        <f t="shared" si="455"/>
        <v>308.42797979023533</v>
      </c>
      <c r="EF160" s="4">
        <f t="shared" si="456"/>
        <v>252.34892229378266</v>
      </c>
      <c r="EG160" s="5">
        <f t="shared" si="457"/>
        <v>0.62628264911351639</v>
      </c>
      <c r="EH160" s="5">
        <f t="shared" si="458"/>
        <v>1.8331966227023111</v>
      </c>
      <c r="EI160" s="5">
        <f t="shared" si="459"/>
        <v>0.93361163915345058</v>
      </c>
      <c r="EJ160" s="5">
        <f t="shared" si="460"/>
        <v>1.0378248372603498</v>
      </c>
      <c r="EK160" s="5">
        <f t="shared" si="461"/>
        <v>0.50814451465532895</v>
      </c>
      <c r="EL160" s="5">
        <f t="shared" si="462"/>
        <v>1.1376166871429485</v>
      </c>
      <c r="EM160" s="5">
        <f t="shared" si="463"/>
        <v>0.32</v>
      </c>
      <c r="EN160" s="5">
        <f t="shared" si="464"/>
        <v>17.600000000000001</v>
      </c>
      <c r="EO160" s="36">
        <f t="shared" si="465"/>
        <v>3.38</v>
      </c>
      <c r="EP160" s="36">
        <f t="shared" si="466"/>
        <v>2.246085909273384</v>
      </c>
      <c r="EQ160" s="36">
        <f t="shared" si="467"/>
        <v>3.2755419510236852</v>
      </c>
      <c r="ER160" s="36">
        <f t="shared" si="468"/>
        <v>202.540328934163</v>
      </c>
      <c r="ES160" s="36">
        <f t="shared" si="469"/>
        <v>191</v>
      </c>
      <c r="ET160" s="36">
        <f t="shared" si="470"/>
        <v>108</v>
      </c>
      <c r="EU160" s="36">
        <f t="shared" si="471"/>
        <v>11.000205740666399</v>
      </c>
      <c r="EV160" s="36">
        <f t="shared" si="472"/>
        <v>4.5576826575672422</v>
      </c>
      <c r="EW160" s="36">
        <f t="shared" si="473"/>
        <v>14.421743275792855</v>
      </c>
      <c r="EX160" s="36">
        <f t="shared" si="474"/>
        <v>11.000205740666399</v>
      </c>
      <c r="EY160" s="36">
        <f t="shared" si="475"/>
        <v>5.1285628261742273</v>
      </c>
      <c r="EZ160" s="36">
        <f t="shared" si="476"/>
        <v>4.5576826575672422</v>
      </c>
      <c r="FA160" s="5" t="str">
        <f t="shared" si="477"/>
        <v/>
      </c>
      <c r="FB160" s="5" t="str">
        <f t="shared" si="478"/>
        <v/>
      </c>
      <c r="FC160" s="5" t="str">
        <f t="shared" si="479"/>
        <v/>
      </c>
      <c r="FD160" s="36">
        <f t="shared" si="480"/>
        <v>202.540328934163</v>
      </c>
      <c r="FE160" s="36">
        <f t="shared" si="481"/>
        <v>191</v>
      </c>
      <c r="FF160" s="36">
        <f t="shared" si="482"/>
        <v>107.5</v>
      </c>
      <c r="FG160" s="5" t="str">
        <f t="shared" si="483"/>
        <v/>
      </c>
      <c r="FH160" s="36" t="str">
        <f t="shared" si="484"/>
        <v/>
      </c>
      <c r="FI160" s="36" t="str">
        <f t="shared" si="485"/>
        <v/>
      </c>
      <c r="FJ160" s="5" t="str">
        <f t="shared" si="486"/>
        <v/>
      </c>
      <c r="FK160" s="5" t="str">
        <f t="shared" si="487"/>
        <v/>
      </c>
      <c r="FL160" s="5" t="str">
        <f t="shared" si="488"/>
        <v/>
      </c>
      <c r="FM160" s="5" t="str">
        <f t="shared" si="489"/>
        <v/>
      </c>
      <c r="FN160" s="5" t="str">
        <f t="shared" si="490"/>
        <v/>
      </c>
      <c r="FO160" s="5" t="str">
        <f t="shared" si="491"/>
        <v/>
      </c>
      <c r="FP160" s="4">
        <f t="shared" si="492"/>
        <v>405.08</v>
      </c>
      <c r="FQ160" s="4" t="str">
        <f t="shared" si="493"/>
        <v/>
      </c>
      <c r="FR160" s="4">
        <f t="shared" si="494"/>
        <v>328</v>
      </c>
      <c r="FS160" s="65">
        <f t="shared" si="495"/>
        <v>-9.1666957595684551E-2</v>
      </c>
      <c r="FT160" s="65">
        <f t="shared" si="496"/>
        <v>-0.52835955525973877</v>
      </c>
      <c r="FU160" s="65" t="str">
        <f t="shared" si="497"/>
        <v/>
      </c>
      <c r="FV160" s="65" t="str">
        <f t="shared" si="498"/>
        <v/>
      </c>
      <c r="FW160" s="65">
        <f t="shared" si="499"/>
        <v>0.31366060876189339</v>
      </c>
      <c r="FX160" s="65">
        <f t="shared" si="500"/>
        <v>-0.37201235439981473</v>
      </c>
      <c r="FY160" s="65">
        <f t="shared" si="501"/>
        <v>5.2146659111607816</v>
      </c>
      <c r="FZ160" s="65">
        <f t="shared" si="502"/>
        <v>-6.5404357692933868</v>
      </c>
      <c r="GA160" s="65" t="str">
        <f t="shared" si="503"/>
        <v/>
      </c>
      <c r="GB160" s="65">
        <f t="shared" si="504"/>
        <v>0.1510258811722201</v>
      </c>
      <c r="GC160" s="65">
        <f t="shared" si="505"/>
        <v>-1.5361495704536332</v>
      </c>
      <c r="GD160" s="65">
        <f t="shared" si="506"/>
        <v>-2.3347281719189077</v>
      </c>
    </row>
    <row r="161" spans="1:186">
      <c r="A161" s="38" t="s">
        <v>185</v>
      </c>
      <c r="B161" s="37">
        <v>672458.28344899998</v>
      </c>
      <c r="C161" s="4">
        <v>4928233.23092</v>
      </c>
      <c r="D161" s="38" t="s">
        <v>322</v>
      </c>
      <c r="E161" s="38" t="s">
        <v>646</v>
      </c>
      <c r="F161" s="58">
        <v>6549</v>
      </c>
      <c r="G161" s="38" t="s">
        <v>371</v>
      </c>
      <c r="H161" s="34">
        <v>42.949414742810859</v>
      </c>
      <c r="I161" s="34">
        <v>3.4214439044147431</v>
      </c>
      <c r="J161" s="34">
        <v>16.362148643175377</v>
      </c>
      <c r="K161" s="34">
        <v>12.725026326447955</v>
      </c>
      <c r="L161" s="34">
        <v>0.16666059133252331</v>
      </c>
      <c r="M161" s="34">
        <v>5.7056743620899155</v>
      </c>
      <c r="N161" s="34">
        <v>10.16629607128392</v>
      </c>
      <c r="O161" s="34">
        <v>3.3626225192385584</v>
      </c>
      <c r="P161" s="34">
        <v>1.6273916565411097</v>
      </c>
      <c r="Q161" s="34">
        <v>0.33332118266504662</v>
      </c>
      <c r="R161" s="34">
        <v>1.94</v>
      </c>
      <c r="S161" s="5">
        <f t="shared" si="382"/>
        <v>98.760000000000019</v>
      </c>
      <c r="U161" s="4">
        <v>32</v>
      </c>
      <c r="V161" s="4">
        <v>364</v>
      </c>
      <c r="W161" s="4">
        <v>63</v>
      </c>
      <c r="X161" s="4">
        <v>110</v>
      </c>
      <c r="Y161" s="4">
        <v>77</v>
      </c>
      <c r="Z161" s="4">
        <v>26</v>
      </c>
      <c r="AC161" s="4">
        <v>277</v>
      </c>
      <c r="AD161" s="4">
        <v>28</v>
      </c>
      <c r="AE161" s="4">
        <v>148</v>
      </c>
      <c r="AF161" s="26"/>
      <c r="AG161" s="4">
        <v>863</v>
      </c>
      <c r="AH161" s="5">
        <v>36.4</v>
      </c>
      <c r="AI161" s="5">
        <v>70</v>
      </c>
      <c r="AK161" s="5">
        <v>37</v>
      </c>
      <c r="AL161" s="5">
        <v>7.4</v>
      </c>
      <c r="AM161" s="5">
        <v>2.4500000000000002</v>
      </c>
      <c r="AO161" s="5">
        <v>1.1000000000000001</v>
      </c>
      <c r="AT161" s="5">
        <v>3.11</v>
      </c>
      <c r="AU161" s="5">
        <v>0.42</v>
      </c>
      <c r="AV161" s="5">
        <v>5.0999999999999996</v>
      </c>
      <c r="AW161" s="5">
        <v>3.3</v>
      </c>
      <c r="AX161" s="5">
        <v>4.7</v>
      </c>
      <c r="AZ161" s="5">
        <v>1.3</v>
      </c>
      <c r="BK161" s="4">
        <f t="shared" si="383"/>
        <v>20512</v>
      </c>
      <c r="BL161" s="6">
        <f t="shared" si="384"/>
        <v>0.7147514518690441</v>
      </c>
      <c r="BM161" s="6">
        <f t="shared" si="385"/>
        <v>4.2832297251060886E-2</v>
      </c>
      <c r="BN161" s="6">
        <f t="shared" si="386"/>
        <v>0.32088936346686364</v>
      </c>
      <c r="BO161" s="6">
        <f t="shared" si="387"/>
        <v>0.15936163214086357</v>
      </c>
      <c r="BP161" s="6">
        <f t="shared" si="388"/>
        <v>2.3493176111153554E-3</v>
      </c>
      <c r="BQ161" s="6">
        <f t="shared" si="389"/>
        <v>0.1415448861843194</v>
      </c>
      <c r="BR161" s="6">
        <f t="shared" si="390"/>
        <v>0.1812820269487147</v>
      </c>
      <c r="BS161" s="6">
        <f t="shared" si="391"/>
        <v>0.10850669632909192</v>
      </c>
      <c r="BT161" s="6">
        <f t="shared" si="392"/>
        <v>3.455183984163715E-2</v>
      </c>
      <c r="BU161" s="6">
        <f t="shared" si="393"/>
        <v>4.6966490441742517E-3</v>
      </c>
      <c r="BV161" s="5">
        <f t="shared" si="394"/>
        <v>1.51</v>
      </c>
      <c r="BW161" s="5">
        <f t="shared" si="395"/>
        <v>10.09</v>
      </c>
      <c r="BX161" s="36">
        <f t="shared" si="396"/>
        <v>49.7</v>
      </c>
      <c r="BY161" s="5">
        <f t="shared" si="397"/>
        <v>2.0099999999999998</v>
      </c>
      <c r="BZ161" s="5">
        <f t="shared" si="398"/>
        <v>4.78</v>
      </c>
      <c r="CA161" s="5">
        <f t="shared" si="399"/>
        <v>2.97</v>
      </c>
      <c r="CB161" s="5">
        <f t="shared" si="400"/>
        <v>10.26</v>
      </c>
      <c r="CC161" s="5">
        <f t="shared" si="401"/>
        <v>4.99</v>
      </c>
      <c r="CD161" s="5">
        <f t="shared" si="402"/>
        <v>-5.1762818955042516</v>
      </c>
      <c r="CE161" s="34">
        <f t="shared" si="403"/>
        <v>7.3330660186310253</v>
      </c>
      <c r="CF161" s="34">
        <f t="shared" si="404"/>
        <v>20.861984609153506</v>
      </c>
      <c r="CG161" s="34">
        <f t="shared" si="405"/>
        <v>35.150375939849624</v>
      </c>
      <c r="CH161" s="5">
        <f t="shared" si="406"/>
        <v>9.2799999999999994</v>
      </c>
      <c r="CI161" s="5">
        <f t="shared" si="407"/>
        <v>0.66</v>
      </c>
      <c r="CJ161" s="6">
        <f t="shared" si="408"/>
        <v>4.3999999999999997E-2</v>
      </c>
      <c r="CK161" s="5" t="str">
        <f t="shared" si="409"/>
        <v/>
      </c>
      <c r="CL161" s="5">
        <f t="shared" si="410"/>
        <v>7.4859999999999998</v>
      </c>
      <c r="CM161" s="5" t="str">
        <f t="shared" si="411"/>
        <v/>
      </c>
      <c r="CN161" s="5">
        <f t="shared" si="412"/>
        <v>1.22</v>
      </c>
      <c r="CO161" s="5">
        <f t="shared" si="413"/>
        <v>0.17</v>
      </c>
      <c r="CP161" s="5">
        <f t="shared" si="414"/>
        <v>5.29</v>
      </c>
      <c r="CQ161" s="6" t="str">
        <f t="shared" si="415"/>
        <v/>
      </c>
      <c r="CR161" s="40">
        <f t="shared" si="416"/>
        <v>4.3E-3</v>
      </c>
      <c r="CS161" s="5" t="str">
        <f t="shared" si="417"/>
        <v/>
      </c>
      <c r="CT161" s="5">
        <f t="shared" si="418"/>
        <v>23.71</v>
      </c>
      <c r="CU161" s="5">
        <f t="shared" si="419"/>
        <v>183.6</v>
      </c>
      <c r="CV161" s="5">
        <f t="shared" si="420"/>
        <v>29</v>
      </c>
      <c r="CW161" s="5" t="str">
        <f t="shared" si="421"/>
        <v/>
      </c>
      <c r="CX161" s="5">
        <f t="shared" si="422"/>
        <v>22.51</v>
      </c>
      <c r="CY161" s="4">
        <f t="shared" si="423"/>
        <v>733</v>
      </c>
      <c r="CZ161" s="4">
        <f t="shared" si="424"/>
        <v>138.6</v>
      </c>
      <c r="DA161" s="4">
        <f t="shared" si="425"/>
        <v>6595</v>
      </c>
      <c r="DB161" s="5">
        <f t="shared" si="426"/>
        <v>30.82</v>
      </c>
      <c r="DC161" s="5">
        <f t="shared" si="427"/>
        <v>277.49</v>
      </c>
      <c r="DD161" s="5">
        <f t="shared" si="428"/>
        <v>261.52</v>
      </c>
      <c r="DE161" s="5">
        <f t="shared" si="429"/>
        <v>1.64</v>
      </c>
      <c r="DF161" s="5" t="str">
        <f t="shared" si="430"/>
        <v/>
      </c>
      <c r="DG161" s="5">
        <f t="shared" si="431"/>
        <v>1.06</v>
      </c>
      <c r="DH161" s="5">
        <f t="shared" si="432"/>
        <v>1.51</v>
      </c>
      <c r="DI161" s="5">
        <f t="shared" si="433"/>
        <v>1.1000000000000001</v>
      </c>
      <c r="DJ161" s="5">
        <f t="shared" si="434"/>
        <v>46.91</v>
      </c>
      <c r="DK161" s="5" t="str">
        <f t="shared" si="435"/>
        <v/>
      </c>
      <c r="DL161" s="5">
        <f t="shared" si="436"/>
        <v>11.03</v>
      </c>
      <c r="DM161" s="5">
        <f t="shared" si="437"/>
        <v>3.62</v>
      </c>
      <c r="DN161" s="5">
        <f t="shared" si="438"/>
        <v>1.42</v>
      </c>
      <c r="DO161" s="5" t="str">
        <f t="shared" si="439"/>
        <v/>
      </c>
      <c r="DP161" s="5" t="str">
        <f t="shared" si="440"/>
        <v/>
      </c>
      <c r="DQ161" s="5">
        <f t="shared" si="441"/>
        <v>7.83</v>
      </c>
      <c r="DR161" s="5">
        <f t="shared" si="442"/>
        <v>3.04</v>
      </c>
      <c r="DS161" s="5">
        <f t="shared" si="443"/>
        <v>2.58</v>
      </c>
      <c r="DT161" s="5" t="str">
        <f t="shared" si="444"/>
        <v/>
      </c>
      <c r="DU161" s="5" t="str">
        <f t="shared" si="445"/>
        <v/>
      </c>
      <c r="DV161" s="5" t="str">
        <f t="shared" si="446"/>
        <v/>
      </c>
      <c r="DW161" s="5">
        <f t="shared" si="447"/>
        <v>0.66</v>
      </c>
      <c r="DX161" s="5">
        <f t="shared" si="448"/>
        <v>0.31</v>
      </c>
      <c r="DY161" s="5" t="str">
        <f t="shared" si="449"/>
        <v/>
      </c>
      <c r="DZ161" s="36" t="str">
        <f t="shared" si="450"/>
        <v/>
      </c>
      <c r="EA161" s="36">
        <f t="shared" si="451"/>
        <v>6.4</v>
      </c>
      <c r="EB161" s="4">
        <f t="shared" si="452"/>
        <v>-255.23688343616945</v>
      </c>
      <c r="EC161" s="4">
        <f t="shared" si="453"/>
        <v>-25.662736846857463</v>
      </c>
      <c r="ED161" s="4">
        <f t="shared" si="454"/>
        <v>-184.73322660129483</v>
      </c>
      <c r="EE161" s="4">
        <f t="shared" si="455"/>
        <v>343.73881557624384</v>
      </c>
      <c r="EF161" s="4">
        <f t="shared" si="456"/>
        <v>236.92392127061362</v>
      </c>
      <c r="EG161" s="5">
        <f t="shared" si="457"/>
        <v>0.63476439670226914</v>
      </c>
      <c r="EH161" s="5">
        <f t="shared" si="458"/>
        <v>2.2434764558420626</v>
      </c>
      <c r="EI161" s="5">
        <f t="shared" si="459"/>
        <v>0.98954816637354193</v>
      </c>
      <c r="EJ161" s="5">
        <f t="shared" si="460"/>
        <v>0.78915849868333665</v>
      </c>
      <c r="EK161" s="5">
        <f t="shared" si="461"/>
        <v>0.37878989337487734</v>
      </c>
      <c r="EL161" s="5">
        <f t="shared" si="462"/>
        <v>1.2660961955975201</v>
      </c>
      <c r="EM161" s="5">
        <f t="shared" si="463"/>
        <v>0.38</v>
      </c>
      <c r="EN161" s="5">
        <f t="shared" si="464"/>
        <v>19.54</v>
      </c>
      <c r="EO161" s="36">
        <f t="shared" si="465"/>
        <v>3.42</v>
      </c>
      <c r="EP161" s="36">
        <f t="shared" si="466"/>
        <v>1.6666059133252331</v>
      </c>
      <c r="EQ161" s="36">
        <f t="shared" si="467"/>
        <v>3.3332118266504662</v>
      </c>
      <c r="ER161" s="36">
        <f t="shared" si="468"/>
        <v>205.11556206966387</v>
      </c>
      <c r="ES161" s="36">
        <f t="shared" si="469"/>
        <v>148</v>
      </c>
      <c r="ET161" s="36">
        <f t="shared" si="470"/>
        <v>84</v>
      </c>
      <c r="EU161" s="36">
        <f t="shared" si="471"/>
        <v>11.45252369380316</v>
      </c>
      <c r="EV161" s="36">
        <f t="shared" si="472"/>
        <v>5.7056743620899155</v>
      </c>
      <c r="EW161" s="36">
        <f t="shared" si="473"/>
        <v>16.362148643175377</v>
      </c>
      <c r="EX161" s="36">
        <f t="shared" si="474"/>
        <v>11.45252369380316</v>
      </c>
      <c r="EY161" s="36">
        <f t="shared" si="475"/>
        <v>4.9900141757796685</v>
      </c>
      <c r="EZ161" s="36">
        <f t="shared" si="476"/>
        <v>5.7056743620899155</v>
      </c>
      <c r="FA161" s="5">
        <f t="shared" si="477"/>
        <v>1.7</v>
      </c>
      <c r="FB161" s="5">
        <f t="shared" si="478"/>
        <v>4.7</v>
      </c>
      <c r="FC161" s="5">
        <f t="shared" si="479"/>
        <v>3.3</v>
      </c>
      <c r="FD161" s="36">
        <f t="shared" si="480"/>
        <v>205.11556206966387</v>
      </c>
      <c r="FE161" s="36">
        <f t="shared" si="481"/>
        <v>148</v>
      </c>
      <c r="FF161" s="36">
        <f t="shared" si="482"/>
        <v>138.5</v>
      </c>
      <c r="FG161" s="5" t="str">
        <f t="shared" si="483"/>
        <v/>
      </c>
      <c r="FH161" s="36" t="str">
        <f t="shared" si="484"/>
        <v/>
      </c>
      <c r="FI161" s="36" t="str">
        <f t="shared" si="485"/>
        <v/>
      </c>
      <c r="FJ161" s="5" t="str">
        <f t="shared" si="486"/>
        <v/>
      </c>
      <c r="FK161" s="5" t="str">
        <f t="shared" si="487"/>
        <v/>
      </c>
      <c r="FL161" s="5" t="str">
        <f t="shared" si="488"/>
        <v/>
      </c>
      <c r="FM161" s="5" t="str">
        <f t="shared" si="489"/>
        <v/>
      </c>
      <c r="FN161" s="5">
        <f t="shared" si="490"/>
        <v>5.0999999999999996</v>
      </c>
      <c r="FO161" s="5">
        <f t="shared" si="491"/>
        <v>9.8999999999999986</v>
      </c>
      <c r="FP161" s="4">
        <f t="shared" si="492"/>
        <v>410.24</v>
      </c>
      <c r="FQ161" s="4">
        <f t="shared" si="493"/>
        <v>370</v>
      </c>
      <c r="FR161" s="4">
        <f t="shared" si="494"/>
        <v>364</v>
      </c>
      <c r="FS161" s="65">
        <f t="shared" si="495"/>
        <v>-5.1936619853648627E-2</v>
      </c>
      <c r="FT161" s="65">
        <f t="shared" si="496"/>
        <v>-0.40891802084677981</v>
      </c>
      <c r="FU161" s="65">
        <f t="shared" si="497"/>
        <v>6.6946789630613221E-2</v>
      </c>
      <c r="FV161" s="65">
        <f t="shared" si="498"/>
        <v>0.12026047433052928</v>
      </c>
      <c r="FW161" s="65">
        <f t="shared" si="499"/>
        <v>0.29129611861452165</v>
      </c>
      <c r="FX161" s="65">
        <f t="shared" si="500"/>
        <v>-0.26746824744631248</v>
      </c>
      <c r="FY161" s="65">
        <f t="shared" si="501"/>
        <v>5.7127963629238376</v>
      </c>
      <c r="FZ161" s="65">
        <f t="shared" si="502"/>
        <v>-6.4223714239145622</v>
      </c>
      <c r="GA161" s="65" t="str">
        <f t="shared" si="503"/>
        <v/>
      </c>
      <c r="GB161" s="65">
        <f t="shared" si="504"/>
        <v>0.13828550425273398</v>
      </c>
      <c r="GC161" s="65">
        <f t="shared" si="505"/>
        <v>-1.6245801387201297</v>
      </c>
      <c r="GD161" s="65">
        <f t="shared" si="506"/>
        <v>-2.4184132920210617</v>
      </c>
    </row>
    <row r="162" spans="1:186">
      <c r="A162" s="38" t="s">
        <v>185</v>
      </c>
      <c r="B162" s="37">
        <v>672579.70944200002</v>
      </c>
      <c r="C162" s="4">
        <v>4928090.1217200002</v>
      </c>
      <c r="D162" s="38" t="s">
        <v>322</v>
      </c>
      <c r="E162" s="38" t="s">
        <v>646</v>
      </c>
      <c r="F162" s="58">
        <v>6550</v>
      </c>
      <c r="G162" s="38" t="s">
        <v>372</v>
      </c>
      <c r="H162" s="34">
        <v>45.681077359254758</v>
      </c>
      <c r="I162" s="34">
        <v>2.3967881733495342</v>
      </c>
      <c r="J162" s="34">
        <v>15.290182260024302</v>
      </c>
      <c r="K162" s="34">
        <v>10.903965168084245</v>
      </c>
      <c r="L162" s="34">
        <v>0.24631024706358851</v>
      </c>
      <c r="M162" s="34">
        <v>8.1566585662211413</v>
      </c>
      <c r="N162" s="34">
        <v>5.5798744430943703</v>
      </c>
      <c r="O162" s="34">
        <v>4.3388497367355203</v>
      </c>
      <c r="P162" s="34">
        <v>0.79577156743620892</v>
      </c>
      <c r="Q162" s="34">
        <v>0.1705224787363305</v>
      </c>
      <c r="R162" s="34">
        <v>5.2</v>
      </c>
      <c r="S162" s="5">
        <f t="shared" si="382"/>
        <v>98.76</v>
      </c>
      <c r="U162" s="4">
        <v>36</v>
      </c>
      <c r="V162" s="4">
        <v>297</v>
      </c>
      <c r="W162" s="4">
        <v>152</v>
      </c>
      <c r="X162" s="4">
        <v>89</v>
      </c>
      <c r="Y162" s="4">
        <v>83</v>
      </c>
      <c r="Z162" s="4">
        <v>41</v>
      </c>
      <c r="AC162" s="4">
        <v>112</v>
      </c>
      <c r="AD162" s="4">
        <v>30</v>
      </c>
      <c r="AE162" s="4">
        <v>171</v>
      </c>
      <c r="AF162" s="26"/>
      <c r="AG162" s="4">
        <v>338</v>
      </c>
      <c r="BK162" s="4">
        <f t="shared" si="383"/>
        <v>14369</v>
      </c>
      <c r="BL162" s="6">
        <f t="shared" si="384"/>
        <v>0.7602109728616202</v>
      </c>
      <c r="BM162" s="6">
        <f t="shared" si="385"/>
        <v>3.0004859456053259E-2</v>
      </c>
      <c r="BN162" s="6">
        <f t="shared" si="386"/>
        <v>0.29986629260687003</v>
      </c>
      <c r="BO162" s="6">
        <f t="shared" si="387"/>
        <v>0.13655560636298367</v>
      </c>
      <c r="BP162" s="6">
        <f t="shared" si="388"/>
        <v>3.4720925720832887E-3</v>
      </c>
      <c r="BQ162" s="6">
        <f t="shared" si="389"/>
        <v>0.20234826510099579</v>
      </c>
      <c r="BR162" s="6">
        <f t="shared" si="390"/>
        <v>9.9498474377574364E-2</v>
      </c>
      <c r="BS162" s="6">
        <f t="shared" si="391"/>
        <v>0.14000805862328236</v>
      </c>
      <c r="BT162" s="6">
        <f t="shared" si="392"/>
        <v>1.6895362365949233E-2</v>
      </c>
      <c r="BU162" s="6">
        <f t="shared" si="393"/>
        <v>2.4027402950025432E-3</v>
      </c>
      <c r="BV162" s="5">
        <f t="shared" si="394"/>
        <v>1.3</v>
      </c>
      <c r="BW162" s="5">
        <f t="shared" si="395"/>
        <v>8.64</v>
      </c>
      <c r="BX162" s="36">
        <f t="shared" si="396"/>
        <v>62.24</v>
      </c>
      <c r="BY162" s="5">
        <f t="shared" si="397"/>
        <v>1.2</v>
      </c>
      <c r="BZ162" s="5">
        <f t="shared" si="398"/>
        <v>6.38</v>
      </c>
      <c r="CA162" s="5">
        <f t="shared" si="399"/>
        <v>2.33</v>
      </c>
      <c r="CB162" s="5">
        <f t="shared" si="400"/>
        <v>14.06</v>
      </c>
      <c r="CC162" s="5">
        <f t="shared" si="401"/>
        <v>5.13</v>
      </c>
      <c r="CD162" s="5">
        <f t="shared" si="402"/>
        <v>-0.44525313892264151</v>
      </c>
      <c r="CE162" s="34">
        <f t="shared" si="403"/>
        <v>8.9524301336573497</v>
      </c>
      <c r="CF162" s="34">
        <f t="shared" si="404"/>
        <v>18.871154313487242</v>
      </c>
      <c r="CG162" s="34">
        <f t="shared" si="405"/>
        <v>47.439759036144565</v>
      </c>
      <c r="CH162" s="5">
        <f t="shared" si="406"/>
        <v>8.8699999999999992</v>
      </c>
      <c r="CI162" s="5">
        <f t="shared" si="407"/>
        <v>0.46</v>
      </c>
      <c r="CJ162" s="6">
        <f t="shared" si="408"/>
        <v>0.1</v>
      </c>
      <c r="CK162" s="5" t="str">
        <f t="shared" si="409"/>
        <v/>
      </c>
      <c r="CL162" s="5" t="str">
        <f t="shared" si="410"/>
        <v/>
      </c>
      <c r="CM162" s="5" t="str">
        <f t="shared" si="411"/>
        <v/>
      </c>
      <c r="CN162" s="5">
        <f t="shared" si="412"/>
        <v>0.55000000000000004</v>
      </c>
      <c r="CO162" s="5">
        <f t="shared" si="413"/>
        <v>0.51</v>
      </c>
      <c r="CP162" s="5">
        <f t="shared" si="414"/>
        <v>5.7</v>
      </c>
      <c r="CQ162" s="6" t="str">
        <f t="shared" si="415"/>
        <v/>
      </c>
      <c r="CR162" s="40">
        <f t="shared" si="416"/>
        <v>7.1000000000000004E-3</v>
      </c>
      <c r="CS162" s="5" t="str">
        <f t="shared" si="417"/>
        <v/>
      </c>
      <c r="CT162" s="5" t="str">
        <f t="shared" si="418"/>
        <v/>
      </c>
      <c r="CU162" s="5" t="str">
        <f t="shared" si="419"/>
        <v/>
      </c>
      <c r="CV162" s="5" t="str">
        <f t="shared" si="420"/>
        <v/>
      </c>
      <c r="CW162" s="5" t="str">
        <f t="shared" si="421"/>
        <v/>
      </c>
      <c r="CX162" s="5" t="str">
        <f t="shared" si="422"/>
        <v/>
      </c>
      <c r="CY162" s="4">
        <f t="shared" si="423"/>
        <v>479</v>
      </c>
      <c r="CZ162" s="4">
        <f t="shared" si="424"/>
        <v>84</v>
      </c>
      <c r="DA162" s="4" t="str">
        <f t="shared" si="425"/>
        <v/>
      </c>
      <c r="DB162" s="5">
        <f t="shared" si="426"/>
        <v>11.27</v>
      </c>
      <c r="DC162" s="5" t="str">
        <f t="shared" si="427"/>
        <v/>
      </c>
      <c r="DD162" s="5" t="str">
        <f t="shared" si="428"/>
        <v/>
      </c>
      <c r="DE162" s="5" t="str">
        <f t="shared" si="429"/>
        <v/>
      </c>
      <c r="DF162" s="5" t="str">
        <f t="shared" si="430"/>
        <v/>
      </c>
      <c r="DG162" s="5" t="str">
        <f t="shared" si="431"/>
        <v/>
      </c>
      <c r="DH162" s="5" t="str">
        <f t="shared" si="432"/>
        <v/>
      </c>
      <c r="DI162" s="5" t="str">
        <f t="shared" si="433"/>
        <v/>
      </c>
      <c r="DJ162" s="5" t="str">
        <f t="shared" si="434"/>
        <v/>
      </c>
      <c r="DK162" s="5" t="str">
        <f t="shared" si="435"/>
        <v/>
      </c>
      <c r="DL162" s="5" t="str">
        <f t="shared" si="436"/>
        <v/>
      </c>
      <c r="DM162" s="5" t="str">
        <f t="shared" si="437"/>
        <v/>
      </c>
      <c r="DN162" s="5" t="str">
        <f t="shared" si="438"/>
        <v/>
      </c>
      <c r="DO162" s="5" t="str">
        <f t="shared" si="439"/>
        <v/>
      </c>
      <c r="DP162" s="5" t="str">
        <f t="shared" si="440"/>
        <v/>
      </c>
      <c r="DQ162" s="5" t="str">
        <f t="shared" si="441"/>
        <v/>
      </c>
      <c r="DR162" s="5" t="str">
        <f t="shared" si="442"/>
        <v/>
      </c>
      <c r="DS162" s="5" t="str">
        <f t="shared" si="443"/>
        <v/>
      </c>
      <c r="DT162" s="5" t="str">
        <f t="shared" si="444"/>
        <v/>
      </c>
      <c r="DU162" s="5" t="str">
        <f t="shared" si="445"/>
        <v/>
      </c>
      <c r="DV162" s="5" t="str">
        <f t="shared" si="446"/>
        <v/>
      </c>
      <c r="DW162" s="5" t="str">
        <f t="shared" si="447"/>
        <v/>
      </c>
      <c r="DX162" s="5" t="str">
        <f t="shared" si="448"/>
        <v/>
      </c>
      <c r="DY162" s="5" t="str">
        <f t="shared" si="449"/>
        <v/>
      </c>
      <c r="DZ162" s="36" t="str">
        <f t="shared" si="450"/>
        <v/>
      </c>
      <c r="EA162" s="36" t="str">
        <f t="shared" si="451"/>
        <v/>
      </c>
      <c r="EB162" s="4">
        <f t="shared" si="452"/>
        <v>-222.6111706349075</v>
      </c>
      <c r="EC162" s="4">
        <f t="shared" si="453"/>
        <v>30.167920379592207</v>
      </c>
      <c r="ED162" s="4">
        <f t="shared" si="454"/>
        <v>-56.034077137510295</v>
      </c>
      <c r="EE162" s="4">
        <f t="shared" si="455"/>
        <v>368.90873092003272</v>
      </c>
      <c r="EF162" s="4">
        <f t="shared" si="456"/>
        <v>155.92334870037507</v>
      </c>
      <c r="EG162" s="5">
        <f t="shared" si="457"/>
        <v>0.84278654936463904</v>
      </c>
      <c r="EH162" s="5">
        <f t="shared" si="458"/>
        <v>1.9118584619481107</v>
      </c>
      <c r="EI162" s="5">
        <f t="shared" si="459"/>
        <v>1.1698702296677861</v>
      </c>
      <c r="EJ162" s="5">
        <f t="shared" si="460"/>
        <v>1.5766695195050038</v>
      </c>
      <c r="EK162" s="5">
        <f t="shared" si="461"/>
        <v>0.49454791901158296</v>
      </c>
      <c r="EL162" s="5">
        <f t="shared" si="462"/>
        <v>0.70314012212999633</v>
      </c>
      <c r="EM162" s="5">
        <f t="shared" si="463"/>
        <v>0.33</v>
      </c>
      <c r="EN162" s="5">
        <f t="shared" si="464"/>
        <v>16.809999999999999</v>
      </c>
      <c r="EO162" s="36">
        <f t="shared" si="465"/>
        <v>2.4</v>
      </c>
      <c r="EP162" s="36">
        <f t="shared" si="466"/>
        <v>2.4631024706358851</v>
      </c>
      <c r="EQ162" s="36">
        <f t="shared" si="467"/>
        <v>1.7052247873633051</v>
      </c>
      <c r="ER162" s="36">
        <f t="shared" si="468"/>
        <v>143.68745099230458</v>
      </c>
      <c r="ES162" s="36">
        <f t="shared" si="469"/>
        <v>171</v>
      </c>
      <c r="ET162" s="36">
        <f t="shared" si="470"/>
        <v>90</v>
      </c>
      <c r="EU162" s="36">
        <f t="shared" si="471"/>
        <v>9.8135686512758209</v>
      </c>
      <c r="EV162" s="36">
        <f t="shared" si="472"/>
        <v>8.1566585662211413</v>
      </c>
      <c r="EW162" s="36">
        <f t="shared" si="473"/>
        <v>15.290182260024302</v>
      </c>
      <c r="EX162" s="36">
        <f t="shared" si="474"/>
        <v>9.8135686512758209</v>
      </c>
      <c r="EY162" s="36">
        <f t="shared" si="475"/>
        <v>5.1346213041717288</v>
      </c>
      <c r="EZ162" s="36">
        <f t="shared" si="476"/>
        <v>8.1566585662211413</v>
      </c>
      <c r="FA162" s="5" t="str">
        <f t="shared" si="477"/>
        <v/>
      </c>
      <c r="FB162" s="5" t="str">
        <f t="shared" si="478"/>
        <v/>
      </c>
      <c r="FC162" s="5" t="str">
        <f t="shared" si="479"/>
        <v/>
      </c>
      <c r="FD162" s="36">
        <f t="shared" si="480"/>
        <v>143.68745099230458</v>
      </c>
      <c r="FE162" s="36">
        <f t="shared" si="481"/>
        <v>171</v>
      </c>
      <c r="FF162" s="36">
        <f t="shared" si="482"/>
        <v>56</v>
      </c>
      <c r="FG162" s="5" t="str">
        <f t="shared" si="483"/>
        <v/>
      </c>
      <c r="FH162" s="36" t="str">
        <f t="shared" si="484"/>
        <v/>
      </c>
      <c r="FI162" s="36" t="str">
        <f t="shared" si="485"/>
        <v/>
      </c>
      <c r="FJ162" s="5" t="str">
        <f t="shared" si="486"/>
        <v/>
      </c>
      <c r="FK162" s="5" t="str">
        <f t="shared" si="487"/>
        <v/>
      </c>
      <c r="FL162" s="5" t="str">
        <f t="shared" si="488"/>
        <v/>
      </c>
      <c r="FM162" s="5" t="str">
        <f t="shared" si="489"/>
        <v/>
      </c>
      <c r="FN162" s="5" t="str">
        <f t="shared" si="490"/>
        <v/>
      </c>
      <c r="FO162" s="5" t="str">
        <f t="shared" si="491"/>
        <v/>
      </c>
      <c r="FP162" s="4">
        <f t="shared" si="492"/>
        <v>287.38</v>
      </c>
      <c r="FQ162" s="4" t="str">
        <f t="shared" si="493"/>
        <v/>
      </c>
      <c r="FR162" s="4">
        <f t="shared" si="494"/>
        <v>297</v>
      </c>
      <c r="FS162" s="65">
        <f t="shared" si="495"/>
        <v>1.4299908872781108E-2</v>
      </c>
      <c r="FT162" s="65">
        <f t="shared" si="496"/>
        <v>-0.20318403534112517</v>
      </c>
      <c r="FU162" s="65" t="str">
        <f t="shared" si="497"/>
        <v/>
      </c>
      <c r="FV162" s="65" t="str">
        <f t="shared" si="498"/>
        <v/>
      </c>
      <c r="FW162" s="65">
        <f t="shared" si="499"/>
        <v>0.47265666936829892</v>
      </c>
      <c r="FX162" s="65">
        <f t="shared" si="500"/>
        <v>-0.50614853078230604</v>
      </c>
      <c r="FY162" s="65">
        <f t="shared" si="501"/>
        <v>4.8048620676548008</v>
      </c>
      <c r="FZ162" s="65">
        <f t="shared" si="502"/>
        <v>-6.786387456994813</v>
      </c>
      <c r="GA162" s="65" t="str">
        <f t="shared" si="503"/>
        <v/>
      </c>
      <c r="GB162" s="65">
        <f t="shared" si="504"/>
        <v>0.26799820008100456</v>
      </c>
      <c r="GC162" s="65">
        <f t="shared" si="505"/>
        <v>-1.5753394730660186</v>
      </c>
      <c r="GD162" s="65">
        <f t="shared" si="506"/>
        <v>-2.3890780263264477</v>
      </c>
    </row>
    <row r="163" spans="1:186">
      <c r="A163" s="38" t="s">
        <v>185</v>
      </c>
      <c r="B163" s="37">
        <v>672970.007277</v>
      </c>
      <c r="C163" s="4">
        <v>4927897.1411199998</v>
      </c>
      <c r="D163" s="38" t="s">
        <v>322</v>
      </c>
      <c r="E163" s="38" t="s">
        <v>646</v>
      </c>
      <c r="F163" s="58">
        <v>6554</v>
      </c>
      <c r="G163" s="38" t="s">
        <v>373</v>
      </c>
      <c r="H163" s="34">
        <v>48.247404054320015</v>
      </c>
      <c r="I163" s="34">
        <v>3.3945355245030506</v>
      </c>
      <c r="J163" s="34">
        <v>15.573776815587483</v>
      </c>
      <c r="K163" s="34">
        <v>13.147711080495965</v>
      </c>
      <c r="L163" s="34">
        <v>0.1760854162566424</v>
      </c>
      <c r="M163" s="34">
        <v>5.3216925802007484</v>
      </c>
      <c r="N163" s="34">
        <v>8.2173194253099791</v>
      </c>
      <c r="O163" s="34">
        <v>4.6075683920488091</v>
      </c>
      <c r="P163" s="34">
        <v>0.44999606376697504</v>
      </c>
      <c r="Q163" s="34">
        <v>0.27391064751033262</v>
      </c>
      <c r="R163" s="34">
        <v>2.21</v>
      </c>
      <c r="S163" s="5">
        <f t="shared" si="382"/>
        <v>101.61999999999999</v>
      </c>
      <c r="U163" s="4">
        <v>30</v>
      </c>
      <c r="V163" s="4">
        <v>343</v>
      </c>
      <c r="W163" s="4">
        <v>48</v>
      </c>
      <c r="X163" s="4">
        <v>95</v>
      </c>
      <c r="Y163" s="4">
        <v>57</v>
      </c>
      <c r="Z163" s="4">
        <v>24</v>
      </c>
      <c r="AC163" s="4">
        <v>290</v>
      </c>
      <c r="AD163" s="4">
        <v>37</v>
      </c>
      <c r="AE163" s="4">
        <v>234</v>
      </c>
      <c r="AF163" s="26"/>
      <c r="AG163" s="4">
        <v>71</v>
      </c>
      <c r="AH163" s="5">
        <v>26.1</v>
      </c>
      <c r="AI163" s="5">
        <v>52</v>
      </c>
      <c r="AK163" s="5">
        <v>31</v>
      </c>
      <c r="AL163" s="5">
        <v>6.3</v>
      </c>
      <c r="AM163" s="5">
        <v>2.34</v>
      </c>
      <c r="AO163" s="5">
        <v>0.9</v>
      </c>
      <c r="AT163" s="5">
        <v>2.2200000000000002</v>
      </c>
      <c r="AU163" s="5">
        <v>0.31</v>
      </c>
      <c r="AV163" s="5">
        <v>2.5</v>
      </c>
      <c r="AW163" s="5">
        <v>2.5</v>
      </c>
      <c r="AX163" s="5">
        <v>2.6</v>
      </c>
      <c r="AZ163" s="5">
        <v>0.8</v>
      </c>
      <c r="BK163" s="4">
        <f t="shared" si="383"/>
        <v>20350</v>
      </c>
      <c r="BL163" s="6">
        <f t="shared" si="384"/>
        <v>0.80291902237177581</v>
      </c>
      <c r="BM163" s="6">
        <f t="shared" si="385"/>
        <v>4.2495437212106295E-2</v>
      </c>
      <c r="BN163" s="6">
        <f t="shared" si="386"/>
        <v>0.30542806070969764</v>
      </c>
      <c r="BO163" s="6">
        <f t="shared" si="387"/>
        <v>0.16465511685029388</v>
      </c>
      <c r="BP163" s="6">
        <f t="shared" si="388"/>
        <v>2.4821738970488075E-3</v>
      </c>
      <c r="BQ163" s="6">
        <f t="shared" si="389"/>
        <v>0.13201916596876082</v>
      </c>
      <c r="BR163" s="6">
        <f t="shared" si="390"/>
        <v>0.14652852042278849</v>
      </c>
      <c r="BS163" s="6">
        <f t="shared" si="391"/>
        <v>0.14867919948527941</v>
      </c>
      <c r="BT163" s="6">
        <f t="shared" si="392"/>
        <v>9.5540565555621033E-3</v>
      </c>
      <c r="BU163" s="6">
        <f t="shared" si="393"/>
        <v>3.8595272299610061E-3</v>
      </c>
      <c r="BV163" s="5">
        <f t="shared" si="394"/>
        <v>1.56</v>
      </c>
      <c r="BW163" s="5">
        <f t="shared" si="395"/>
        <v>10.43</v>
      </c>
      <c r="BX163" s="36">
        <f t="shared" si="396"/>
        <v>47.14</v>
      </c>
      <c r="BY163" s="5">
        <f t="shared" si="397"/>
        <v>2.2200000000000002</v>
      </c>
      <c r="BZ163" s="5">
        <f t="shared" si="398"/>
        <v>4.59</v>
      </c>
      <c r="CA163" s="5">
        <f t="shared" si="399"/>
        <v>2.42</v>
      </c>
      <c r="CB163" s="5">
        <f t="shared" si="400"/>
        <v>12.39</v>
      </c>
      <c r="CC163" s="5">
        <f t="shared" si="401"/>
        <v>5.0599999999999996</v>
      </c>
      <c r="CD163" s="5">
        <f t="shared" si="402"/>
        <v>-3.1597549694941947</v>
      </c>
      <c r="CE163" s="34">
        <f t="shared" si="403"/>
        <v>5.7716886439677237</v>
      </c>
      <c r="CF163" s="34">
        <f t="shared" si="404"/>
        <v>18.59657646132651</v>
      </c>
      <c r="CG163" s="34">
        <f t="shared" si="405"/>
        <v>31.036296685954767</v>
      </c>
      <c r="CH163" s="5">
        <f t="shared" si="406"/>
        <v>3.12</v>
      </c>
      <c r="CI163" s="5">
        <f t="shared" si="407"/>
        <v>0.18</v>
      </c>
      <c r="CJ163" s="6">
        <f t="shared" si="408"/>
        <v>8.5000000000000006E-2</v>
      </c>
      <c r="CK163" s="5" t="str">
        <f t="shared" si="409"/>
        <v/>
      </c>
      <c r="CL163" s="5">
        <f t="shared" si="410"/>
        <v>9.3550000000000004</v>
      </c>
      <c r="CM163" s="5" t="str">
        <f t="shared" si="411"/>
        <v/>
      </c>
      <c r="CN163" s="5">
        <f t="shared" si="412"/>
        <v>1.19</v>
      </c>
      <c r="CO163" s="5">
        <f t="shared" si="413"/>
        <v>0.14000000000000001</v>
      </c>
      <c r="CP163" s="5">
        <f t="shared" si="414"/>
        <v>6.32</v>
      </c>
      <c r="CQ163" s="6" t="str">
        <f t="shared" si="415"/>
        <v/>
      </c>
      <c r="CR163" s="40">
        <f t="shared" si="416"/>
        <v>6.8999999999999999E-3</v>
      </c>
      <c r="CS163" s="5" t="str">
        <f t="shared" si="417"/>
        <v/>
      </c>
      <c r="CT163" s="5">
        <f t="shared" si="418"/>
        <v>2.72</v>
      </c>
      <c r="CU163" s="5">
        <f t="shared" si="419"/>
        <v>27.3</v>
      </c>
      <c r="CV163" s="5">
        <f t="shared" si="420"/>
        <v>93.6</v>
      </c>
      <c r="CW163" s="5" t="str">
        <f t="shared" si="421"/>
        <v/>
      </c>
      <c r="CX163" s="5">
        <f t="shared" si="422"/>
        <v>23.42</v>
      </c>
      <c r="CY163" s="4">
        <f t="shared" si="423"/>
        <v>550</v>
      </c>
      <c r="CZ163" s="4">
        <f t="shared" si="424"/>
        <v>87</v>
      </c>
      <c r="DA163" s="4">
        <f t="shared" si="425"/>
        <v>9167</v>
      </c>
      <c r="DB163" s="5">
        <f t="shared" si="426"/>
        <v>1.92</v>
      </c>
      <c r="DC163" s="5">
        <f t="shared" si="427"/>
        <v>31.98</v>
      </c>
      <c r="DD163" s="5">
        <f t="shared" si="428"/>
        <v>28.4</v>
      </c>
      <c r="DE163" s="5">
        <f t="shared" si="429"/>
        <v>1.1299999999999999</v>
      </c>
      <c r="DF163" s="5" t="str">
        <f t="shared" si="430"/>
        <v/>
      </c>
      <c r="DG163" s="5">
        <f t="shared" si="431"/>
        <v>1.1299999999999999</v>
      </c>
      <c r="DH163" s="5">
        <f t="shared" si="432"/>
        <v>1.17</v>
      </c>
      <c r="DI163" s="5">
        <f t="shared" si="433"/>
        <v>1.53</v>
      </c>
      <c r="DJ163" s="5">
        <f t="shared" si="434"/>
        <v>34.619999999999997</v>
      </c>
      <c r="DK163" s="5" t="str">
        <f t="shared" si="435"/>
        <v/>
      </c>
      <c r="DL163" s="5">
        <f t="shared" si="436"/>
        <v>10.44</v>
      </c>
      <c r="DM163" s="5">
        <f t="shared" si="437"/>
        <v>3.25</v>
      </c>
      <c r="DN163" s="5">
        <f t="shared" si="438"/>
        <v>1.04</v>
      </c>
      <c r="DO163" s="5" t="str">
        <f t="shared" si="439"/>
        <v/>
      </c>
      <c r="DP163" s="5" t="str">
        <f t="shared" si="440"/>
        <v/>
      </c>
      <c r="DQ163" s="5">
        <f t="shared" si="441"/>
        <v>7.86</v>
      </c>
      <c r="DR163" s="5">
        <f t="shared" si="442"/>
        <v>2.56</v>
      </c>
      <c r="DS163" s="5">
        <f t="shared" si="443"/>
        <v>3.08</v>
      </c>
      <c r="DT163" s="5" t="str">
        <f t="shared" si="444"/>
        <v/>
      </c>
      <c r="DU163" s="5" t="str">
        <f t="shared" si="445"/>
        <v/>
      </c>
      <c r="DV163" s="5" t="str">
        <f t="shared" si="446"/>
        <v/>
      </c>
      <c r="DW163" s="5">
        <f t="shared" si="447"/>
        <v>0.48</v>
      </c>
      <c r="DX163" s="5">
        <f t="shared" si="448"/>
        <v>0.27</v>
      </c>
      <c r="DY163" s="5" t="str">
        <f t="shared" si="449"/>
        <v/>
      </c>
      <c r="DZ163" s="36" t="str">
        <f t="shared" si="450"/>
        <v/>
      </c>
      <c r="EA163" s="36">
        <f t="shared" si="451"/>
        <v>4.7</v>
      </c>
      <c r="EB163" s="4">
        <f t="shared" si="452"/>
        <v>-285.65366335250582</v>
      </c>
      <c r="EC163" s="4">
        <f t="shared" si="453"/>
        <v>11.720737801224734</v>
      </c>
      <c r="ED163" s="4">
        <f t="shared" si="454"/>
        <v>-145.8622361767209</v>
      </c>
      <c r="EE163" s="4">
        <f t="shared" si="455"/>
        <v>339.16972003116103</v>
      </c>
      <c r="EF163" s="4">
        <f t="shared" si="456"/>
        <v>204.10954216761422</v>
      </c>
      <c r="EG163" s="5">
        <f t="shared" si="457"/>
        <v>0.67697792155090275</v>
      </c>
      <c r="EH163" s="5">
        <f t="shared" si="458"/>
        <v>1.9310794067286983</v>
      </c>
      <c r="EI163" s="5">
        <f t="shared" si="459"/>
        <v>1.0025071987043326</v>
      </c>
      <c r="EJ163" s="5">
        <f t="shared" si="460"/>
        <v>1.0796222308195844</v>
      </c>
      <c r="EK163" s="5">
        <f t="shared" si="461"/>
        <v>0.50226192462616115</v>
      </c>
      <c r="EL163" s="5">
        <f t="shared" si="462"/>
        <v>0.99031263476086917</v>
      </c>
      <c r="EM163" s="5">
        <f t="shared" si="463"/>
        <v>0.32</v>
      </c>
      <c r="EN163" s="5">
        <f t="shared" si="464"/>
        <v>18.760000000000002</v>
      </c>
      <c r="EO163" s="36">
        <f t="shared" si="465"/>
        <v>3.39</v>
      </c>
      <c r="EP163" s="36">
        <f t="shared" si="466"/>
        <v>1.760854162566424</v>
      </c>
      <c r="EQ163" s="36">
        <f t="shared" si="467"/>
        <v>2.7391064751033261</v>
      </c>
      <c r="ER163" s="36">
        <f t="shared" si="468"/>
        <v>203.50240469395789</v>
      </c>
      <c r="ES163" s="36">
        <f t="shared" si="469"/>
        <v>234</v>
      </c>
      <c r="ET163" s="36">
        <f t="shared" si="470"/>
        <v>111</v>
      </c>
      <c r="EU163" s="36">
        <f t="shared" si="471"/>
        <v>11.832939972446368</v>
      </c>
      <c r="EV163" s="36">
        <f t="shared" si="472"/>
        <v>5.3216925802007484</v>
      </c>
      <c r="EW163" s="36">
        <f t="shared" si="473"/>
        <v>15.573776815587483</v>
      </c>
      <c r="EX163" s="36">
        <f t="shared" si="474"/>
        <v>11.832939972446368</v>
      </c>
      <c r="EY163" s="36">
        <f t="shared" si="475"/>
        <v>5.0575644558157844</v>
      </c>
      <c r="EZ163" s="36">
        <f t="shared" si="476"/>
        <v>5.3216925802007484</v>
      </c>
      <c r="FA163" s="5">
        <f t="shared" si="477"/>
        <v>0.83333333333333337</v>
      </c>
      <c r="FB163" s="5">
        <f t="shared" si="478"/>
        <v>2.6</v>
      </c>
      <c r="FC163" s="5">
        <f t="shared" si="479"/>
        <v>2.5</v>
      </c>
      <c r="FD163" s="36">
        <f t="shared" si="480"/>
        <v>203.50240469395789</v>
      </c>
      <c r="FE163" s="36">
        <f t="shared" si="481"/>
        <v>234</v>
      </c>
      <c r="FF163" s="36">
        <f t="shared" si="482"/>
        <v>145</v>
      </c>
      <c r="FG163" s="5" t="str">
        <f t="shared" si="483"/>
        <v/>
      </c>
      <c r="FH163" s="36" t="str">
        <f t="shared" si="484"/>
        <v/>
      </c>
      <c r="FI163" s="36" t="str">
        <f t="shared" si="485"/>
        <v/>
      </c>
      <c r="FJ163" s="5" t="str">
        <f t="shared" si="486"/>
        <v/>
      </c>
      <c r="FK163" s="5" t="str">
        <f t="shared" si="487"/>
        <v/>
      </c>
      <c r="FL163" s="5" t="str">
        <f t="shared" si="488"/>
        <v/>
      </c>
      <c r="FM163" s="5" t="str">
        <f t="shared" si="489"/>
        <v/>
      </c>
      <c r="FN163" s="5">
        <f t="shared" si="490"/>
        <v>2.5</v>
      </c>
      <c r="FO163" s="5">
        <f t="shared" si="491"/>
        <v>7.5</v>
      </c>
      <c r="FP163" s="4">
        <f t="shared" si="492"/>
        <v>407</v>
      </c>
      <c r="FQ163" s="4">
        <f t="shared" si="493"/>
        <v>315</v>
      </c>
      <c r="FR163" s="4">
        <f t="shared" si="494"/>
        <v>343</v>
      </c>
      <c r="FS163" s="65">
        <f t="shared" si="495"/>
        <v>-7.4300289182449533E-2</v>
      </c>
      <c r="FT163" s="65">
        <f t="shared" si="496"/>
        <v>-0.43350315016953878</v>
      </c>
      <c r="FU163" s="65">
        <f t="shared" si="497"/>
        <v>0.17888415923985132</v>
      </c>
      <c r="FV163" s="65">
        <f t="shared" si="498"/>
        <v>0.27206629972866458</v>
      </c>
      <c r="FW163" s="65">
        <f t="shared" si="499"/>
        <v>0.3452564138157429</v>
      </c>
      <c r="FX163" s="65">
        <f t="shared" si="500"/>
        <v>-0.24410642433432034</v>
      </c>
      <c r="FY163" s="65">
        <f t="shared" si="501"/>
        <v>5.3759938769974482</v>
      </c>
      <c r="FZ163" s="65">
        <f t="shared" si="502"/>
        <v>-6.4109436766380483</v>
      </c>
      <c r="GA163" s="65" t="str">
        <f t="shared" si="503"/>
        <v/>
      </c>
      <c r="GB163" s="65">
        <f t="shared" si="504"/>
        <v>0.19124377711080501</v>
      </c>
      <c r="GC163" s="65">
        <f t="shared" si="505"/>
        <v>-1.6117617327297775</v>
      </c>
      <c r="GD163" s="65">
        <f t="shared" si="506"/>
        <v>-2.4938312230860071</v>
      </c>
    </row>
    <row r="164" spans="1:186">
      <c r="A164" s="38" t="s">
        <v>185</v>
      </c>
      <c r="B164" s="37">
        <v>672753.175147</v>
      </c>
      <c r="C164" s="4">
        <v>4927944.8441899996</v>
      </c>
      <c r="D164" s="38" t="s">
        <v>322</v>
      </c>
      <c r="E164" s="38" t="s">
        <v>646</v>
      </c>
      <c r="F164" s="58">
        <v>6555</v>
      </c>
      <c r="G164" s="38" t="s">
        <v>374</v>
      </c>
      <c r="H164" s="34">
        <v>46.341469552088576</v>
      </c>
      <c r="I164" s="34">
        <v>2.4400603925515854</v>
      </c>
      <c r="J164" s="34">
        <v>16.273628585807749</v>
      </c>
      <c r="K164" s="34">
        <v>9.8586311021640665</v>
      </c>
      <c r="L164" s="34">
        <v>0.17710115752390537</v>
      </c>
      <c r="M164" s="34">
        <v>6.1001509813789632</v>
      </c>
      <c r="N164" s="34">
        <v>11.423024660291897</v>
      </c>
      <c r="O164" s="34">
        <v>3.6207347760442881</v>
      </c>
      <c r="P164" s="34">
        <v>1.377453447408153</v>
      </c>
      <c r="Q164" s="34">
        <v>0.13774534474081532</v>
      </c>
      <c r="R164" s="34">
        <v>1.6</v>
      </c>
      <c r="S164" s="5">
        <f t="shared" si="382"/>
        <v>99.350000000000009</v>
      </c>
      <c r="U164" s="4">
        <v>44</v>
      </c>
      <c r="V164" s="4">
        <v>281</v>
      </c>
      <c r="W164" s="4">
        <v>160</v>
      </c>
      <c r="X164" s="4">
        <v>86</v>
      </c>
      <c r="Y164" s="4">
        <v>80</v>
      </c>
      <c r="Z164" s="4">
        <v>59</v>
      </c>
      <c r="AC164" s="4">
        <v>407</v>
      </c>
      <c r="AD164" s="4">
        <v>28</v>
      </c>
      <c r="AE164" s="4">
        <v>160</v>
      </c>
      <c r="AF164" s="26"/>
      <c r="AG164" s="4">
        <v>910</v>
      </c>
      <c r="BK164" s="4">
        <f t="shared" si="383"/>
        <v>14628</v>
      </c>
      <c r="BL164" s="6">
        <f t="shared" si="384"/>
        <v>0.77120102433164539</v>
      </c>
      <c r="BM164" s="6">
        <f t="shared" si="385"/>
        <v>3.0546574769048391E-2</v>
      </c>
      <c r="BN164" s="6">
        <f t="shared" si="386"/>
        <v>0.31915333566989113</v>
      </c>
      <c r="BO164" s="6">
        <f t="shared" si="387"/>
        <v>0.12346438449798457</v>
      </c>
      <c r="BP164" s="6">
        <f t="shared" si="388"/>
        <v>2.4964922120652012E-3</v>
      </c>
      <c r="BQ164" s="6">
        <f t="shared" si="389"/>
        <v>0.15133095959759274</v>
      </c>
      <c r="BR164" s="6">
        <f t="shared" si="390"/>
        <v>0.20369159522631772</v>
      </c>
      <c r="BS164" s="6">
        <f t="shared" si="391"/>
        <v>0.11683558489978342</v>
      </c>
      <c r="BT164" s="6">
        <f t="shared" si="392"/>
        <v>2.9245296123315348E-2</v>
      </c>
      <c r="BU164" s="6">
        <f t="shared" si="393"/>
        <v>1.9408953746768399E-3</v>
      </c>
      <c r="BV164" s="5">
        <f t="shared" si="394"/>
        <v>1.17</v>
      </c>
      <c r="BW164" s="5">
        <f t="shared" si="395"/>
        <v>7.82</v>
      </c>
      <c r="BX164" s="36">
        <f t="shared" si="396"/>
        <v>57.69</v>
      </c>
      <c r="BY164" s="5">
        <f t="shared" si="397"/>
        <v>1.45</v>
      </c>
      <c r="BZ164" s="5">
        <f t="shared" si="398"/>
        <v>6.67</v>
      </c>
      <c r="CA164" s="5">
        <f t="shared" si="399"/>
        <v>4.68</v>
      </c>
      <c r="CB164" s="5">
        <f t="shared" si="400"/>
        <v>17.71</v>
      </c>
      <c r="CC164" s="5">
        <f t="shared" si="401"/>
        <v>5</v>
      </c>
      <c r="CD164" s="5">
        <f t="shared" si="402"/>
        <v>-6.4248364368394562</v>
      </c>
      <c r="CE164" s="34">
        <f t="shared" si="403"/>
        <v>7.4776044287871164</v>
      </c>
      <c r="CF164" s="34">
        <f t="shared" si="404"/>
        <v>22.521363865123302</v>
      </c>
      <c r="CG164" s="34">
        <f t="shared" si="405"/>
        <v>33.202271734381824</v>
      </c>
      <c r="CH164" s="5">
        <f t="shared" si="406"/>
        <v>19.010000000000002</v>
      </c>
      <c r="CI164" s="5">
        <f t="shared" si="407"/>
        <v>0.78</v>
      </c>
      <c r="CJ164" s="6">
        <f t="shared" si="408"/>
        <v>0.11600000000000001</v>
      </c>
      <c r="CK164" s="5" t="str">
        <f t="shared" si="409"/>
        <v/>
      </c>
      <c r="CL164" s="5" t="str">
        <f t="shared" si="410"/>
        <v/>
      </c>
      <c r="CM164" s="5" t="str">
        <f t="shared" si="411"/>
        <v/>
      </c>
      <c r="CN164" s="5">
        <f t="shared" si="412"/>
        <v>0.5</v>
      </c>
      <c r="CO164" s="5">
        <f t="shared" si="413"/>
        <v>0.56999999999999995</v>
      </c>
      <c r="CP164" s="5">
        <f t="shared" si="414"/>
        <v>5.71</v>
      </c>
      <c r="CQ164" s="6" t="str">
        <f t="shared" si="415"/>
        <v/>
      </c>
      <c r="CR164" s="40">
        <f t="shared" si="416"/>
        <v>6.6E-3</v>
      </c>
      <c r="CS164" s="5" t="str">
        <f t="shared" si="417"/>
        <v/>
      </c>
      <c r="CT164" s="5" t="str">
        <f t="shared" si="418"/>
        <v/>
      </c>
      <c r="CU164" s="5" t="str">
        <f t="shared" si="419"/>
        <v/>
      </c>
      <c r="CV164" s="5" t="str">
        <f t="shared" si="420"/>
        <v/>
      </c>
      <c r="CW164" s="5" t="str">
        <f t="shared" si="421"/>
        <v/>
      </c>
      <c r="CX164" s="5" t="str">
        <f t="shared" si="422"/>
        <v/>
      </c>
      <c r="CY164" s="4">
        <f t="shared" si="423"/>
        <v>522</v>
      </c>
      <c r="CZ164" s="4">
        <f t="shared" si="424"/>
        <v>91.4</v>
      </c>
      <c r="DA164" s="4" t="str">
        <f t="shared" si="425"/>
        <v/>
      </c>
      <c r="DB164" s="5">
        <f t="shared" si="426"/>
        <v>32.5</v>
      </c>
      <c r="DC164" s="5" t="str">
        <f t="shared" si="427"/>
        <v/>
      </c>
      <c r="DD164" s="5" t="str">
        <f t="shared" si="428"/>
        <v/>
      </c>
      <c r="DE164" s="5" t="str">
        <f t="shared" si="429"/>
        <v/>
      </c>
      <c r="DF164" s="5" t="str">
        <f t="shared" si="430"/>
        <v/>
      </c>
      <c r="DG164" s="5" t="str">
        <f t="shared" si="431"/>
        <v/>
      </c>
      <c r="DH164" s="5" t="str">
        <f t="shared" si="432"/>
        <v/>
      </c>
      <c r="DI164" s="5" t="str">
        <f t="shared" si="433"/>
        <v/>
      </c>
      <c r="DJ164" s="5" t="str">
        <f t="shared" si="434"/>
        <v/>
      </c>
      <c r="DK164" s="5" t="str">
        <f t="shared" si="435"/>
        <v/>
      </c>
      <c r="DL164" s="5" t="str">
        <f t="shared" si="436"/>
        <v/>
      </c>
      <c r="DM164" s="5" t="str">
        <f t="shared" si="437"/>
        <v/>
      </c>
      <c r="DN164" s="5" t="str">
        <f t="shared" si="438"/>
        <v/>
      </c>
      <c r="DO164" s="5" t="str">
        <f t="shared" si="439"/>
        <v/>
      </c>
      <c r="DP164" s="5" t="str">
        <f t="shared" si="440"/>
        <v/>
      </c>
      <c r="DQ164" s="5" t="str">
        <f t="shared" si="441"/>
        <v/>
      </c>
      <c r="DR164" s="5" t="str">
        <f t="shared" si="442"/>
        <v/>
      </c>
      <c r="DS164" s="5" t="str">
        <f t="shared" si="443"/>
        <v/>
      </c>
      <c r="DT164" s="5" t="str">
        <f t="shared" si="444"/>
        <v/>
      </c>
      <c r="DU164" s="5" t="str">
        <f t="shared" si="445"/>
        <v/>
      </c>
      <c r="DV164" s="5" t="str">
        <f t="shared" si="446"/>
        <v/>
      </c>
      <c r="DW164" s="5" t="str">
        <f t="shared" si="447"/>
        <v/>
      </c>
      <c r="DX164" s="5" t="str">
        <f t="shared" si="448"/>
        <v/>
      </c>
      <c r="DY164" s="5" t="str">
        <f t="shared" si="449"/>
        <v/>
      </c>
      <c r="DZ164" s="36" t="str">
        <f t="shared" si="450"/>
        <v/>
      </c>
      <c r="EA164" s="36" t="str">
        <f t="shared" si="451"/>
        <v/>
      </c>
      <c r="EB164" s="4">
        <f t="shared" si="452"/>
        <v>-291.28188400278583</v>
      </c>
      <c r="EC164" s="4">
        <f t="shared" si="453"/>
        <v>-24.808269730095478</v>
      </c>
      <c r="ED164" s="4">
        <f t="shared" si="454"/>
        <v>-234.31073580584305</v>
      </c>
      <c r="EE164" s="4">
        <f t="shared" si="455"/>
        <v>305.34191886462571</v>
      </c>
      <c r="EF164" s="4">
        <f t="shared" si="456"/>
        <v>274.46635086546979</v>
      </c>
      <c r="EG164" s="5">
        <f t="shared" si="457"/>
        <v>0.57676689085058541</v>
      </c>
      <c r="EH164" s="5">
        <f t="shared" si="458"/>
        <v>2.1852988684963717</v>
      </c>
      <c r="EI164" s="5">
        <f t="shared" si="459"/>
        <v>0.91265606526323728</v>
      </c>
      <c r="EJ164" s="5">
        <f t="shared" si="460"/>
        <v>0.71713450384086164</v>
      </c>
      <c r="EK164" s="5">
        <f t="shared" si="461"/>
        <v>0.4028353160853117</v>
      </c>
      <c r="EL164" s="5">
        <f t="shared" si="462"/>
        <v>1.4050624361574355</v>
      </c>
      <c r="EM164" s="5">
        <f t="shared" si="463"/>
        <v>0.35</v>
      </c>
      <c r="EN164" s="5">
        <f t="shared" si="464"/>
        <v>17.75</v>
      </c>
      <c r="EO164" s="36">
        <f t="shared" si="465"/>
        <v>2.44</v>
      </c>
      <c r="EP164" s="36">
        <f t="shared" si="466"/>
        <v>1.7710115752390538</v>
      </c>
      <c r="EQ164" s="36">
        <f t="shared" si="467"/>
        <v>1.3774534474081532</v>
      </c>
      <c r="ER164" s="36">
        <f t="shared" si="468"/>
        <v>146.28162053346756</v>
      </c>
      <c r="ES164" s="36">
        <f t="shared" si="469"/>
        <v>160</v>
      </c>
      <c r="ET164" s="36">
        <f t="shared" si="470"/>
        <v>84</v>
      </c>
      <c r="EU164" s="36">
        <f t="shared" si="471"/>
        <v>8.8727679919476596</v>
      </c>
      <c r="EV164" s="36">
        <f t="shared" si="472"/>
        <v>6.1001509813789632</v>
      </c>
      <c r="EW164" s="36">
        <f t="shared" si="473"/>
        <v>16.273628585807749</v>
      </c>
      <c r="EX164" s="36">
        <f t="shared" si="474"/>
        <v>8.8727679919476596</v>
      </c>
      <c r="EY164" s="36">
        <f t="shared" si="475"/>
        <v>4.9981882234524413</v>
      </c>
      <c r="EZ164" s="36">
        <f t="shared" si="476"/>
        <v>6.1001509813789632</v>
      </c>
      <c r="FA164" s="5" t="str">
        <f t="shared" si="477"/>
        <v/>
      </c>
      <c r="FB164" s="5" t="str">
        <f t="shared" si="478"/>
        <v/>
      </c>
      <c r="FC164" s="5" t="str">
        <f t="shared" si="479"/>
        <v/>
      </c>
      <c r="FD164" s="36">
        <f t="shared" si="480"/>
        <v>146.28162053346756</v>
      </c>
      <c r="FE164" s="36">
        <f t="shared" si="481"/>
        <v>160</v>
      </c>
      <c r="FF164" s="36">
        <f t="shared" si="482"/>
        <v>203.5</v>
      </c>
      <c r="FG164" s="5" t="str">
        <f t="shared" si="483"/>
        <v/>
      </c>
      <c r="FH164" s="36" t="str">
        <f t="shared" si="484"/>
        <v/>
      </c>
      <c r="FI164" s="36" t="str">
        <f t="shared" si="485"/>
        <v/>
      </c>
      <c r="FJ164" s="5" t="str">
        <f t="shared" si="486"/>
        <v/>
      </c>
      <c r="FK164" s="5" t="str">
        <f t="shared" si="487"/>
        <v/>
      </c>
      <c r="FL164" s="5" t="str">
        <f t="shared" si="488"/>
        <v/>
      </c>
      <c r="FM164" s="5" t="str">
        <f t="shared" si="489"/>
        <v/>
      </c>
      <c r="FN164" s="5" t="str">
        <f t="shared" si="490"/>
        <v/>
      </c>
      <c r="FO164" s="5" t="str">
        <f t="shared" si="491"/>
        <v/>
      </c>
      <c r="FP164" s="4">
        <f t="shared" si="492"/>
        <v>292.56</v>
      </c>
      <c r="FQ164" s="4" t="str">
        <f t="shared" si="493"/>
        <v/>
      </c>
      <c r="FR164" s="4">
        <f t="shared" si="494"/>
        <v>281</v>
      </c>
      <c r="FS164" s="65">
        <f t="shared" si="495"/>
        <v>-1.750862742490808E-2</v>
      </c>
      <c r="FT164" s="65">
        <f t="shared" si="496"/>
        <v>-0.12379226650778173</v>
      </c>
      <c r="FU164" s="65" t="str">
        <f t="shared" si="497"/>
        <v/>
      </c>
      <c r="FV164" s="65" t="str">
        <f t="shared" si="498"/>
        <v/>
      </c>
      <c r="FW164" s="65">
        <f t="shared" si="499"/>
        <v>0.47113172631505329</v>
      </c>
      <c r="FX164" s="65">
        <f t="shared" si="500"/>
        <v>4.6469448887175663E-2</v>
      </c>
      <c r="FY164" s="65">
        <f t="shared" si="501"/>
        <v>5.7460689369217155</v>
      </c>
      <c r="FZ164" s="65">
        <f t="shared" si="502"/>
        <v>-5.7964085240240628</v>
      </c>
      <c r="GA164" s="65" t="str">
        <f t="shared" si="503"/>
        <v/>
      </c>
      <c r="GB164" s="65">
        <f t="shared" si="504"/>
        <v>0.20574215349773528</v>
      </c>
      <c r="GC164" s="65">
        <f t="shared" si="505"/>
        <v>-1.6509775269250124</v>
      </c>
      <c r="GD164" s="65">
        <f t="shared" si="506"/>
        <v>-2.4856755505787618</v>
      </c>
    </row>
    <row r="165" spans="1:186">
      <c r="A165" s="38" t="s">
        <v>185</v>
      </c>
      <c r="B165" s="37">
        <v>668935.80680000002</v>
      </c>
      <c r="C165" s="4">
        <v>4923822.4780000001</v>
      </c>
      <c r="D165" s="38" t="s">
        <v>322</v>
      </c>
      <c r="E165" s="38" t="s">
        <v>646</v>
      </c>
      <c r="F165" s="58"/>
      <c r="G165" s="38" t="s">
        <v>375</v>
      </c>
      <c r="H165" s="34">
        <v>48.65</v>
      </c>
      <c r="I165" s="34">
        <v>2.77</v>
      </c>
      <c r="J165" s="34">
        <v>19.79</v>
      </c>
      <c r="K165" s="34">
        <v>8.74</v>
      </c>
      <c r="L165" s="34">
        <v>0.13</v>
      </c>
      <c r="M165" s="34">
        <v>8.9700000000000006</v>
      </c>
      <c r="N165" s="34">
        <v>3</v>
      </c>
      <c r="O165" s="34">
        <v>5.81</v>
      </c>
      <c r="P165" s="34">
        <v>0.72</v>
      </c>
      <c r="Q165" s="34">
        <v>0.24</v>
      </c>
      <c r="R165" s="34"/>
      <c r="S165" s="5">
        <f t="shared" si="382"/>
        <v>98.82</v>
      </c>
      <c r="U165" s="4">
        <v>28</v>
      </c>
      <c r="V165" s="4">
        <v>296</v>
      </c>
      <c r="W165" s="4">
        <v>97</v>
      </c>
      <c r="X165" s="4">
        <v>89</v>
      </c>
      <c r="Y165" s="4">
        <v>77</v>
      </c>
      <c r="Z165" s="4">
        <v>38</v>
      </c>
      <c r="AC165" s="4">
        <v>346</v>
      </c>
      <c r="AD165" s="4">
        <v>30</v>
      </c>
      <c r="AE165" s="4">
        <v>191</v>
      </c>
      <c r="AF165" s="26"/>
      <c r="AG165" s="4">
        <v>417</v>
      </c>
      <c r="BK165" s="4">
        <f t="shared" si="383"/>
        <v>16606</v>
      </c>
      <c r="BL165" s="6">
        <f t="shared" si="384"/>
        <v>0.80961890497586941</v>
      </c>
      <c r="BM165" s="6">
        <f t="shared" si="385"/>
        <v>3.4677015523284928E-2</v>
      </c>
      <c r="BN165" s="6">
        <f t="shared" si="386"/>
        <v>0.38811531672877031</v>
      </c>
      <c r="BO165" s="6">
        <f t="shared" si="387"/>
        <v>0.1094552285535379</v>
      </c>
      <c r="BP165" s="6">
        <f t="shared" si="388"/>
        <v>1.8325345362277983E-3</v>
      </c>
      <c r="BQ165" s="6">
        <f t="shared" si="389"/>
        <v>0.22252542793351526</v>
      </c>
      <c r="BR165" s="6">
        <f t="shared" si="390"/>
        <v>5.3495007132667617E-2</v>
      </c>
      <c r="BS165" s="6">
        <f t="shared" si="391"/>
        <v>0.18747983220393674</v>
      </c>
      <c r="BT165" s="6">
        <f t="shared" si="392"/>
        <v>1.5286624203821654E-2</v>
      </c>
      <c r="BU165" s="6">
        <f t="shared" si="393"/>
        <v>3.3817105819360293E-3</v>
      </c>
      <c r="BV165" s="5">
        <f t="shared" si="394"/>
        <v>1.04</v>
      </c>
      <c r="BW165" s="5">
        <f t="shared" si="395"/>
        <v>6.93</v>
      </c>
      <c r="BX165" s="36">
        <f t="shared" si="396"/>
        <v>69.34</v>
      </c>
      <c r="BY165" s="5">
        <f t="shared" si="397"/>
        <v>0.88</v>
      </c>
      <c r="BZ165" s="5">
        <f t="shared" si="398"/>
        <v>7.14</v>
      </c>
      <c r="CA165" s="5">
        <f t="shared" si="399"/>
        <v>1.08</v>
      </c>
      <c r="CB165" s="5">
        <f t="shared" si="400"/>
        <v>11.54</v>
      </c>
      <c r="CC165" s="5">
        <f t="shared" si="401"/>
        <v>6.53</v>
      </c>
      <c r="CD165" s="5">
        <f t="shared" si="402"/>
        <v>3.5299999999999994</v>
      </c>
      <c r="CE165" s="34">
        <f t="shared" si="403"/>
        <v>9.6900000000000013</v>
      </c>
      <c r="CF165" s="34">
        <f t="shared" si="404"/>
        <v>18.5</v>
      </c>
      <c r="CG165" s="34">
        <f t="shared" si="405"/>
        <v>52.378378378378386</v>
      </c>
      <c r="CH165" s="5">
        <f t="shared" si="406"/>
        <v>5.7</v>
      </c>
      <c r="CI165" s="5">
        <f t="shared" si="407"/>
        <v>0.36</v>
      </c>
      <c r="CJ165" s="6">
        <f t="shared" si="408"/>
        <v>0.08</v>
      </c>
      <c r="CK165" s="5" t="str">
        <f t="shared" si="409"/>
        <v/>
      </c>
      <c r="CL165" s="5" t="str">
        <f t="shared" si="410"/>
        <v/>
      </c>
      <c r="CM165" s="5" t="str">
        <f t="shared" si="411"/>
        <v/>
      </c>
      <c r="CN165" s="5">
        <f t="shared" si="412"/>
        <v>0.79</v>
      </c>
      <c r="CO165" s="5">
        <f t="shared" si="413"/>
        <v>0.33</v>
      </c>
      <c r="CP165" s="5">
        <f t="shared" si="414"/>
        <v>6.37</v>
      </c>
      <c r="CQ165" s="6" t="str">
        <f t="shared" si="415"/>
        <v/>
      </c>
      <c r="CR165" s="40">
        <f t="shared" si="416"/>
        <v>6.8999999999999999E-3</v>
      </c>
      <c r="CS165" s="5" t="str">
        <f t="shared" si="417"/>
        <v/>
      </c>
      <c r="CT165" s="5" t="str">
        <f t="shared" si="418"/>
        <v/>
      </c>
      <c r="CU165" s="5" t="str">
        <f t="shared" si="419"/>
        <v/>
      </c>
      <c r="CV165" s="5" t="str">
        <f t="shared" si="420"/>
        <v/>
      </c>
      <c r="CW165" s="5" t="str">
        <f t="shared" si="421"/>
        <v/>
      </c>
      <c r="CX165" s="5" t="str">
        <f t="shared" si="422"/>
        <v/>
      </c>
      <c r="CY165" s="4">
        <f t="shared" si="423"/>
        <v>554</v>
      </c>
      <c r="CZ165" s="4">
        <f t="shared" si="424"/>
        <v>86.9</v>
      </c>
      <c r="DA165" s="4" t="str">
        <f t="shared" si="425"/>
        <v/>
      </c>
      <c r="DB165" s="5">
        <f t="shared" si="426"/>
        <v>13.9</v>
      </c>
      <c r="DC165" s="5" t="str">
        <f t="shared" si="427"/>
        <v/>
      </c>
      <c r="DD165" s="5" t="str">
        <f t="shared" si="428"/>
        <v/>
      </c>
      <c r="DE165" s="5" t="str">
        <f t="shared" si="429"/>
        <v/>
      </c>
      <c r="DF165" s="5" t="str">
        <f t="shared" si="430"/>
        <v/>
      </c>
      <c r="DG165" s="5" t="str">
        <f t="shared" si="431"/>
        <v/>
      </c>
      <c r="DH165" s="5" t="str">
        <f t="shared" si="432"/>
        <v/>
      </c>
      <c r="DI165" s="5" t="str">
        <f t="shared" si="433"/>
        <v/>
      </c>
      <c r="DJ165" s="5" t="str">
        <f t="shared" si="434"/>
        <v/>
      </c>
      <c r="DK165" s="5" t="str">
        <f t="shared" si="435"/>
        <v/>
      </c>
      <c r="DL165" s="5" t="str">
        <f t="shared" si="436"/>
        <v/>
      </c>
      <c r="DM165" s="5" t="str">
        <f t="shared" si="437"/>
        <v/>
      </c>
      <c r="DN165" s="5" t="str">
        <f t="shared" si="438"/>
        <v/>
      </c>
      <c r="DO165" s="5" t="str">
        <f t="shared" si="439"/>
        <v/>
      </c>
      <c r="DP165" s="5" t="str">
        <f t="shared" si="440"/>
        <v/>
      </c>
      <c r="DQ165" s="5" t="str">
        <f t="shared" si="441"/>
        <v/>
      </c>
      <c r="DR165" s="5" t="str">
        <f t="shared" si="442"/>
        <v/>
      </c>
      <c r="DS165" s="5" t="str">
        <f t="shared" si="443"/>
        <v/>
      </c>
      <c r="DT165" s="5" t="str">
        <f t="shared" si="444"/>
        <v/>
      </c>
      <c r="DU165" s="5" t="str">
        <f t="shared" si="445"/>
        <v/>
      </c>
      <c r="DV165" s="5" t="str">
        <f t="shared" si="446"/>
        <v/>
      </c>
      <c r="DW165" s="5" t="str">
        <f t="shared" si="447"/>
        <v/>
      </c>
      <c r="DX165" s="5" t="str">
        <f t="shared" si="448"/>
        <v/>
      </c>
      <c r="DY165" s="5" t="str">
        <f t="shared" si="449"/>
        <v/>
      </c>
      <c r="DZ165" s="36" t="str">
        <f t="shared" si="450"/>
        <v/>
      </c>
      <c r="EA165" s="36" t="str">
        <f t="shared" si="451"/>
        <v/>
      </c>
      <c r="EB165" s="4">
        <f t="shared" si="452"/>
        <v>-225.68821513278269</v>
      </c>
      <c r="EC165" s="4">
        <f t="shared" si="453"/>
        <v>31.443173829086319</v>
      </c>
      <c r="ED165" s="4">
        <f t="shared" si="454"/>
        <v>78.358846055676665</v>
      </c>
      <c r="EE165" s="4">
        <f t="shared" si="455"/>
        <v>366.6576720103381</v>
      </c>
      <c r="EF165" s="4">
        <f t="shared" si="456"/>
        <v>156.89915416057556</v>
      </c>
      <c r="EG165" s="5">
        <f t="shared" si="457"/>
        <v>1.2533939557633631</v>
      </c>
      <c r="EH165" s="5">
        <f t="shared" si="458"/>
        <v>1.9148933931580239</v>
      </c>
      <c r="EI165" s="5">
        <f t="shared" si="459"/>
        <v>1.5150872004918117</v>
      </c>
      <c r="EJ165" s="5">
        <f t="shared" si="460"/>
        <v>3.7895541096751337</v>
      </c>
      <c r="EK165" s="5">
        <f t="shared" si="461"/>
        <v>0.50261489819234983</v>
      </c>
      <c r="EL165" s="5">
        <f t="shared" si="462"/>
        <v>0.28692220808169627</v>
      </c>
      <c r="EM165" s="5">
        <f t="shared" si="463"/>
        <v>0.41</v>
      </c>
      <c r="EN165" s="5">
        <f t="shared" si="464"/>
        <v>13.96</v>
      </c>
      <c r="EO165" s="36">
        <f t="shared" si="465"/>
        <v>2.77</v>
      </c>
      <c r="EP165" s="36">
        <f t="shared" si="466"/>
        <v>1.3</v>
      </c>
      <c r="EQ165" s="36">
        <f t="shared" si="467"/>
        <v>2.4</v>
      </c>
      <c r="ER165" s="36">
        <f t="shared" si="468"/>
        <v>166.0615</v>
      </c>
      <c r="ES165" s="36">
        <f t="shared" si="469"/>
        <v>191</v>
      </c>
      <c r="ET165" s="36">
        <f t="shared" si="470"/>
        <v>90</v>
      </c>
      <c r="EU165" s="36">
        <f t="shared" si="471"/>
        <v>7.8660000000000005</v>
      </c>
      <c r="EV165" s="36">
        <f t="shared" si="472"/>
        <v>8.9700000000000006</v>
      </c>
      <c r="EW165" s="36">
        <f t="shared" si="473"/>
        <v>19.79</v>
      </c>
      <c r="EX165" s="36">
        <f t="shared" si="474"/>
        <v>7.8660000000000005</v>
      </c>
      <c r="EY165" s="36">
        <f t="shared" si="475"/>
        <v>6.5299999999999994</v>
      </c>
      <c r="EZ165" s="36">
        <f t="shared" si="476"/>
        <v>8.9700000000000006</v>
      </c>
      <c r="FA165" s="5" t="str">
        <f t="shared" si="477"/>
        <v/>
      </c>
      <c r="FB165" s="5" t="str">
        <f t="shared" si="478"/>
        <v/>
      </c>
      <c r="FC165" s="5" t="str">
        <f t="shared" si="479"/>
        <v/>
      </c>
      <c r="FD165" s="36">
        <f t="shared" si="480"/>
        <v>166.0615</v>
      </c>
      <c r="FE165" s="36">
        <f t="shared" si="481"/>
        <v>191</v>
      </c>
      <c r="FF165" s="36">
        <f t="shared" si="482"/>
        <v>173</v>
      </c>
      <c r="FG165" s="5" t="str">
        <f t="shared" si="483"/>
        <v/>
      </c>
      <c r="FH165" s="36" t="str">
        <f t="shared" si="484"/>
        <v/>
      </c>
      <c r="FI165" s="36" t="str">
        <f t="shared" si="485"/>
        <v/>
      </c>
      <c r="FJ165" s="5" t="str">
        <f t="shared" si="486"/>
        <v/>
      </c>
      <c r="FK165" s="5" t="str">
        <f t="shared" si="487"/>
        <v/>
      </c>
      <c r="FL165" s="5" t="str">
        <f t="shared" si="488"/>
        <v/>
      </c>
      <c r="FM165" s="5" t="str">
        <f t="shared" si="489"/>
        <v/>
      </c>
      <c r="FN165" s="5" t="str">
        <f t="shared" si="490"/>
        <v/>
      </c>
      <c r="FO165" s="5" t="str">
        <f t="shared" si="491"/>
        <v/>
      </c>
      <c r="FP165" s="4">
        <f t="shared" si="492"/>
        <v>332.12</v>
      </c>
      <c r="FQ165" s="4" t="str">
        <f t="shared" si="493"/>
        <v/>
      </c>
      <c r="FR165" s="4">
        <f t="shared" si="494"/>
        <v>296</v>
      </c>
      <c r="FS165" s="65">
        <f t="shared" si="495"/>
        <v>-5.0003318192274604E-2</v>
      </c>
      <c r="FT165" s="65">
        <f t="shared" si="496"/>
        <v>-0.37516699357297517</v>
      </c>
      <c r="FU165" s="65" t="str">
        <f t="shared" si="497"/>
        <v/>
      </c>
      <c r="FV165" s="65" t="str">
        <f t="shared" si="498"/>
        <v/>
      </c>
      <c r="FW165" s="65">
        <f t="shared" si="499"/>
        <v>0.43716468724723212</v>
      </c>
      <c r="FX165" s="65">
        <f t="shared" si="500"/>
        <v>-7.9128943466493018E-2</v>
      </c>
      <c r="FY165" s="65">
        <f t="shared" si="501"/>
        <v>5.6316930336966218</v>
      </c>
      <c r="FZ165" s="65">
        <f t="shared" si="502"/>
        <v>-6.1135172819505694</v>
      </c>
      <c r="GA165" s="65" t="str">
        <f t="shared" si="503"/>
        <v/>
      </c>
      <c r="GB165" s="65">
        <f t="shared" si="504"/>
        <v>0.31261</v>
      </c>
      <c r="GC165" s="65">
        <f t="shared" si="505"/>
        <v>-1.6930889999999998</v>
      </c>
      <c r="GD165" s="65">
        <f t="shared" si="506"/>
        <v>-2.6904350000000004</v>
      </c>
    </row>
    <row r="166" spans="1:186">
      <c r="A166" s="38" t="s">
        <v>185</v>
      </c>
      <c r="B166" s="37">
        <v>668883.00730000006</v>
      </c>
      <c r="C166" s="4">
        <v>4923789.7920000004</v>
      </c>
      <c r="D166" s="38" t="s">
        <v>322</v>
      </c>
      <c r="E166" s="38" t="s">
        <v>646</v>
      </c>
      <c r="F166" s="58"/>
      <c r="G166" s="38" t="s">
        <v>376</v>
      </c>
      <c r="H166" s="34">
        <v>47.1</v>
      </c>
      <c r="I166" s="34">
        <v>1.97</v>
      </c>
      <c r="J166" s="34">
        <v>15.2</v>
      </c>
      <c r="K166" s="34">
        <v>10.53</v>
      </c>
      <c r="L166" s="34">
        <v>0.18</v>
      </c>
      <c r="M166" s="34">
        <v>9.77</v>
      </c>
      <c r="N166" s="34">
        <v>9.1300000000000008</v>
      </c>
      <c r="O166" s="34">
        <v>4.7300000000000004</v>
      </c>
      <c r="P166" s="34">
        <v>0.11</v>
      </c>
      <c r="Q166" s="34">
        <v>0.2</v>
      </c>
      <c r="R166" s="34"/>
      <c r="S166" s="5">
        <f t="shared" si="382"/>
        <v>98.92</v>
      </c>
      <c r="U166" s="4">
        <v>36</v>
      </c>
      <c r="V166" s="4">
        <v>245</v>
      </c>
      <c r="W166" s="4">
        <v>63</v>
      </c>
      <c r="X166" s="4">
        <v>76</v>
      </c>
      <c r="Y166" s="4">
        <v>84</v>
      </c>
      <c r="Z166" s="4">
        <v>45</v>
      </c>
      <c r="AC166" s="4">
        <v>412</v>
      </c>
      <c r="AD166" s="4">
        <v>28</v>
      </c>
      <c r="AE166" s="4">
        <v>231</v>
      </c>
      <c r="AF166" s="26"/>
      <c r="AG166" s="4">
        <v>502</v>
      </c>
      <c r="BK166" s="4">
        <f t="shared" si="383"/>
        <v>11810</v>
      </c>
      <c r="BL166" s="6">
        <f t="shared" si="384"/>
        <v>0.78382426360459312</v>
      </c>
      <c r="BM166" s="6">
        <f t="shared" si="385"/>
        <v>2.4661992989484228E-2</v>
      </c>
      <c r="BN166" s="6">
        <f t="shared" si="386"/>
        <v>0.29809766620906059</v>
      </c>
      <c r="BO166" s="6">
        <f t="shared" si="387"/>
        <v>0.13187226048841577</v>
      </c>
      <c r="BP166" s="6">
        <f t="shared" si="388"/>
        <v>2.5373555117000281E-3</v>
      </c>
      <c r="BQ166" s="6">
        <f t="shared" si="389"/>
        <v>0.24237161994542294</v>
      </c>
      <c r="BR166" s="6">
        <f t="shared" si="390"/>
        <v>0.16280313837375179</v>
      </c>
      <c r="BS166" s="6">
        <f t="shared" si="391"/>
        <v>0.15262988060664734</v>
      </c>
      <c r="BT166" s="6">
        <f t="shared" si="392"/>
        <v>2.335456475583864E-3</v>
      </c>
      <c r="BU166" s="6">
        <f t="shared" si="393"/>
        <v>2.8180921516133581E-3</v>
      </c>
      <c r="BV166" s="5">
        <f t="shared" si="394"/>
        <v>1.25</v>
      </c>
      <c r="BW166" s="5">
        <f t="shared" si="395"/>
        <v>8.35</v>
      </c>
      <c r="BX166" s="36">
        <f t="shared" si="396"/>
        <v>67.150000000000006</v>
      </c>
      <c r="BY166" s="5">
        <f t="shared" si="397"/>
        <v>0.97</v>
      </c>
      <c r="BZ166" s="5">
        <f t="shared" si="398"/>
        <v>7.72</v>
      </c>
      <c r="CA166" s="5">
        <f t="shared" si="399"/>
        <v>4.63</v>
      </c>
      <c r="CB166" s="5">
        <f t="shared" si="400"/>
        <v>9.85</v>
      </c>
      <c r="CC166" s="5">
        <f t="shared" si="401"/>
        <v>4.84</v>
      </c>
      <c r="CD166" s="5">
        <f t="shared" si="402"/>
        <v>-4.29</v>
      </c>
      <c r="CE166" s="34">
        <f t="shared" si="403"/>
        <v>9.879999999999999</v>
      </c>
      <c r="CF166" s="34">
        <f t="shared" si="404"/>
        <v>23.74</v>
      </c>
      <c r="CG166" s="34">
        <f t="shared" si="405"/>
        <v>41.617523167649537</v>
      </c>
      <c r="CH166" s="5">
        <f t="shared" si="406"/>
        <v>1.05</v>
      </c>
      <c r="CI166" s="5">
        <f t="shared" si="407"/>
        <v>0.08</v>
      </c>
      <c r="CJ166" s="6">
        <f t="shared" si="408"/>
        <v>0.11600000000000001</v>
      </c>
      <c r="CK166" s="5" t="str">
        <f t="shared" si="409"/>
        <v/>
      </c>
      <c r="CL166" s="5" t="str">
        <f t="shared" si="410"/>
        <v/>
      </c>
      <c r="CM166" s="5" t="str">
        <f t="shared" si="411"/>
        <v/>
      </c>
      <c r="CN166" s="5">
        <f t="shared" si="412"/>
        <v>1.33</v>
      </c>
      <c r="CO166" s="5">
        <f t="shared" si="413"/>
        <v>0.26</v>
      </c>
      <c r="CP166" s="5">
        <f t="shared" si="414"/>
        <v>8.25</v>
      </c>
      <c r="CQ166" s="6" t="str">
        <f t="shared" si="415"/>
        <v/>
      </c>
      <c r="CR166" s="40">
        <f t="shared" si="416"/>
        <v>1.17E-2</v>
      </c>
      <c r="CS166" s="5" t="str">
        <f t="shared" si="417"/>
        <v/>
      </c>
      <c r="CT166" s="5" t="str">
        <f t="shared" si="418"/>
        <v/>
      </c>
      <c r="CU166" s="5" t="str">
        <f t="shared" si="419"/>
        <v/>
      </c>
      <c r="CV166" s="5" t="str">
        <f t="shared" si="420"/>
        <v/>
      </c>
      <c r="CW166" s="5" t="str">
        <f t="shared" si="421"/>
        <v/>
      </c>
      <c r="CX166" s="5" t="str">
        <f t="shared" si="422"/>
        <v/>
      </c>
      <c r="CY166" s="4">
        <f t="shared" si="423"/>
        <v>422</v>
      </c>
      <c r="CZ166" s="4">
        <f t="shared" si="424"/>
        <v>51.1</v>
      </c>
      <c r="DA166" s="4" t="str">
        <f t="shared" si="425"/>
        <v/>
      </c>
      <c r="DB166" s="5">
        <f t="shared" si="426"/>
        <v>17.93</v>
      </c>
      <c r="DC166" s="5" t="str">
        <f t="shared" si="427"/>
        <v/>
      </c>
      <c r="DD166" s="5" t="str">
        <f t="shared" si="428"/>
        <v/>
      </c>
      <c r="DE166" s="5" t="str">
        <f t="shared" si="429"/>
        <v/>
      </c>
      <c r="DF166" s="5" t="str">
        <f t="shared" si="430"/>
        <v/>
      </c>
      <c r="DG166" s="5" t="str">
        <f t="shared" si="431"/>
        <v/>
      </c>
      <c r="DH166" s="5" t="str">
        <f t="shared" si="432"/>
        <v/>
      </c>
      <c r="DI166" s="5" t="str">
        <f t="shared" si="433"/>
        <v/>
      </c>
      <c r="DJ166" s="5" t="str">
        <f t="shared" si="434"/>
        <v/>
      </c>
      <c r="DK166" s="5" t="str">
        <f t="shared" si="435"/>
        <v/>
      </c>
      <c r="DL166" s="5" t="str">
        <f t="shared" si="436"/>
        <v/>
      </c>
      <c r="DM166" s="5" t="str">
        <f t="shared" si="437"/>
        <v/>
      </c>
      <c r="DN166" s="5" t="str">
        <f t="shared" si="438"/>
        <v/>
      </c>
      <c r="DO166" s="5" t="str">
        <f t="shared" si="439"/>
        <v/>
      </c>
      <c r="DP166" s="5" t="str">
        <f t="shared" si="440"/>
        <v/>
      </c>
      <c r="DQ166" s="5" t="str">
        <f t="shared" si="441"/>
        <v/>
      </c>
      <c r="DR166" s="5" t="str">
        <f t="shared" si="442"/>
        <v/>
      </c>
      <c r="DS166" s="5" t="str">
        <f t="shared" si="443"/>
        <v/>
      </c>
      <c r="DT166" s="5" t="str">
        <f t="shared" si="444"/>
        <v/>
      </c>
      <c r="DU166" s="5" t="str">
        <f t="shared" si="445"/>
        <v/>
      </c>
      <c r="DV166" s="5" t="str">
        <f t="shared" si="446"/>
        <v/>
      </c>
      <c r="DW166" s="5" t="str">
        <f t="shared" si="447"/>
        <v/>
      </c>
      <c r="DX166" s="5" t="str">
        <f t="shared" si="448"/>
        <v/>
      </c>
      <c r="DY166" s="5" t="str">
        <f t="shared" si="449"/>
        <v/>
      </c>
      <c r="DZ166" s="36" t="str">
        <f t="shared" si="450"/>
        <v/>
      </c>
      <c r="EA166" s="36" t="str">
        <f t="shared" si="451"/>
        <v/>
      </c>
      <c r="EB166" s="4">
        <f t="shared" si="452"/>
        <v>-313.09756250481524</v>
      </c>
      <c r="EC166" s="4">
        <f t="shared" si="453"/>
        <v>-2.2260081298680068</v>
      </c>
      <c r="ED166" s="4">
        <f t="shared" si="454"/>
        <v>-182.47394762067421</v>
      </c>
      <c r="EE166" s="4">
        <f t="shared" si="455"/>
        <v>398.90587342332293</v>
      </c>
      <c r="EF166" s="4">
        <f t="shared" si="456"/>
        <v>158.3201347065451</v>
      </c>
      <c r="EG166" s="5">
        <f t="shared" si="457"/>
        <v>0.6204801547493195</v>
      </c>
      <c r="EH166" s="5">
        <f t="shared" si="458"/>
        <v>1.924598927248846</v>
      </c>
      <c r="EI166" s="5">
        <f t="shared" si="459"/>
        <v>0.93841912312774189</v>
      </c>
      <c r="EJ166" s="5">
        <f t="shared" si="460"/>
        <v>0.95157000701720185</v>
      </c>
      <c r="EK166" s="5">
        <f t="shared" si="461"/>
        <v>0.5157919441440354</v>
      </c>
      <c r="EL166" s="5">
        <f t="shared" si="462"/>
        <v>1.1006972367403736</v>
      </c>
      <c r="EM166" s="5">
        <f t="shared" si="463"/>
        <v>0.32</v>
      </c>
      <c r="EN166" s="5">
        <f t="shared" si="464"/>
        <v>19.05</v>
      </c>
      <c r="EO166" s="36">
        <f t="shared" si="465"/>
        <v>1.97</v>
      </c>
      <c r="EP166" s="36">
        <f t="shared" si="466"/>
        <v>1.7999999999999998</v>
      </c>
      <c r="EQ166" s="36">
        <f t="shared" si="467"/>
        <v>2</v>
      </c>
      <c r="ER166" s="36">
        <f t="shared" si="468"/>
        <v>118.1015</v>
      </c>
      <c r="ES166" s="36">
        <f t="shared" si="469"/>
        <v>231</v>
      </c>
      <c r="ET166" s="36">
        <f t="shared" si="470"/>
        <v>84</v>
      </c>
      <c r="EU166" s="36">
        <f t="shared" si="471"/>
        <v>9.4770000000000003</v>
      </c>
      <c r="EV166" s="36">
        <f t="shared" si="472"/>
        <v>9.77</v>
      </c>
      <c r="EW166" s="36">
        <f t="shared" si="473"/>
        <v>15.2</v>
      </c>
      <c r="EX166" s="36">
        <f t="shared" si="474"/>
        <v>9.4770000000000003</v>
      </c>
      <c r="EY166" s="36">
        <f t="shared" si="475"/>
        <v>4.8400000000000007</v>
      </c>
      <c r="EZ166" s="36">
        <f t="shared" si="476"/>
        <v>9.77</v>
      </c>
      <c r="FA166" s="5" t="str">
        <f t="shared" si="477"/>
        <v/>
      </c>
      <c r="FB166" s="5" t="str">
        <f t="shared" si="478"/>
        <v/>
      </c>
      <c r="FC166" s="5" t="str">
        <f t="shared" si="479"/>
        <v/>
      </c>
      <c r="FD166" s="36">
        <f t="shared" si="480"/>
        <v>118.1015</v>
      </c>
      <c r="FE166" s="36">
        <f t="shared" si="481"/>
        <v>231</v>
      </c>
      <c r="FF166" s="36">
        <f t="shared" si="482"/>
        <v>206</v>
      </c>
      <c r="FG166" s="5" t="str">
        <f t="shared" si="483"/>
        <v/>
      </c>
      <c r="FH166" s="36" t="str">
        <f t="shared" si="484"/>
        <v/>
      </c>
      <c r="FI166" s="36" t="str">
        <f t="shared" si="485"/>
        <v/>
      </c>
      <c r="FJ166" s="5" t="str">
        <f t="shared" si="486"/>
        <v/>
      </c>
      <c r="FK166" s="5" t="str">
        <f t="shared" si="487"/>
        <v/>
      </c>
      <c r="FL166" s="5" t="str">
        <f t="shared" si="488"/>
        <v/>
      </c>
      <c r="FM166" s="5" t="str">
        <f t="shared" si="489"/>
        <v/>
      </c>
      <c r="FN166" s="5" t="str">
        <f t="shared" si="490"/>
        <v/>
      </c>
      <c r="FO166" s="5" t="str">
        <f t="shared" si="491"/>
        <v/>
      </c>
      <c r="FP166" s="4">
        <f t="shared" si="492"/>
        <v>236.2</v>
      </c>
      <c r="FQ166" s="4" t="str">
        <f t="shared" si="493"/>
        <v/>
      </c>
      <c r="FR166" s="4">
        <f t="shared" si="494"/>
        <v>245</v>
      </c>
      <c r="FS166" s="65">
        <f t="shared" si="495"/>
        <v>1.588619108703648E-2</v>
      </c>
      <c r="FT166" s="65">
        <f t="shared" si="496"/>
        <v>-0.11800738817418992</v>
      </c>
      <c r="FU166" s="65" t="str">
        <f t="shared" si="497"/>
        <v/>
      </c>
      <c r="FV166" s="65" t="str">
        <f t="shared" si="498"/>
        <v/>
      </c>
      <c r="FW166" s="65">
        <f t="shared" si="499"/>
        <v>0.57111788574547473</v>
      </c>
      <c r="FX166" s="65">
        <f t="shared" si="500"/>
        <v>0.14470730974758222</v>
      </c>
      <c r="FY166" s="65">
        <f t="shared" si="501"/>
        <v>5.6142062003422772</v>
      </c>
      <c r="FZ166" s="65">
        <f t="shared" si="502"/>
        <v>-5.7885685128059849</v>
      </c>
      <c r="GA166" s="65" t="str">
        <f t="shared" si="503"/>
        <v/>
      </c>
      <c r="GB166" s="65">
        <f t="shared" si="504"/>
        <v>0.25159200000000004</v>
      </c>
      <c r="GC166" s="65">
        <f t="shared" si="505"/>
        <v>-1.6714450000000001</v>
      </c>
      <c r="GD166" s="65">
        <f t="shared" si="506"/>
        <v>-2.5334169999999996</v>
      </c>
    </row>
    <row r="167" spans="1:186" ht="12.75">
      <c r="D167" s="59" t="s">
        <v>377</v>
      </c>
      <c r="E167" s="59"/>
      <c r="F167" s="58"/>
      <c r="G167" s="38" t="s">
        <v>377</v>
      </c>
      <c r="AF167" s="26"/>
    </row>
    <row r="168" spans="1:186">
      <c r="A168" s="38" t="s">
        <v>185</v>
      </c>
      <c r="B168" s="37">
        <v>670500.47062699997</v>
      </c>
      <c r="C168" s="4">
        <v>4891500.7709600003</v>
      </c>
      <c r="D168" s="38" t="s">
        <v>378</v>
      </c>
      <c r="E168" s="38" t="s">
        <v>646</v>
      </c>
      <c r="F168" s="58">
        <v>5795</v>
      </c>
      <c r="G168" s="38" t="s">
        <v>379</v>
      </c>
      <c r="H168" s="34">
        <v>39.340000000000003</v>
      </c>
      <c r="I168" s="34">
        <v>3.25</v>
      </c>
      <c r="J168" s="34">
        <v>11.35</v>
      </c>
      <c r="K168" s="34">
        <v>18.38</v>
      </c>
      <c r="L168" s="34">
        <v>0.3</v>
      </c>
      <c r="M168" s="34">
        <v>4.09</v>
      </c>
      <c r="N168" s="34">
        <v>22.31</v>
      </c>
      <c r="O168" s="34">
        <v>0.24</v>
      </c>
      <c r="P168" s="34">
        <v>0.22</v>
      </c>
      <c r="Q168" s="34">
        <v>0.4</v>
      </c>
      <c r="R168" s="34"/>
      <c r="S168" s="5">
        <f t="shared" si="382"/>
        <v>99.88000000000001</v>
      </c>
      <c r="V168" s="4">
        <v>280</v>
      </c>
      <c r="W168" s="4">
        <v>35</v>
      </c>
      <c r="Y168" s="4">
        <v>16</v>
      </c>
      <c r="AB168" s="4">
        <v>17</v>
      </c>
      <c r="AC168" s="4">
        <v>273</v>
      </c>
      <c r="AD168" s="4">
        <v>50</v>
      </c>
      <c r="AE168" s="4">
        <v>169</v>
      </c>
      <c r="AF168" s="26">
        <v>19</v>
      </c>
      <c r="AG168" s="4">
        <v>60</v>
      </c>
      <c r="BK168" s="4">
        <f>IF(ISNUMBER(I168),ROUND(I168*5995,0),"")</f>
        <v>19484</v>
      </c>
      <c r="BL168" s="6">
        <f>IF(ISNUMBER(H168),H168/60.09,"")</f>
        <v>0.654684639707106</v>
      </c>
      <c r="BM168" s="6">
        <f>IF(ISNUMBER(I168),I168/79.88,"")</f>
        <v>4.0686029043565351E-2</v>
      </c>
      <c r="BN168" s="6">
        <f>IF(ISNUMBER(J168),(J168/101.98)*2,"")</f>
        <v>0.22259266522847615</v>
      </c>
      <c r="BO168" s="6">
        <f>IF(ISNUMBER(K168),(K168/159.7)*2,"")</f>
        <v>0.23018159048215403</v>
      </c>
      <c r="BP168" s="6">
        <f>IF(ISNUMBER(L168),L168/70.94,"")</f>
        <v>4.22892585283338E-3</v>
      </c>
      <c r="BQ168" s="6">
        <f>IF(ISNUMBER(M168), M168/40.31,"")</f>
        <v>0.10146365666087818</v>
      </c>
      <c r="BR168" s="6">
        <f>IF(ISNUMBER(N168),N168/56.08,"")</f>
        <v>0.39782453637660486</v>
      </c>
      <c r="BS168" s="6">
        <f>IF(ISNUMBER(O168),(O168/61.98)*2,"")</f>
        <v>7.7444336882865443E-3</v>
      </c>
      <c r="BT168" s="6">
        <f>IF(ISNUMBER(P168),(P168/94.2)*2,"")</f>
        <v>4.6709129511677281E-3</v>
      </c>
      <c r="BU168" s="6">
        <f>IF(ISNUMBER(Q168),(Q168/141.94)*2,"")</f>
        <v>5.6361843032267161E-3</v>
      </c>
      <c r="BV168" s="5">
        <f>IF(ISNUMBER(K168),ROUND(0.1189*K168,2),"")</f>
        <v>2.19</v>
      </c>
      <c r="BW168" s="5">
        <f>IF(ISNUMBER(K168),ROUND(0.9*(K168-BV168),2),"")</f>
        <v>14.57</v>
      </c>
      <c r="BX168" s="36">
        <f>IF(AND(OR(ISNUMBER(BV168),ISNUMBER(BW168)),ISNUMBER(M168)),ROUND((BQ168/(BQ168+(BO168*0.899)))*100,2),"")</f>
        <v>32.9</v>
      </c>
      <c r="BY168" s="5">
        <f>IF(AND(OR(ISNUMBER(K168),ISNUMBER(BV168)),ISNUMBER(M168)),ROUND(((K168*0.9))/M168,2),"")</f>
        <v>4.04</v>
      </c>
      <c r="BZ168" s="5">
        <f>IF(AND(ISNUMBER(J168),ISNUMBER(I168)),ROUND(J168/I168,2),"")</f>
        <v>3.49</v>
      </c>
      <c r="CA168" s="5">
        <f>IF(AND(ISNUMBER(N168),ISNUMBER(I168)),ROUND(N168/I168,2),"")</f>
        <v>6.86</v>
      </c>
      <c r="CB168" s="5">
        <f>IF(AND(ISNUMBER(I168),ISNUMBER(Q168)),ROUND(I168/Q168,2),"")</f>
        <v>8.1300000000000008</v>
      </c>
      <c r="CC168" s="5">
        <f>IF(AND(ISNUMBER(O168),ISNUMBER(P168)),ROUND(O168+P168,2),"")</f>
        <v>0.46</v>
      </c>
      <c r="CD168" s="5">
        <f>IF(AND(ISNUMBER(O168),ISNUMBER(P168),ISNUMBER(N168)),(O168+P168)-N168,"")</f>
        <v>-21.849999999999998</v>
      </c>
      <c r="CE168" s="34">
        <f>IF(AND(ISNUMBER(M168),ISNUMBER(P168)),M168+P168,"")</f>
        <v>4.3099999999999996</v>
      </c>
      <c r="CF168" s="34">
        <f>IF(AND(ISNUMBER(M168),ISNUMBER(N168),ISNUMBER(O168),ISNUMBER(P168)),M168+N168+O168+P168,"")</f>
        <v>26.859999999999996</v>
      </c>
      <c r="CG168" s="34">
        <f>IF(AND(ISNUMBER(CE168),ISNUMBER(CF168)),100*(CE168/CF168),"")</f>
        <v>16.046165301563665</v>
      </c>
      <c r="CH168" s="5">
        <f>IF(AND(ISNUMBER(P168),ISNUMBER(Q168)),ROUND((P168*8300)/(Q168*4366),2),"")</f>
        <v>1.05</v>
      </c>
      <c r="CI168" s="5">
        <f>IF(AND(ISNUMBER(P168),ISNUMBER(I168)),ROUND((P168*8300)/(I168*5995),2),"")</f>
        <v>0.09</v>
      </c>
      <c r="CJ168" s="6">
        <f>IF(AND(ISNUMBER(AE168),ISNUMBER(Q168)),ROUND(AE168/(Q168*10000),3),"")</f>
        <v>4.2000000000000003E-2</v>
      </c>
      <c r="CK168" s="5">
        <f>IF(AND(ISNUMBER(AB168),ISNUMBER(AC168)),ROUND(AB168/AC168,3),"")</f>
        <v>6.2E-2</v>
      </c>
      <c r="CL168" s="5" t="str">
        <f>IF(AND(ISNUMBER(AC168),ISNUMBER(AK168)),ROUND(AC168/AK168,3),"")</f>
        <v/>
      </c>
      <c r="CM168" s="5">
        <f>IF(AND(ISNUMBER(AG168),ISNUMBER(AB168)),ROUND(AG168/AB168,2),"")</f>
        <v>3.53</v>
      </c>
      <c r="CN168" s="5">
        <f>IF(AND(ISNUMBER(Y168),ISNUMBER(W168)),ROUND(Y168/W168,2),"")</f>
        <v>0.46</v>
      </c>
      <c r="CO168" s="5">
        <f>IF(AND(ISNUMBER(W168),ISNUMBER(V168)),ROUND(W168/V168,2),"")</f>
        <v>0.13</v>
      </c>
      <c r="CP168" s="5">
        <f>IF(AND(ISNUMBER(AE168),ISNUMBER(AD168)),ROUND(AE168/AD168,2),"")</f>
        <v>3.38</v>
      </c>
      <c r="CQ168" s="6">
        <f>IF(AND(ISNUMBER(AD168),ISNUMBER(AF168)),ROUND(AF168/AD168,3),"")</f>
        <v>0.38</v>
      </c>
      <c r="CR168" s="40">
        <f>IF(AND(ISNUMBER(AE168),ISNUMBER(I168)),ROUND(AE168/(I168*10000),4),"")</f>
        <v>5.1999999999999998E-3</v>
      </c>
      <c r="CS168" s="5">
        <f>IF(AND(ISNUMBER(AF168),ISNUMBER(AG168)),ROUND(AG168/AF168,2),"")</f>
        <v>3.16</v>
      </c>
      <c r="CT168" s="5" t="str">
        <f>IF(AND(ISNUMBER(AH168),ISNUMBER(AG168)),ROUND(AG168/AH168,2),"")</f>
        <v/>
      </c>
      <c r="CU168" s="5" t="str">
        <f>IF(AND(ISNUMBER(AX168),ISNUMBER(AG168)),ROUND(AG168/AX168,1),"")</f>
        <v/>
      </c>
      <c r="CV168" s="5" t="str">
        <f>IF(AND(ISNUMBER(AE168),ISNUMBER(AV168)),ROUND(AE168/AV168,1),"")</f>
        <v/>
      </c>
      <c r="CW168" s="5">
        <f>IF(AND(ISNUMBER(AE168),ISNUMBER(AF168)),ROUND(AE168/AF168,2),"")</f>
        <v>8.89</v>
      </c>
      <c r="CX168" s="5" t="str">
        <f>IF(AND(ISNUMBER(AI168),ISNUMBER(AT168)),ROUND(AI168/AT168,2),"")</f>
        <v/>
      </c>
      <c r="CY168" s="4">
        <f>IF(AND(ISNUMBER(I168),ISNUMBER(AD168)),ROUND((I168*5995)/AD168,0),"")</f>
        <v>390</v>
      </c>
      <c r="CZ168" s="4">
        <f>IF(AND(ISNUMBER(I168),ISNUMBER(AE168)),ROUND((I168*5995)/AE168,1),"")</f>
        <v>115.3</v>
      </c>
      <c r="DA168" s="4" t="str">
        <f>IF(AND(ISNUMBER(I168),ISNUMBER(AT168)),ROUND((I168*5995)/AT168,0),"")</f>
        <v/>
      </c>
      <c r="DB168" s="5">
        <f>IF(AND(ISNUMBER(AD168),ISNUMBER(AG168)),ROUND(AG168/AD168,2),"")</f>
        <v>1.2</v>
      </c>
      <c r="DC168" s="5" t="str">
        <f>IF(AND(ISNUMBER(AG168),ISNUMBER(AT168)),ROUND(AG168/AT168,2),"")</f>
        <v/>
      </c>
      <c r="DD168" s="5" t="str">
        <f>IF(AND(ISNUMBER(AG168),ISNUMBER(AW168)),ROUND(AG168/AW168,2),"")</f>
        <v/>
      </c>
      <c r="DE168" s="5" t="str">
        <f>IF(AND(ISNUMBER(AV168),ISNUMBER(AT168)),ROUND(AV168/AT168,2),"")</f>
        <v/>
      </c>
      <c r="DF168" s="5" t="str">
        <f>IF(AND(ISNUMBER(AF168),ISNUMBER(AT168)),ROUND(AF168/AT168,2),"")</f>
        <v/>
      </c>
      <c r="DG168" s="5" t="str">
        <f>IF(AND(ISNUMBER(AW168),ISNUMBER(AT168)),ROUND(AW168/AT168,2),"")</f>
        <v/>
      </c>
      <c r="DH168" s="5" t="str">
        <f>IF(AND(ISNUMBER(AX168),ISNUMBER(AT168)),ROUND(AX168/AT168,2),"")</f>
        <v/>
      </c>
      <c r="DI168" s="5" t="str">
        <f>IF(AND(ISNUMBER(I168),ISNUMBER(AT168)),ROUND(I168/AT168,2),"")</f>
        <v/>
      </c>
      <c r="DJ168" s="5" t="str">
        <f>IF(AND(ISNUMBER(AH168),ISNUMBER(AL168),ISNUMBER(AT168)),AH168+AL168+AT168,"")</f>
        <v/>
      </c>
      <c r="DK168" s="5" t="str">
        <f>IF(AND(ISNUMBER(AH168),ISNUMBER(AF168)),ROUND(AH168/AF168,2),"")</f>
        <v/>
      </c>
      <c r="DL168" s="5" t="str">
        <f>IF(AND(ISNUMBER(AH168),ISNUMBER(AW168)),ROUND(AH168/AW168,2),"")</f>
        <v/>
      </c>
      <c r="DM168" s="5" t="str">
        <f>IF(AND(ISNUMBER(AX168),ISNUMBER(AZ168)),ROUND(AX168/AZ168,2),"")</f>
        <v/>
      </c>
      <c r="DN168" s="5" t="str">
        <f>IF(AND(ISNUMBER(AX168),ISNUMBER(AW168)),ROUND(AX168/AW168,2),"")</f>
        <v/>
      </c>
      <c r="DO168" s="5" t="str">
        <f>IF(AND(ISNUMBER(AX168),ISNUMBER(AF168)),ROUND(AF168/AX168,1),"")</f>
        <v/>
      </c>
      <c r="DP168" s="5" t="str">
        <f>IF(AND(ISNUMBER(AZ168),ISNUMBER(AF168)),ROUND(AF168/AZ168,2),"")</f>
        <v/>
      </c>
      <c r="DQ168" s="5" t="str">
        <f>IF(AND(ISNUMBER(AH168),ISNUMBER(AT168)),ROUND((AH168/0.329)/(AT168/0.22),2),"")</f>
        <v/>
      </c>
      <c r="DR168" s="5" t="str">
        <f>IF(AND(ISNUMBER(AH168),ISNUMBER(AL168)),ROUND((AH168/0.329)/(AL168/0.203),2),"")</f>
        <v/>
      </c>
      <c r="DS168" s="5" t="str">
        <f>IF(AND(ISNUMBER(AT168),ISNUMBER(AL168)),ROUND((AL168/0.203)/(AT168/0.22),2),"")</f>
        <v/>
      </c>
      <c r="DT168" s="5" t="str">
        <f>IF(AND(ISNUMBER(AF168),ISNUMBER(AW168)),ROUND((AF168/0.658)/(AW168/0.037),2),"")</f>
        <v/>
      </c>
      <c r="DU168" s="5" t="str">
        <f>IF(AND(ISNUMBER(AH168),ISNUMBER(AF168)),ROUND((AH168/0.648)/(AF168/0.658),2),"")</f>
        <v/>
      </c>
      <c r="DV168" s="5" t="str">
        <f>IF(AND(ISNUMBER(AX168),ISNUMBER(AF168)),ROUND((AX168/0.0795)/(AF168/0.658),2),"")</f>
        <v/>
      </c>
      <c r="DW168" s="5" t="str">
        <f>IF(AND(ISNUMBER(AX168),ISNUMBER(AW168)),ROUND((AX168/0.0795)/(AW168/0.037),2),"")</f>
        <v/>
      </c>
      <c r="DX168" s="5" t="str">
        <f>IF(AND(ISNUMBER(AV168),ISNUMBER(AX168)),ROUND((AV168/0.283)/(AX168/0.07957),2),"")</f>
        <v/>
      </c>
      <c r="DY168" s="5">
        <f>IF(AND(ISNUMBER(AF168),ISNUMBER(AE168)),ROUND((AF168/0.658)/(AE168/10.5),2),"")</f>
        <v>1.79</v>
      </c>
      <c r="DZ168" s="36">
        <f>IF(AND(ISNUMBER(AD168),ISNUMBER(AF168)),ROUND(AD168+AF168,1),"")</f>
        <v>69</v>
      </c>
      <c r="EA168" s="36" t="str">
        <f>IF(AND(ISNUMBER(AT168),ISNUMBER(AW168)),ROUND(AT168+AW168,1),"")</f>
        <v/>
      </c>
      <c r="EB168" s="4">
        <f>IF(AND(ISNUMBER(N168),ISNUMBER(O168),ISNUMBER(P168)),((BT168-(BS168+BR168))*1000),"")</f>
        <v>-400.89805711372367</v>
      </c>
      <c r="EC168" s="4">
        <f>IF(AND(ISNUMBER(H168),ISNUMBER(N168),ISNUMBER(O168),ISNUMBER(P168)),(((BL168/3)-(BT168+BS168+2*(BR168/3)))*1000),"")</f>
        <v>-59.403490988155532</v>
      </c>
      <c r="ED168" s="4">
        <f>IF(AND(ISNUMBER(J168),ISNUMBER(N168),ISNUMBER(O168),ISNUMBER(P168)),((BN168-(BT168+BS168+2*BR168))*1000),"")</f>
        <v>-585.47175416418781</v>
      </c>
      <c r="EE168" s="4">
        <f>IF(AND(ISNUMBER(I168),ISNUMBER(K168),ISNUMBER(M168)),((BO168+BQ168+BM168)*1000),"")</f>
        <v>372.33127618659756</v>
      </c>
      <c r="EF168" s="4">
        <f>IF(AND(ISNUMBER(EC168),ISNUMBER(EE168)),(555-(EC168+EE168)),"")</f>
        <v>242.07221480155795</v>
      </c>
      <c r="EG168" s="5">
        <f>IF(AND(ISNUMBER(J168),ISNUMBER(N168),ISNUMBER(O168),ISNUMBER(P168)),((J168/101.96))/(((O168/62))+((P168/94.1))+(N168/56.08)),"")</f>
        <v>0.27551720298707871</v>
      </c>
      <c r="EH168" s="5">
        <f>IF(AND(ISNUMBER(J168),ISNUMBER(N168),ISNUMBER(O168),ISNUMBER(P168)),((J168/101.96))/(((O168/62))+((P168/94.1))),"")</f>
        <v>17.928788436572507</v>
      </c>
      <c r="EI168" s="5">
        <f>IF(AND(ISNUMBER(J168),ISNUMBER(N168),ISNUMBER(O168),ISNUMBER(P168)),(2*(J168/101.96))/((2*(O168/62))+(2*(P168/94.1))+(N168/56.08)),"")</f>
        <v>0.54269465046303644</v>
      </c>
      <c r="EJ168" s="5">
        <f>IF(AND(ISNUMBER(N168),ISNUMBER(O168),ISNUMBER(P168)),((2*(O168/62))+(2*(P168/94.1)))/(N168/56.08),"")</f>
        <v>3.1214294432060381E-2</v>
      </c>
      <c r="EK168" s="5">
        <f>IF(AND(ISNUMBER(J168),ISNUMBER(O168),ISNUMBER(P168)),(2*(O168/62))/((2*(J168/101.96))-(2*(P168/94.1))),"")</f>
        <v>3.5519909413168273E-2</v>
      </c>
      <c r="EL168" s="5">
        <f>IF(AND(ISNUMBER(J168),ISNUMBER(N168),ISNUMBER(P168)),(2*(N168/56.08))/((2*(J168/101.96))-(2*(P168/94.1))),"")</f>
        <v>3.6504286360617733</v>
      </c>
      <c r="EM168" s="5">
        <f>IF(AND(ISNUMBER(J168),ISNUMBER(H168)),ROUND(J168/H168,2),"")</f>
        <v>0.28999999999999998</v>
      </c>
      <c r="EN168" s="5">
        <f>IF(AND(OR(ISNUMBER(BV168),ISNUMBER(BW168)),ISNUMBER(M168),ISNUMBER(N168)),ROUND((BV168+BW168+0.5*(N168+M168)),2),"")</f>
        <v>29.96</v>
      </c>
      <c r="EO168" s="36">
        <f>IF(AND(ISNUMBER(Q168),ISNUMBER(I168),ISNUMBER(L168)),ROUND(I168,2),"")</f>
        <v>3.25</v>
      </c>
      <c r="EP168" s="36">
        <f>IF(AND(ISNUMBER(Q168),ISNUMBER(I168),ISNUMBER(L168)),(L168*10),"")</f>
        <v>3</v>
      </c>
      <c r="EQ168" s="36">
        <f>IF(AND(ISNUMBER(Q168),ISNUMBER(I168),ISNUMBER(L168)),(Q168*10),"")</f>
        <v>4</v>
      </c>
      <c r="ER168" s="36">
        <f>IF(AND(ISNUMBER(AD168),ISNUMBER(I168),ISNUMBER(AE168)),(I168*59.95),"")</f>
        <v>194.83750000000001</v>
      </c>
      <c r="ES168" s="36">
        <f>IF(AND(ISNUMBER(AD168),ISNUMBER(I168),ISNUMBER(AE168)),(AE168),"")</f>
        <v>169</v>
      </c>
      <c r="ET168" s="36">
        <f>IF(AND(ISNUMBER(AD168),ISNUMBER(I168),ISNUMBER(AE168)),(AD168*3),"")</f>
        <v>150</v>
      </c>
      <c r="EU168" s="36">
        <f>IF(AND(ISNUMBER(J168),OR(ISNUMBER(BW168),ISNUMBER(BV168)),ISNUMBER(M168)),(0.9*K168),"")</f>
        <v>16.541999999999998</v>
      </c>
      <c r="EV168" s="36">
        <f>IF(AND(ISNUMBER(J168),OR(ISNUMBER(BW168),ISNUMBER(BV168)),ISNUMBER(M168)),(M168),"")</f>
        <v>4.09</v>
      </c>
      <c r="EW168" s="36">
        <f>IF(AND(ISNUMBER(J168),OR(ISNUMBER(BW168),ISNUMBER(BV168)),ISNUMBER(M168)),(J168),"")</f>
        <v>11.35</v>
      </c>
      <c r="EX168" s="36">
        <f>IF(AND(OR(ISNUMBER(BV168),ISNUMBER(BW168)),ISNUMBER(O168),ISNUMBER(P168),ISNUMBER(M168)),(0.9*K168),"")</f>
        <v>16.541999999999998</v>
      </c>
      <c r="EY168" s="36">
        <f>IF(AND(OR(ISNUMBER(BV168),ISNUMBER(BW168)),ISNUMBER(O168),ISNUMBER(P168),ISNUMBER(M168)),(O168+P168),"")</f>
        <v>0.45999999999999996</v>
      </c>
      <c r="EZ168" s="36">
        <f>IF(AND(OR(ISNUMBER(BV168),ISNUMBER(BW168)),ISNUMBER(O168),ISNUMBER(P168),ISNUMBER(M168)),(M168),"")</f>
        <v>4.09</v>
      </c>
      <c r="FA168" s="5" t="str">
        <f>IF(AND(ISNUMBER(AV168),ISNUMBER(AX168),ISNUMBER(AW168)),(AV168/3),"")</f>
        <v/>
      </c>
      <c r="FB168" s="5" t="str">
        <f>IF(AND(ISNUMBER(AI168),ISNUMBER(AW168),ISNUMBER(AV168)),AX168,"")</f>
        <v/>
      </c>
      <c r="FC168" s="5" t="str">
        <f>IF(AND(ISNUMBER(AI168),ISNUMBER(AW168),ISNUMBER(AV168)),AW168,"")</f>
        <v/>
      </c>
      <c r="FD168" s="36">
        <f>IF(AND(ISNUMBER(I168),ISNUMBER(AE168),ISNUMBER(AC168)),(I168*59.95),"")</f>
        <v>194.83750000000001</v>
      </c>
      <c r="FE168" s="36">
        <f>IF(AND(ISNUMBER(I168),ISNUMBER(AE168),ISNUMBER(AC168)),(AE168),"")</f>
        <v>169</v>
      </c>
      <c r="FF168" s="36">
        <f>IF(AND(ISNUMBER(I168),ISNUMBER(AE168),ISNUMBER(AC168)),(AC168/2),"")</f>
        <v>136.5</v>
      </c>
      <c r="FG168" s="5">
        <f>IF(AND(ISNUMBER(AE168),ISNUMBER(AF168),ISNUMBER(AD168)),(2*AF168),"")</f>
        <v>38</v>
      </c>
      <c r="FH168" s="36">
        <f>IF(AND(ISNUMBER(AE168),ISNUMBER(AF168),ISNUMBER(AD168)),(AE168/4),"")</f>
        <v>42.25</v>
      </c>
      <c r="FI168" s="36">
        <f>IF(AND(ISNUMBER(AE168),ISNUMBER(AF168),ISNUMBER(AD168)),(AD168),"")</f>
        <v>50</v>
      </c>
      <c r="FJ168" s="5" t="str">
        <f>IF(AND(ISNUMBER(AE168),ISNUMBER(AF168),ISNUMBER(AH168)),(AD168/15),"")</f>
        <v/>
      </c>
      <c r="FK168" s="5" t="str">
        <f>IF(AND(ISNUMBER(AE168),ISNUMBER(AF168),ISNUMBER(AH168)),(AH168/10),"")</f>
        <v/>
      </c>
      <c r="FL168" s="5" t="str">
        <f>IF(AND(ISNUMBER(AE168),ISNUMBER(AF168),ISNUMBER(AH168)),(AF168/8),"")</f>
        <v/>
      </c>
      <c r="FM168" s="5">
        <f>IF(ISNUMBER(AB168),AB168/30,"")</f>
        <v>0.56666666666666665</v>
      </c>
      <c r="FN168" s="5" t="str">
        <f>IF(ISNUMBER(AV168),AV168,"")</f>
        <v/>
      </c>
      <c r="FO168" s="5" t="str">
        <f>IF(ISNUMBER(AW168),AW168*3,"")</f>
        <v/>
      </c>
      <c r="FP168" s="4">
        <f>IF(ISNUMBER(BK168),BK168/50,"")</f>
        <v>389.68</v>
      </c>
      <c r="FQ168" s="4" t="str">
        <f>IF(ISNUMBER(AL168),AL168*50,"")</f>
        <v/>
      </c>
      <c r="FR168" s="4">
        <f>IF(ISNUMBER(V168),V168,"")</f>
        <v>280</v>
      </c>
      <c r="FS168" s="65">
        <f>IF(AND(ISNUMBER(V168),ISNUMBER(BK168)),LOG((50*V168)/BK168),"")</f>
        <v>-0.14355008522149429</v>
      </c>
      <c r="FT168" s="65" t="str">
        <f>IF(AND(ISNUMBER(U168),ISNUMBER(BK168)),LOG((250*U168)/BK168),"")</f>
        <v/>
      </c>
      <c r="FU168" s="65" t="str">
        <f>IF(AND(ISNUMBER(AM168),ISNUMBER(AU168)),LOG(AM168/(5*AU168)),"")</f>
        <v/>
      </c>
      <c r="FV168" s="65" t="str">
        <f>IF(AND(ISNUMBER(AC168),ISNUMBER(AU168)),LOG(AC168/(500*AU168)),"")</f>
        <v/>
      </c>
      <c r="FW168" s="65">
        <f>IF(AND(ISNUMBER(H168),ISNUMBER(BK168)),LOG((0.467*H168*10000)/(5*BK168)),"")</f>
        <v>0.27550311091367902</v>
      </c>
      <c r="FX168" s="65">
        <f>IF(AND(ISNUMBER(AC168),ISNUMBER(BK168)),LOG((40*AC168)/BK168),"")</f>
        <v>-0.25145548253101385</v>
      </c>
      <c r="FY168" s="65">
        <f>IF(AND(ISNUMBER(AD168),ISNUMBER(AC168),ISNUMBER(AE168),ISNUMBER(BK168)),-(0.016*LOG(AE168/BK168))-(2.961*LOG(AD168/BK168))+(1.5*LOG(AC168/BK168)),"")</f>
        <v>4.9238021850172675</v>
      </c>
      <c r="FZ168" s="65">
        <f>IF(AND(ISNUMBER(AD168),ISNUMBER(AC168),ISNUMBER(AE168),ISNUMBER(BK168)),-(1.474*LOG(AE168/BK168))+(2.143*LOG(AD168/BK168))+(1.84*LOG(AC168/BK168)),"")</f>
        <v>-5.9232754180909035</v>
      </c>
      <c r="GA168" s="65">
        <f>IF(AND(ISNUMBER(CQ168),ISNUMBER(CP168)),(1.74+LOG(CQ168)-(1.92*LOG(CP168))),"")</f>
        <v>0.30426353208371304</v>
      </c>
      <c r="GB168" s="65">
        <f>IF(AND(ISNUMBER(H168),ISNUMBER(H168),ISNUMBER(J168),ISNUMBER(BW168),ISNUMBER(M168),ISNUMBER(N168),ISNUMBER(O168),ISNUMBER(P168)),(0.0088*H168-0.0774*I168+0.0102*J168+0.0066*BW168-0.0017*M168-0.0143*N168-0.0155*O168-0.0007*P168),"")</f>
        <v>-2.3285999999999987E-2</v>
      </c>
      <c r="GC168" s="65">
        <f>IF(AND(ISNUMBER(H168),ISNUMBER(H168),ISNUMBER(J168),ISNUMBER(BW168),ISNUMBER(M168),ISNUMBER(N168),ISNUMBER(O168),ISNUMBER(P168)),(-0.013*H168-0.0185*I168-0.0129*J168-0.0134*BW168-0.03*M168-0.0204*N168-0.0481*O168-0.0715*P168),"")</f>
        <v>-1.5182960000000001</v>
      </c>
      <c r="GD168" s="65">
        <f>IF(AND(ISNUMBER(H168),ISNUMBER(H168),ISNUMBER(J168),ISNUMBER(BW168),ISNUMBER(M168),ISNUMBER(N168),ISNUMBER(O168),ISNUMBER(P168)),(-0.0221*H168-0.0532*I168-0.0361*J168-0.0016*BW168-0.031*M168-0.0237*N168-0.0641*O168-0.0289*P168),"")</f>
        <v>-2.1526400000000003</v>
      </c>
    </row>
    <row r="169" spans="1:186">
      <c r="A169" s="38" t="s">
        <v>185</v>
      </c>
      <c r="B169" s="37">
        <v>670597.22767399997</v>
      </c>
      <c r="C169" s="4">
        <v>4891491.0952500002</v>
      </c>
      <c r="D169" s="38" t="s">
        <v>378</v>
      </c>
      <c r="E169" s="38" t="s">
        <v>646</v>
      </c>
      <c r="F169" s="58">
        <v>5796</v>
      </c>
      <c r="G169" s="38" t="s">
        <v>380</v>
      </c>
      <c r="H169" s="34">
        <v>45.98</v>
      </c>
      <c r="I169" s="34">
        <v>3.29</v>
      </c>
      <c r="J169" s="34">
        <v>14.26</v>
      </c>
      <c r="K169" s="34">
        <v>16.91</v>
      </c>
      <c r="L169" s="34">
        <v>0.21</v>
      </c>
      <c r="M169" s="34">
        <v>6.72</v>
      </c>
      <c r="N169" s="34">
        <v>9.1999999999999993</v>
      </c>
      <c r="O169" s="34">
        <v>3.3</v>
      </c>
      <c r="P169" s="34">
        <v>0.23</v>
      </c>
      <c r="Q169" s="34">
        <v>0.34</v>
      </c>
      <c r="R169" s="34"/>
      <c r="S169" s="5">
        <f t="shared" si="382"/>
        <v>100.44</v>
      </c>
      <c r="V169" s="4">
        <v>504</v>
      </c>
      <c r="W169" s="4">
        <v>105</v>
      </c>
      <c r="Y169" s="4">
        <v>37</v>
      </c>
      <c r="AB169" s="4">
        <v>19</v>
      </c>
      <c r="AC169" s="4">
        <v>178</v>
      </c>
      <c r="AD169" s="4">
        <v>41</v>
      </c>
      <c r="AE169" s="4">
        <v>158</v>
      </c>
      <c r="AF169" s="26">
        <v>19</v>
      </c>
      <c r="AG169" s="4">
        <v>76</v>
      </c>
      <c r="BK169" s="4">
        <f t="shared" ref="BK169:BK224" si="507">IF(ISNUMBER(I169),ROUND(I169*5995,0),"")</f>
        <v>19724</v>
      </c>
      <c r="BL169" s="6">
        <f t="shared" ref="BL169:BL224" si="508">IF(ISNUMBER(H169),H169/60.09,"")</f>
        <v>0.76518555500083196</v>
      </c>
      <c r="BM169" s="6">
        <f t="shared" ref="BM169:BM224" si="509">IF(ISNUMBER(I169),I169/79.88,"")</f>
        <v>4.1186780170255385E-2</v>
      </c>
      <c r="BN169" s="6">
        <f t="shared" ref="BN169:BN224" si="510">IF(ISNUMBER(J169),(J169/101.98)*2,"")</f>
        <v>0.27966267895665814</v>
      </c>
      <c r="BO169" s="6">
        <f t="shared" ref="BO169:BO224" si="511">IF(ISNUMBER(K169),(K169/159.7)*2,"")</f>
        <v>0.21177207263619288</v>
      </c>
      <c r="BP169" s="6">
        <f t="shared" ref="BP169:BP224" si="512">IF(ISNUMBER(L169),L169/70.94,"")</f>
        <v>2.9602480969833662E-3</v>
      </c>
      <c r="BQ169" s="6">
        <f t="shared" ref="BQ169:BQ224" si="513">IF(ISNUMBER(M169), M169/40.31,"")</f>
        <v>0.16670801290002479</v>
      </c>
      <c r="BR169" s="6">
        <f t="shared" ref="BR169:BR224" si="514">IF(ISNUMBER(N169),N169/56.08,"")</f>
        <v>0.16405135520684735</v>
      </c>
      <c r="BS169" s="6">
        <f t="shared" ref="BS169:BS224" si="515">IF(ISNUMBER(O169),(O169/61.98)*2,"")</f>
        <v>0.10648596321393998</v>
      </c>
      <c r="BT169" s="6">
        <f t="shared" ref="BT169:BT224" si="516">IF(ISNUMBER(P169),(P169/94.2)*2,"")</f>
        <v>4.8832271762208066E-3</v>
      </c>
      <c r="BU169" s="6">
        <f t="shared" ref="BU169:BU224" si="517">IF(ISNUMBER(Q169),(Q169/141.94)*2,"")</f>
        <v>4.7907566577427086E-3</v>
      </c>
      <c r="BV169" s="5">
        <f t="shared" ref="BV169:BV224" si="518">IF(ISNUMBER(K169),ROUND(0.1189*K169,2),"")</f>
        <v>2.0099999999999998</v>
      </c>
      <c r="BW169" s="5">
        <f t="shared" ref="BW169:BW224" si="519">IF(ISNUMBER(K169),ROUND(0.9*(K169-BV169),2),"")</f>
        <v>13.41</v>
      </c>
      <c r="BX169" s="36">
        <f t="shared" ref="BX169:BX224" si="520">IF(AND(OR(ISNUMBER(BV169),ISNUMBER(BW169)),ISNUMBER(M169)),ROUND((BQ169/(BQ169+(BO169*0.899)))*100,2),"")</f>
        <v>46.69</v>
      </c>
      <c r="BY169" s="5">
        <f t="shared" ref="BY169:BY224" si="521">IF(AND(OR(ISNUMBER(K169),ISNUMBER(BV169)),ISNUMBER(M169)),ROUND(((K169*0.9))/M169,2),"")</f>
        <v>2.2599999999999998</v>
      </c>
      <c r="BZ169" s="5">
        <f t="shared" ref="BZ169:BZ224" si="522">IF(AND(ISNUMBER(J169),ISNUMBER(I169)),ROUND(J169/I169,2),"")</f>
        <v>4.33</v>
      </c>
      <c r="CA169" s="5">
        <f t="shared" ref="CA169:CA224" si="523">IF(AND(ISNUMBER(N169),ISNUMBER(I169)),ROUND(N169/I169,2),"")</f>
        <v>2.8</v>
      </c>
      <c r="CB169" s="5">
        <f t="shared" ref="CB169:CB224" si="524">IF(AND(ISNUMBER(I169),ISNUMBER(Q169)),ROUND(I169/Q169,2),"")</f>
        <v>9.68</v>
      </c>
      <c r="CC169" s="5">
        <f t="shared" ref="CC169:CC224" si="525">IF(AND(ISNUMBER(O169),ISNUMBER(P169)),ROUND(O169+P169,2),"")</f>
        <v>3.53</v>
      </c>
      <c r="CD169" s="5">
        <f t="shared" ref="CD169:CD224" si="526">IF(AND(ISNUMBER(O169),ISNUMBER(P169),ISNUMBER(N169)),(O169+P169)-N169,"")</f>
        <v>-5.67</v>
      </c>
      <c r="CE169" s="34">
        <f t="shared" ref="CE169:CE224" si="527">IF(AND(ISNUMBER(M169),ISNUMBER(P169)),M169+P169,"")</f>
        <v>6.95</v>
      </c>
      <c r="CF169" s="34">
        <f t="shared" ref="CF169:CF224" si="528">IF(AND(ISNUMBER(M169),ISNUMBER(N169),ISNUMBER(O169),ISNUMBER(P169)),M169+N169+O169+P169,"")</f>
        <v>19.45</v>
      </c>
      <c r="CG169" s="34">
        <f t="shared" ref="CG169:CG224" si="529">IF(AND(ISNUMBER(CE169),ISNUMBER(CF169)),100*(CE169/CF169),"")</f>
        <v>35.732647814910031</v>
      </c>
      <c r="CH169" s="5">
        <f t="shared" ref="CH169:CH224" si="530">IF(AND(ISNUMBER(P169),ISNUMBER(Q169)),ROUND((P169*8300)/(Q169*4366),2),"")</f>
        <v>1.29</v>
      </c>
      <c r="CI169" s="5">
        <f t="shared" ref="CI169:CI224" si="531">IF(AND(ISNUMBER(P169),ISNUMBER(I169)),ROUND((P169*8300)/(I169*5995),2),"")</f>
        <v>0.1</v>
      </c>
      <c r="CJ169" s="6">
        <f t="shared" ref="CJ169:CJ224" si="532">IF(AND(ISNUMBER(AE169),ISNUMBER(Q169)),ROUND(AE169/(Q169*10000),3),"")</f>
        <v>4.5999999999999999E-2</v>
      </c>
      <c r="CK169" s="5">
        <f t="shared" ref="CK169:CK224" si="533">IF(AND(ISNUMBER(AB169),ISNUMBER(AC169)),ROUND(AB169/AC169,3),"")</f>
        <v>0.107</v>
      </c>
      <c r="CL169" s="5" t="str">
        <f t="shared" ref="CL169:CL224" si="534">IF(AND(ISNUMBER(AC169),ISNUMBER(AK169)),ROUND(AC169/AK169,3),"")</f>
        <v/>
      </c>
      <c r="CM169" s="5">
        <f t="shared" ref="CM169:CM224" si="535">IF(AND(ISNUMBER(AG169),ISNUMBER(AB169)),ROUND(AG169/AB169,2),"")</f>
        <v>4</v>
      </c>
      <c r="CN169" s="5">
        <f t="shared" ref="CN169:CN224" si="536">IF(AND(ISNUMBER(Y169),ISNUMBER(W169)),ROUND(Y169/W169,2),"")</f>
        <v>0.35</v>
      </c>
      <c r="CO169" s="5">
        <f t="shared" ref="CO169:CO224" si="537">IF(AND(ISNUMBER(W169),ISNUMBER(V169)),ROUND(W169/V169,2),"")</f>
        <v>0.21</v>
      </c>
      <c r="CP169" s="5">
        <f t="shared" ref="CP169:CP224" si="538">IF(AND(ISNUMBER(AE169),ISNUMBER(AD169)),ROUND(AE169/AD169,2),"")</f>
        <v>3.85</v>
      </c>
      <c r="CQ169" s="6">
        <f t="shared" ref="CQ169:CQ224" si="539">IF(AND(ISNUMBER(AD169),ISNUMBER(AF169)),ROUND(AF169/AD169,3),"")</f>
        <v>0.46300000000000002</v>
      </c>
      <c r="CR169" s="40">
        <f t="shared" ref="CR169:CR224" si="540">IF(AND(ISNUMBER(AE169),ISNUMBER(I169)),ROUND(AE169/(I169*10000),4),"")</f>
        <v>4.7999999999999996E-3</v>
      </c>
      <c r="CS169" s="5">
        <f t="shared" ref="CS169:CS224" si="541">IF(AND(ISNUMBER(AF169),ISNUMBER(AG169)),ROUND(AG169/AF169,2),"")</f>
        <v>4</v>
      </c>
      <c r="CT169" s="5" t="str">
        <f t="shared" ref="CT169:CT224" si="542">IF(AND(ISNUMBER(AH169),ISNUMBER(AG169)),ROUND(AG169/AH169,2),"")</f>
        <v/>
      </c>
      <c r="CU169" s="5" t="str">
        <f t="shared" ref="CU169:CU224" si="543">IF(AND(ISNUMBER(AX169),ISNUMBER(AG169)),ROUND(AG169/AX169,1),"")</f>
        <v/>
      </c>
      <c r="CV169" s="5" t="str">
        <f t="shared" ref="CV169:CV224" si="544">IF(AND(ISNUMBER(AE169),ISNUMBER(AV169)),ROUND(AE169/AV169,1),"")</f>
        <v/>
      </c>
      <c r="CW169" s="5">
        <f t="shared" ref="CW169:CW224" si="545">IF(AND(ISNUMBER(AE169),ISNUMBER(AF169)),ROUND(AE169/AF169,2),"")</f>
        <v>8.32</v>
      </c>
      <c r="CX169" s="5" t="str">
        <f t="shared" ref="CX169:CX224" si="546">IF(AND(ISNUMBER(AI169),ISNUMBER(AT169)),ROUND(AI169/AT169,2),"")</f>
        <v/>
      </c>
      <c r="CY169" s="4">
        <f t="shared" ref="CY169:CY224" si="547">IF(AND(ISNUMBER(I169),ISNUMBER(AD169)),ROUND((I169*5995)/AD169,0),"")</f>
        <v>481</v>
      </c>
      <c r="CZ169" s="4">
        <f t="shared" ref="CZ169:CZ224" si="548">IF(AND(ISNUMBER(I169),ISNUMBER(AE169)),ROUND((I169*5995)/AE169,1),"")</f>
        <v>124.8</v>
      </c>
      <c r="DA169" s="4" t="str">
        <f t="shared" ref="DA169:DA224" si="549">IF(AND(ISNUMBER(I169),ISNUMBER(AT169)),ROUND((I169*5995)/AT169,0),"")</f>
        <v/>
      </c>
      <c r="DB169" s="5">
        <f t="shared" ref="DB169:DB224" si="550">IF(AND(ISNUMBER(AD169),ISNUMBER(AG169)),ROUND(AG169/AD169,2),"")</f>
        <v>1.85</v>
      </c>
      <c r="DC169" s="5" t="str">
        <f t="shared" ref="DC169:DC224" si="551">IF(AND(ISNUMBER(AG169),ISNUMBER(AT169)),ROUND(AG169/AT169,2),"")</f>
        <v/>
      </c>
      <c r="DD169" s="5" t="str">
        <f t="shared" ref="DD169:DD224" si="552">IF(AND(ISNUMBER(AG169),ISNUMBER(AW169)),ROUND(AG169/AW169,2),"")</f>
        <v/>
      </c>
      <c r="DE169" s="5" t="str">
        <f t="shared" ref="DE169:DE224" si="553">IF(AND(ISNUMBER(AV169),ISNUMBER(AT169)),ROUND(AV169/AT169,2),"")</f>
        <v/>
      </c>
      <c r="DF169" s="5" t="str">
        <f t="shared" ref="DF169:DF224" si="554">IF(AND(ISNUMBER(AF169),ISNUMBER(AT169)),ROUND(AF169/AT169,2),"")</f>
        <v/>
      </c>
      <c r="DG169" s="5" t="str">
        <f t="shared" ref="DG169:DG224" si="555">IF(AND(ISNUMBER(AW169),ISNUMBER(AT169)),ROUND(AW169/AT169,2),"")</f>
        <v/>
      </c>
      <c r="DH169" s="5" t="str">
        <f t="shared" ref="DH169:DH224" si="556">IF(AND(ISNUMBER(AX169),ISNUMBER(AT169)),ROUND(AX169/AT169,2),"")</f>
        <v/>
      </c>
      <c r="DI169" s="5" t="str">
        <f t="shared" ref="DI169:DI224" si="557">IF(AND(ISNUMBER(I169),ISNUMBER(AT169)),ROUND(I169/AT169,2),"")</f>
        <v/>
      </c>
      <c r="DJ169" s="5" t="str">
        <f t="shared" ref="DJ169:DJ224" si="558">IF(AND(ISNUMBER(AH169),ISNUMBER(AL169),ISNUMBER(AT169)),AH169+AL169+AT169,"")</f>
        <v/>
      </c>
      <c r="DK169" s="5" t="str">
        <f t="shared" ref="DK169:DK224" si="559">IF(AND(ISNUMBER(AH169),ISNUMBER(AF169)),ROUND(AH169/AF169,2),"")</f>
        <v/>
      </c>
      <c r="DL169" s="5" t="str">
        <f t="shared" ref="DL169:DL224" si="560">IF(AND(ISNUMBER(AH169),ISNUMBER(AW169)),ROUND(AH169/AW169,2),"")</f>
        <v/>
      </c>
      <c r="DM169" s="5" t="str">
        <f t="shared" ref="DM169:DM224" si="561">IF(AND(ISNUMBER(AX169),ISNUMBER(AZ169)),ROUND(AX169/AZ169,2),"")</f>
        <v/>
      </c>
      <c r="DN169" s="5" t="str">
        <f t="shared" ref="DN169:DN224" si="562">IF(AND(ISNUMBER(AX169),ISNUMBER(AW169)),ROUND(AX169/AW169,2),"")</f>
        <v/>
      </c>
      <c r="DO169" s="5" t="str">
        <f t="shared" ref="DO169:DO224" si="563">IF(AND(ISNUMBER(AX169),ISNUMBER(AF169)),ROUND(AF169/AX169,1),"")</f>
        <v/>
      </c>
      <c r="DP169" s="5" t="str">
        <f t="shared" ref="DP169:DP224" si="564">IF(AND(ISNUMBER(AZ169),ISNUMBER(AF169)),ROUND(AF169/AZ169,2),"")</f>
        <v/>
      </c>
      <c r="DQ169" s="5" t="str">
        <f t="shared" ref="DQ169:DQ224" si="565">IF(AND(ISNUMBER(AH169),ISNUMBER(AT169)),ROUND((AH169/0.329)/(AT169/0.22),2),"")</f>
        <v/>
      </c>
      <c r="DR169" s="5" t="str">
        <f t="shared" ref="DR169:DR224" si="566">IF(AND(ISNUMBER(AH169),ISNUMBER(AL169)),ROUND((AH169/0.329)/(AL169/0.203),2),"")</f>
        <v/>
      </c>
      <c r="DS169" s="5" t="str">
        <f t="shared" ref="DS169:DS224" si="567">IF(AND(ISNUMBER(AT169),ISNUMBER(AL169)),ROUND((AL169/0.203)/(AT169/0.22),2),"")</f>
        <v/>
      </c>
      <c r="DT169" s="5" t="str">
        <f t="shared" ref="DT169:DT224" si="568">IF(AND(ISNUMBER(AF169),ISNUMBER(AW169)),ROUND((AF169/0.658)/(AW169/0.037),2),"")</f>
        <v/>
      </c>
      <c r="DU169" s="5" t="str">
        <f t="shared" ref="DU169:DU224" si="569">IF(AND(ISNUMBER(AH169),ISNUMBER(AF169)),ROUND((AH169/0.648)/(AF169/0.658),2),"")</f>
        <v/>
      </c>
      <c r="DV169" s="5" t="str">
        <f t="shared" ref="DV169:DV224" si="570">IF(AND(ISNUMBER(AX169),ISNUMBER(AF169)),ROUND((AX169/0.0795)/(AF169/0.658),2),"")</f>
        <v/>
      </c>
      <c r="DW169" s="5" t="str">
        <f t="shared" ref="DW169:DW224" si="571">IF(AND(ISNUMBER(AX169),ISNUMBER(AW169)),ROUND((AX169/0.0795)/(AW169/0.037),2),"")</f>
        <v/>
      </c>
      <c r="DX169" s="5" t="str">
        <f t="shared" ref="DX169:DX224" si="572">IF(AND(ISNUMBER(AV169),ISNUMBER(AX169)),ROUND((AV169/0.283)/(AX169/0.07957),2),"")</f>
        <v/>
      </c>
      <c r="DY169" s="5">
        <f t="shared" ref="DY169:DY224" si="573">IF(AND(ISNUMBER(AF169),ISNUMBER(AE169)),ROUND((AF169/0.658)/(AE169/10.5),2),"")</f>
        <v>1.92</v>
      </c>
      <c r="DZ169" s="36">
        <f t="shared" ref="DZ169:DZ224" si="574">IF(AND(ISNUMBER(AD169),ISNUMBER(AF169)),ROUND(AD169+AF169,1),"")</f>
        <v>60</v>
      </c>
      <c r="EA169" s="36" t="str">
        <f t="shared" ref="EA169:EA224" si="575">IF(AND(ISNUMBER(AT169),ISNUMBER(AW169)),ROUND(AT169+AW169,1),"")</f>
        <v/>
      </c>
      <c r="EB169" s="4">
        <f t="shared" ref="EB169:EB224" si="576">IF(AND(ISNUMBER(N169),ISNUMBER(O169),ISNUMBER(P169)),((BT169-(BS169+BR169))*1000),"")</f>
        <v>-265.65409124456653</v>
      </c>
      <c r="EC169" s="4">
        <f t="shared" ref="EC169:EC224" si="577">IF(AND(ISNUMBER(H169),ISNUMBER(N169),ISNUMBER(O169),ISNUMBER(P169)),(((BL169/3)-(BT169+BS169+2*(BR169/3)))*1000),"")</f>
        <v>34.325091138884986</v>
      </c>
      <c r="ED169" s="4">
        <f t="shared" ref="ED169:ED224" si="578">IF(AND(ISNUMBER(J169),ISNUMBER(N169),ISNUMBER(O169),ISNUMBER(P169)),((BN169-(BT169+BS169+2*BR169))*1000),"")</f>
        <v>-159.80922184719736</v>
      </c>
      <c r="EE169" s="4">
        <f t="shared" ref="EE169:EE224" si="579">IF(AND(ISNUMBER(I169),ISNUMBER(K169),ISNUMBER(M169)),((BO169+BQ169+BM169)*1000),"")</f>
        <v>419.66686570647312</v>
      </c>
      <c r="EF169" s="4">
        <f t="shared" ref="EF169:EF224" si="580">IF(AND(ISNUMBER(EC169),ISNUMBER(EE169)),(555-(EC169+EE169)),"")</f>
        <v>101.00804315464188</v>
      </c>
      <c r="EG169" s="5">
        <f t="shared" ref="EG169:EG224" si="581">IF(AND(ISNUMBER(J169),ISNUMBER(N169),ISNUMBER(O169),ISNUMBER(P169)),((J169/101.96))/(((O169/62))+((P169/94.1))+(N169/56.08)),"")</f>
        <v>0.63652783603970275</v>
      </c>
      <c r="EH169" s="5">
        <f t="shared" ref="EH169:EH224" si="582">IF(AND(ISNUMBER(J169),ISNUMBER(N169),ISNUMBER(O169),ISNUMBER(P169)),((J169/101.96))/(((O169/62))+((P169/94.1))),"")</f>
        <v>2.5122818593795544</v>
      </c>
      <c r="EI169" s="5">
        <f t="shared" ref="EI169:EI224" si="583">IF(AND(ISNUMBER(J169),ISNUMBER(N169),ISNUMBER(O169),ISNUMBER(P169)),(2*(J169/101.96))/((2*(O169/62))+(2*(P169/94.1))+(N169/56.08)),"")</f>
        <v>1.0157091029026106</v>
      </c>
      <c r="EJ169" s="5">
        <f t="shared" ref="EJ169:EJ224" si="584">IF(AND(ISNUMBER(N169),ISNUMBER(O169),ISNUMBER(P169)),((2*(O169/62))+(2*(P169/94.1)))/(N169/56.08),"")</f>
        <v>0.67869009275143721</v>
      </c>
      <c r="EK169" s="5">
        <f t="shared" ref="EK169:EK224" si="585">IF(AND(ISNUMBER(J169),ISNUMBER(O169),ISNUMBER(P169)),(2*(O169/62))/((2*(J169/101.96))-(2*(P169/94.1))),"")</f>
        <v>0.38733745905568068</v>
      </c>
      <c r="EL169" s="5">
        <f t="shared" ref="EL169:EL224" si="586">IF(AND(ISNUMBER(J169),ISNUMBER(N169),ISNUMBER(P169)),(2*(N169/56.08))/((2*(J169/101.96))-(2*(P169/94.1))),"")</f>
        <v>1.1938425984813916</v>
      </c>
      <c r="EM169" s="5">
        <f t="shared" ref="EM169:EM224" si="587">IF(AND(ISNUMBER(J169),ISNUMBER(H169)),ROUND(J169/H169,2),"")</f>
        <v>0.31</v>
      </c>
      <c r="EN169" s="5">
        <f t="shared" ref="EN169:EN224" si="588">IF(AND(OR(ISNUMBER(BV169),ISNUMBER(BW169)),ISNUMBER(M169),ISNUMBER(N169)),ROUND((BV169+BW169+0.5*(N169+M169)),2),"")</f>
        <v>23.38</v>
      </c>
      <c r="EO169" s="36">
        <f t="shared" ref="EO169:EO224" si="589">IF(AND(ISNUMBER(Q169),ISNUMBER(I169),ISNUMBER(L169)),ROUND(I169,2),"")</f>
        <v>3.29</v>
      </c>
      <c r="EP169" s="36">
        <f t="shared" ref="EP169:EP224" si="590">IF(AND(ISNUMBER(Q169),ISNUMBER(I169),ISNUMBER(L169)),(L169*10),"")</f>
        <v>2.1</v>
      </c>
      <c r="EQ169" s="36">
        <f t="shared" ref="EQ169:EQ224" si="591">IF(AND(ISNUMBER(Q169),ISNUMBER(I169),ISNUMBER(L169)),(Q169*10),"")</f>
        <v>3.4000000000000004</v>
      </c>
      <c r="ER169" s="36">
        <f t="shared" ref="ER169:ER224" si="592">IF(AND(ISNUMBER(AD169),ISNUMBER(I169),ISNUMBER(AE169)),(I169*59.95),"")</f>
        <v>197.2355</v>
      </c>
      <c r="ES169" s="36">
        <f t="shared" ref="ES169:ES224" si="593">IF(AND(ISNUMBER(AD169),ISNUMBER(I169),ISNUMBER(AE169)),(AE169),"")</f>
        <v>158</v>
      </c>
      <c r="ET169" s="36">
        <f t="shared" ref="ET169:ET224" si="594">IF(AND(ISNUMBER(AD169),ISNUMBER(I169),ISNUMBER(AE169)),(AD169*3),"")</f>
        <v>123</v>
      </c>
      <c r="EU169" s="36">
        <f t="shared" ref="EU169:EU224" si="595">IF(AND(ISNUMBER(J169),OR(ISNUMBER(BW169),ISNUMBER(BV169)),ISNUMBER(M169)),(0.9*K169),"")</f>
        <v>15.219000000000001</v>
      </c>
      <c r="EV169" s="36">
        <f t="shared" ref="EV169:EV224" si="596">IF(AND(ISNUMBER(J169),OR(ISNUMBER(BW169),ISNUMBER(BV169)),ISNUMBER(M169)),(M169),"")</f>
        <v>6.72</v>
      </c>
      <c r="EW169" s="36">
        <f t="shared" ref="EW169:EW224" si="597">IF(AND(ISNUMBER(J169),OR(ISNUMBER(BW169),ISNUMBER(BV169)),ISNUMBER(M169)),(J169),"")</f>
        <v>14.26</v>
      </c>
      <c r="EX169" s="36">
        <f t="shared" ref="EX169:EX224" si="598">IF(AND(OR(ISNUMBER(BV169),ISNUMBER(BW169)),ISNUMBER(O169),ISNUMBER(P169),ISNUMBER(M169)),(0.9*K169),"")</f>
        <v>15.219000000000001</v>
      </c>
      <c r="EY169" s="36">
        <f t="shared" ref="EY169:EY224" si="599">IF(AND(OR(ISNUMBER(BV169),ISNUMBER(BW169)),ISNUMBER(O169),ISNUMBER(P169),ISNUMBER(M169)),(O169+P169),"")</f>
        <v>3.53</v>
      </c>
      <c r="EZ169" s="36">
        <f t="shared" ref="EZ169:EZ224" si="600">IF(AND(OR(ISNUMBER(BV169),ISNUMBER(BW169)),ISNUMBER(O169),ISNUMBER(P169),ISNUMBER(M169)),(M169),"")</f>
        <v>6.72</v>
      </c>
      <c r="FA169" s="5" t="str">
        <f t="shared" ref="FA169:FA224" si="601">IF(AND(ISNUMBER(AV169),ISNUMBER(AX169),ISNUMBER(AW169)),(AV169/3),"")</f>
        <v/>
      </c>
      <c r="FB169" s="5" t="str">
        <f t="shared" ref="FB169:FB224" si="602">IF(AND(ISNUMBER(AI169),ISNUMBER(AW169),ISNUMBER(AV169)),AX169,"")</f>
        <v/>
      </c>
      <c r="FC169" s="5" t="str">
        <f t="shared" ref="FC169:FC224" si="603">IF(AND(ISNUMBER(AI169),ISNUMBER(AW169),ISNUMBER(AV169)),AW169,"")</f>
        <v/>
      </c>
      <c r="FD169" s="36">
        <f t="shared" ref="FD169:FD224" si="604">IF(AND(ISNUMBER(I169),ISNUMBER(AE169),ISNUMBER(AC169)),(I169*59.95),"")</f>
        <v>197.2355</v>
      </c>
      <c r="FE169" s="36">
        <f t="shared" ref="FE169:FE224" si="605">IF(AND(ISNUMBER(I169),ISNUMBER(AE169),ISNUMBER(AC169)),(AE169),"")</f>
        <v>158</v>
      </c>
      <c r="FF169" s="36">
        <f t="shared" ref="FF169:FF224" si="606">IF(AND(ISNUMBER(I169),ISNUMBER(AE169),ISNUMBER(AC169)),(AC169/2),"")</f>
        <v>89</v>
      </c>
      <c r="FG169" s="5">
        <f t="shared" ref="FG169:FG224" si="607">IF(AND(ISNUMBER(AE169),ISNUMBER(AF169),ISNUMBER(AD169)),(2*AF169),"")</f>
        <v>38</v>
      </c>
      <c r="FH169" s="36">
        <f t="shared" ref="FH169:FH224" si="608">IF(AND(ISNUMBER(AE169),ISNUMBER(AF169),ISNUMBER(AD169)),(AE169/4),"")</f>
        <v>39.5</v>
      </c>
      <c r="FI169" s="36">
        <f t="shared" ref="FI169:FI224" si="609">IF(AND(ISNUMBER(AE169),ISNUMBER(AF169),ISNUMBER(AD169)),(AD169),"")</f>
        <v>41</v>
      </c>
      <c r="FJ169" s="5" t="str">
        <f t="shared" ref="FJ169:FJ224" si="610">IF(AND(ISNUMBER(AE169),ISNUMBER(AF169),ISNUMBER(AH169)),(AD169/15),"")</f>
        <v/>
      </c>
      <c r="FK169" s="5" t="str">
        <f t="shared" ref="FK169:FK224" si="611">IF(AND(ISNUMBER(AE169),ISNUMBER(AF169),ISNUMBER(AH169)),(AH169/10),"")</f>
        <v/>
      </c>
      <c r="FL169" s="5" t="str">
        <f t="shared" ref="FL169:FL224" si="612">IF(AND(ISNUMBER(AE169),ISNUMBER(AF169),ISNUMBER(AH169)),(AF169/8),"")</f>
        <v/>
      </c>
      <c r="FM169" s="5">
        <f t="shared" ref="FM169:FM224" si="613">IF(ISNUMBER(AB169),AB169/30,"")</f>
        <v>0.6333333333333333</v>
      </c>
      <c r="FN169" s="5" t="str">
        <f t="shared" ref="FN169:FN224" si="614">IF(ISNUMBER(AV169),AV169,"")</f>
        <v/>
      </c>
      <c r="FO169" s="5" t="str">
        <f t="shared" ref="FO169:FO224" si="615">IF(ISNUMBER(AW169),AW169*3,"")</f>
        <v/>
      </c>
      <c r="FP169" s="4">
        <f t="shared" ref="FP169:FP224" si="616">IF(ISNUMBER(BK169),BK169/50,"")</f>
        <v>394.48</v>
      </c>
      <c r="FQ169" s="4" t="str">
        <f t="shared" ref="FQ169:FQ224" si="617">IF(ISNUMBER(AL169),AL169*50,"")</f>
        <v/>
      </c>
      <c r="FR169" s="4">
        <f t="shared" ref="FR169:FR224" si="618">IF(ISNUMBER(V169),V169,"")</f>
        <v>504</v>
      </c>
      <c r="FS169" s="65">
        <f t="shared" ref="FS169:FS224" si="619">IF(AND(ISNUMBER(V169),ISNUMBER(BK169)),LOG((50*V169)/BK169),"")</f>
        <v>0.10640554692244399</v>
      </c>
      <c r="FT169" s="65" t="str">
        <f t="shared" ref="FT169:FT224" si="620">IF(AND(ISNUMBER(U169),ISNUMBER(BK169)),LOG((250*U169)/BK169),"")</f>
        <v/>
      </c>
      <c r="FU169" s="65" t="str">
        <f t="shared" ref="FU169:FU224" si="621">IF(AND(ISNUMBER(AM169),ISNUMBER(AU169)),LOG(AM169/(5*AU169)),"")</f>
        <v/>
      </c>
      <c r="FV169" s="65" t="str">
        <f t="shared" ref="FV169:FV224" si="622">IF(AND(ISNUMBER(AC169),ISNUMBER(AU169)),LOG(AC169/(500*AU169)),"")</f>
        <v/>
      </c>
      <c r="FW169" s="65">
        <f t="shared" ref="FW169:FW224" si="623">IF(AND(ISNUMBER(H169),ISNUMBER(BK169)),LOG((0.467*H169*10000)/(5*BK169)),"")</f>
        <v>0.33792084930425348</v>
      </c>
      <c r="FX169" s="65">
        <f t="shared" ref="FX169:FX224" si="624">IF(AND(ISNUMBER(AC169),ISNUMBER(BK169)),LOG((40*AC169)/BK169),"")</f>
        <v>-0.44251500022224377</v>
      </c>
      <c r="FY169" s="65">
        <f t="shared" ref="FY169:FY224" si="625">IF(AND(ISNUMBER(AD169),ISNUMBER(AC169),ISNUMBER(AE169),ISNUMBER(BK169)),-(0.016*LOG(AE169/BK169))-(2.961*LOG(AD169/BK169))+(1.5*LOG(AC169/BK169)),"")</f>
        <v>4.9087060962548232</v>
      </c>
      <c r="FZ169" s="65">
        <f t="shared" ref="FZ169:FZ224" si="626">IF(AND(ISNUMBER(AD169),ISNUMBER(AC169),ISNUMBER(AE169),ISNUMBER(BK169)),-(1.474*LOG(AE169/BK169))+(2.143*LOG(AD169/BK169))+(1.84*LOG(AC169/BK169)),"")</f>
        <v>-6.4199943765645422</v>
      </c>
      <c r="GA169" s="65">
        <f t="shared" ref="GA169:GA224" si="627">IF(AND(ISNUMBER(CQ169),ISNUMBER(CP169)),(1.74+LOG(CQ169)-(1.92*LOG(CP169))),"")</f>
        <v>0.28149639036163188</v>
      </c>
      <c r="GB169" s="65">
        <f t="shared" ref="GB169:GB224" si="628">IF(AND(ISNUMBER(H169),ISNUMBER(H169),ISNUMBER(J169),ISNUMBER(BW169),ISNUMBER(M169),ISNUMBER(N169),ISNUMBER(O169),ISNUMBER(P169)),(0.0088*H169-0.0774*I169+0.0102*J169+0.0066*BW169-0.0017*M169-0.0143*N169-0.0155*O169-0.0007*P169),"")</f>
        <v>0.18964099999999998</v>
      </c>
      <c r="GC169" s="65">
        <f t="shared" ref="GC169:GC224" si="629">IF(AND(ISNUMBER(H169),ISNUMBER(H169),ISNUMBER(J169),ISNUMBER(BW169),ISNUMBER(M169),ISNUMBER(N169),ISNUMBER(O169),ISNUMBER(P169)),(-0.013*H169-0.0185*I169-0.0129*J169-0.0134*BW169-0.03*M169-0.0204*N169-0.0481*O169-0.0715*P169),"")</f>
        <v>-1.586708</v>
      </c>
      <c r="GD169" s="65">
        <f t="shared" ref="GD169:GD224" si="630">IF(AND(ISNUMBER(H169),ISNUMBER(H169),ISNUMBER(J169),ISNUMBER(BW169),ISNUMBER(M169),ISNUMBER(N169),ISNUMBER(O169),ISNUMBER(P169)),(-0.0221*H169-0.0532*I169-0.0361*J169-0.0016*BW169-0.031*M169-0.0237*N169-0.0641*O169-0.0289*P169),"")</f>
        <v>-2.3719649999999994</v>
      </c>
    </row>
    <row r="170" spans="1:186">
      <c r="A170" s="38" t="s">
        <v>185</v>
      </c>
      <c r="B170" s="37">
        <v>670338.76968000003</v>
      </c>
      <c r="C170" s="4">
        <v>4890968.4787999997</v>
      </c>
      <c r="D170" s="38" t="s">
        <v>378</v>
      </c>
      <c r="E170" s="38" t="s">
        <v>646</v>
      </c>
      <c r="F170" s="58">
        <v>5797</v>
      </c>
      <c r="G170" s="38" t="s">
        <v>381</v>
      </c>
      <c r="H170" s="34">
        <v>47.36</v>
      </c>
      <c r="I170" s="34">
        <v>3.2</v>
      </c>
      <c r="J170" s="34">
        <v>14.11</v>
      </c>
      <c r="K170" s="34">
        <v>16.98</v>
      </c>
      <c r="L170" s="34">
        <v>0.16</v>
      </c>
      <c r="M170" s="34">
        <v>7.45</v>
      </c>
      <c r="N170" s="34">
        <v>6.79</v>
      </c>
      <c r="O170" s="34">
        <v>3.54</v>
      </c>
      <c r="P170" s="34">
        <v>0.22</v>
      </c>
      <c r="Q170" s="34">
        <v>0.37</v>
      </c>
      <c r="R170" s="34"/>
      <c r="S170" s="5">
        <f t="shared" si="382"/>
        <v>100.18000000000002</v>
      </c>
      <c r="V170" s="4">
        <v>446</v>
      </c>
      <c r="W170" s="4">
        <v>52</v>
      </c>
      <c r="Y170" s="4">
        <v>33</v>
      </c>
      <c r="AB170" s="4">
        <v>17</v>
      </c>
      <c r="AC170" s="4">
        <v>146</v>
      </c>
      <c r="AD170" s="4">
        <v>40</v>
      </c>
      <c r="AE170" s="4">
        <v>184</v>
      </c>
      <c r="AF170" s="26">
        <v>21</v>
      </c>
      <c r="AG170" s="4">
        <v>132</v>
      </c>
      <c r="BK170" s="4">
        <f t="shared" si="507"/>
        <v>19184</v>
      </c>
      <c r="BL170" s="6">
        <f t="shared" si="508"/>
        <v>0.78815110667332333</v>
      </c>
      <c r="BM170" s="6">
        <f t="shared" si="509"/>
        <v>4.0060090135202807E-2</v>
      </c>
      <c r="BN170" s="6">
        <f t="shared" si="510"/>
        <v>0.27672092567170031</v>
      </c>
      <c r="BO170" s="6">
        <f t="shared" si="511"/>
        <v>0.21264871634314342</v>
      </c>
      <c r="BP170" s="6">
        <f t="shared" si="512"/>
        <v>2.2554271215111362E-3</v>
      </c>
      <c r="BQ170" s="6">
        <f t="shared" si="513"/>
        <v>0.1848176631108906</v>
      </c>
      <c r="BR170" s="6">
        <f t="shared" si="514"/>
        <v>0.12107703281027105</v>
      </c>
      <c r="BS170" s="6">
        <f t="shared" si="515"/>
        <v>0.11423039690222653</v>
      </c>
      <c r="BT170" s="6">
        <f t="shared" si="516"/>
        <v>4.6709129511677281E-3</v>
      </c>
      <c r="BU170" s="6">
        <f t="shared" si="517"/>
        <v>5.2134704804847115E-3</v>
      </c>
      <c r="BV170" s="5">
        <f t="shared" si="518"/>
        <v>2.02</v>
      </c>
      <c r="BW170" s="5">
        <f t="shared" si="519"/>
        <v>13.46</v>
      </c>
      <c r="BX170" s="36">
        <f t="shared" si="520"/>
        <v>49.16</v>
      </c>
      <c r="BY170" s="5">
        <f t="shared" si="521"/>
        <v>2.0499999999999998</v>
      </c>
      <c r="BZ170" s="5">
        <f t="shared" si="522"/>
        <v>4.41</v>
      </c>
      <c r="CA170" s="5">
        <f t="shared" si="523"/>
        <v>2.12</v>
      </c>
      <c r="CB170" s="5">
        <f t="shared" si="524"/>
        <v>8.65</v>
      </c>
      <c r="CC170" s="5">
        <f t="shared" si="525"/>
        <v>3.76</v>
      </c>
      <c r="CD170" s="5">
        <f t="shared" si="526"/>
        <v>-3.03</v>
      </c>
      <c r="CE170" s="34">
        <f t="shared" si="527"/>
        <v>7.67</v>
      </c>
      <c r="CF170" s="34">
        <f t="shared" si="528"/>
        <v>18</v>
      </c>
      <c r="CG170" s="34">
        <f t="shared" si="529"/>
        <v>42.611111111111114</v>
      </c>
      <c r="CH170" s="5">
        <f t="shared" si="530"/>
        <v>1.1299999999999999</v>
      </c>
      <c r="CI170" s="5">
        <f t="shared" si="531"/>
        <v>0.1</v>
      </c>
      <c r="CJ170" s="6">
        <f t="shared" si="532"/>
        <v>0.05</v>
      </c>
      <c r="CK170" s="5">
        <f t="shared" si="533"/>
        <v>0.11600000000000001</v>
      </c>
      <c r="CL170" s="5" t="str">
        <f t="shared" si="534"/>
        <v/>
      </c>
      <c r="CM170" s="5">
        <f t="shared" si="535"/>
        <v>7.76</v>
      </c>
      <c r="CN170" s="5">
        <f t="shared" si="536"/>
        <v>0.63</v>
      </c>
      <c r="CO170" s="5">
        <f t="shared" si="537"/>
        <v>0.12</v>
      </c>
      <c r="CP170" s="5">
        <f t="shared" si="538"/>
        <v>4.5999999999999996</v>
      </c>
      <c r="CQ170" s="6">
        <f t="shared" si="539"/>
        <v>0.52500000000000002</v>
      </c>
      <c r="CR170" s="40">
        <f t="shared" si="540"/>
        <v>5.7999999999999996E-3</v>
      </c>
      <c r="CS170" s="5">
        <f t="shared" si="541"/>
        <v>6.29</v>
      </c>
      <c r="CT170" s="5" t="str">
        <f t="shared" si="542"/>
        <v/>
      </c>
      <c r="CU170" s="5" t="str">
        <f t="shared" si="543"/>
        <v/>
      </c>
      <c r="CV170" s="5" t="str">
        <f t="shared" si="544"/>
        <v/>
      </c>
      <c r="CW170" s="5">
        <f t="shared" si="545"/>
        <v>8.76</v>
      </c>
      <c r="CX170" s="5" t="str">
        <f t="shared" si="546"/>
        <v/>
      </c>
      <c r="CY170" s="4">
        <f t="shared" si="547"/>
        <v>480</v>
      </c>
      <c r="CZ170" s="4">
        <f t="shared" si="548"/>
        <v>104.3</v>
      </c>
      <c r="DA170" s="4" t="str">
        <f t="shared" si="549"/>
        <v/>
      </c>
      <c r="DB170" s="5">
        <f t="shared" si="550"/>
        <v>3.3</v>
      </c>
      <c r="DC170" s="5" t="str">
        <f t="shared" si="551"/>
        <v/>
      </c>
      <c r="DD170" s="5" t="str">
        <f t="shared" si="552"/>
        <v/>
      </c>
      <c r="DE170" s="5" t="str">
        <f t="shared" si="553"/>
        <v/>
      </c>
      <c r="DF170" s="5" t="str">
        <f t="shared" si="554"/>
        <v/>
      </c>
      <c r="DG170" s="5" t="str">
        <f t="shared" si="555"/>
        <v/>
      </c>
      <c r="DH170" s="5" t="str">
        <f t="shared" si="556"/>
        <v/>
      </c>
      <c r="DI170" s="5" t="str">
        <f t="shared" si="557"/>
        <v/>
      </c>
      <c r="DJ170" s="5" t="str">
        <f t="shared" si="558"/>
        <v/>
      </c>
      <c r="DK170" s="5" t="str">
        <f t="shared" si="559"/>
        <v/>
      </c>
      <c r="DL170" s="5" t="str">
        <f t="shared" si="560"/>
        <v/>
      </c>
      <c r="DM170" s="5" t="str">
        <f t="shared" si="561"/>
        <v/>
      </c>
      <c r="DN170" s="5" t="str">
        <f t="shared" si="562"/>
        <v/>
      </c>
      <c r="DO170" s="5" t="str">
        <f t="shared" si="563"/>
        <v/>
      </c>
      <c r="DP170" s="5" t="str">
        <f t="shared" si="564"/>
        <v/>
      </c>
      <c r="DQ170" s="5" t="str">
        <f t="shared" si="565"/>
        <v/>
      </c>
      <c r="DR170" s="5" t="str">
        <f t="shared" si="566"/>
        <v/>
      </c>
      <c r="DS170" s="5" t="str">
        <f t="shared" si="567"/>
        <v/>
      </c>
      <c r="DT170" s="5" t="str">
        <f t="shared" si="568"/>
        <v/>
      </c>
      <c r="DU170" s="5" t="str">
        <f t="shared" si="569"/>
        <v/>
      </c>
      <c r="DV170" s="5" t="str">
        <f t="shared" si="570"/>
        <v/>
      </c>
      <c r="DW170" s="5" t="str">
        <f t="shared" si="571"/>
        <v/>
      </c>
      <c r="DX170" s="5" t="str">
        <f t="shared" si="572"/>
        <v/>
      </c>
      <c r="DY170" s="5">
        <f t="shared" si="573"/>
        <v>1.82</v>
      </c>
      <c r="DZ170" s="36">
        <f t="shared" si="574"/>
        <v>61</v>
      </c>
      <c r="EA170" s="36" t="str">
        <f t="shared" si="575"/>
        <v/>
      </c>
      <c r="EB170" s="4">
        <f t="shared" si="576"/>
        <v>-230.63651676132986</v>
      </c>
      <c r="EC170" s="4">
        <f t="shared" si="577"/>
        <v>63.097703830866159</v>
      </c>
      <c r="ED170" s="4">
        <f t="shared" si="578"/>
        <v>-84.334449802236037</v>
      </c>
      <c r="EE170" s="4">
        <f t="shared" si="579"/>
        <v>437.5264695892368</v>
      </c>
      <c r="EF170" s="4">
        <f t="shared" si="580"/>
        <v>54.375826579897023</v>
      </c>
      <c r="EG170" s="5">
        <f t="shared" si="581"/>
        <v>0.76664043494789236</v>
      </c>
      <c r="EH170" s="5">
        <f t="shared" si="582"/>
        <v>2.3283969422559663</v>
      </c>
      <c r="EI170" s="5">
        <f t="shared" si="583"/>
        <v>1.1534873586277097</v>
      </c>
      <c r="EJ170" s="5">
        <f t="shared" si="584"/>
        <v>0.98176691611077627</v>
      </c>
      <c r="EK170" s="5">
        <f t="shared" si="585"/>
        <v>0.41967596431652354</v>
      </c>
      <c r="EL170" s="5">
        <f t="shared" si="586"/>
        <v>0.88994730821370038</v>
      </c>
      <c r="EM170" s="5">
        <f t="shared" si="587"/>
        <v>0.3</v>
      </c>
      <c r="EN170" s="5">
        <f t="shared" si="588"/>
        <v>22.6</v>
      </c>
      <c r="EO170" s="36">
        <f t="shared" si="589"/>
        <v>3.2</v>
      </c>
      <c r="EP170" s="36">
        <f t="shared" si="590"/>
        <v>1.6</v>
      </c>
      <c r="EQ170" s="36">
        <f t="shared" si="591"/>
        <v>3.7</v>
      </c>
      <c r="ER170" s="36">
        <f t="shared" si="592"/>
        <v>191.84000000000003</v>
      </c>
      <c r="ES170" s="36">
        <f t="shared" si="593"/>
        <v>184</v>
      </c>
      <c r="ET170" s="36">
        <f t="shared" si="594"/>
        <v>120</v>
      </c>
      <c r="EU170" s="36">
        <f t="shared" si="595"/>
        <v>15.282</v>
      </c>
      <c r="EV170" s="36">
        <f t="shared" si="596"/>
        <v>7.45</v>
      </c>
      <c r="EW170" s="36">
        <f t="shared" si="597"/>
        <v>14.11</v>
      </c>
      <c r="EX170" s="36">
        <f t="shared" si="598"/>
        <v>15.282</v>
      </c>
      <c r="EY170" s="36">
        <f t="shared" si="599"/>
        <v>3.7600000000000002</v>
      </c>
      <c r="EZ170" s="36">
        <f t="shared" si="600"/>
        <v>7.45</v>
      </c>
      <c r="FA170" s="5" t="str">
        <f t="shared" si="601"/>
        <v/>
      </c>
      <c r="FB170" s="5" t="str">
        <f t="shared" si="602"/>
        <v/>
      </c>
      <c r="FC170" s="5" t="str">
        <f t="shared" si="603"/>
        <v/>
      </c>
      <c r="FD170" s="36">
        <f t="shared" si="604"/>
        <v>191.84000000000003</v>
      </c>
      <c r="FE170" s="36">
        <f t="shared" si="605"/>
        <v>184</v>
      </c>
      <c r="FF170" s="36">
        <f t="shared" si="606"/>
        <v>73</v>
      </c>
      <c r="FG170" s="5">
        <f t="shared" si="607"/>
        <v>42</v>
      </c>
      <c r="FH170" s="36">
        <f t="shared" si="608"/>
        <v>46</v>
      </c>
      <c r="FI170" s="36">
        <f t="shared" si="609"/>
        <v>40</v>
      </c>
      <c r="FJ170" s="5" t="str">
        <f t="shared" si="610"/>
        <v/>
      </c>
      <c r="FK170" s="5" t="str">
        <f t="shared" si="611"/>
        <v/>
      </c>
      <c r="FL170" s="5" t="str">
        <f t="shared" si="612"/>
        <v/>
      </c>
      <c r="FM170" s="5">
        <f t="shared" si="613"/>
        <v>0.56666666666666665</v>
      </c>
      <c r="FN170" s="5" t="str">
        <f t="shared" si="614"/>
        <v/>
      </c>
      <c r="FO170" s="5" t="str">
        <f t="shared" si="615"/>
        <v/>
      </c>
      <c r="FP170" s="4">
        <f t="shared" si="616"/>
        <v>383.68</v>
      </c>
      <c r="FQ170" s="4" t="str">
        <f t="shared" si="617"/>
        <v/>
      </c>
      <c r="FR170" s="4">
        <f t="shared" si="618"/>
        <v>446</v>
      </c>
      <c r="FS170" s="65">
        <f t="shared" si="619"/>
        <v>6.5365697293387204E-2</v>
      </c>
      <c r="FT170" s="65" t="str">
        <f t="shared" si="620"/>
        <v/>
      </c>
      <c r="FU170" s="65" t="str">
        <f t="shared" si="621"/>
        <v/>
      </c>
      <c r="FV170" s="65" t="str">
        <f t="shared" si="622"/>
        <v/>
      </c>
      <c r="FW170" s="65">
        <f t="shared" si="623"/>
        <v>0.36281940419018333</v>
      </c>
      <c r="FX170" s="65">
        <f t="shared" si="624"/>
        <v>-0.51652631864237397</v>
      </c>
      <c r="FY170" s="65">
        <f t="shared" si="625"/>
        <v>4.7924937120062072</v>
      </c>
      <c r="FZ170" s="65">
        <f t="shared" si="626"/>
        <v>-6.668612021935596</v>
      </c>
      <c r="GA170" s="65">
        <f t="shared" si="627"/>
        <v>0.18766426657733448</v>
      </c>
      <c r="GB170" s="65">
        <f t="shared" si="628"/>
        <v>0.23706000000000008</v>
      </c>
      <c r="GC170" s="65">
        <f t="shared" si="629"/>
        <v>-1.5852830000000002</v>
      </c>
      <c r="GD170" s="65">
        <f t="shared" si="630"/>
        <v>-2.3729480000000001</v>
      </c>
    </row>
    <row r="171" spans="1:186">
      <c r="A171" s="38" t="s">
        <v>185</v>
      </c>
      <c r="B171" s="37">
        <v>670464.55384099996</v>
      </c>
      <c r="C171" s="4">
        <v>4890939.4516899996</v>
      </c>
      <c r="D171" s="38" t="s">
        <v>378</v>
      </c>
      <c r="E171" s="38" t="s">
        <v>646</v>
      </c>
      <c r="F171" s="58">
        <v>5798</v>
      </c>
      <c r="G171" s="38" t="s">
        <v>382</v>
      </c>
      <c r="H171" s="34">
        <v>49.07</v>
      </c>
      <c r="I171" s="34">
        <v>2.97</v>
      </c>
      <c r="J171" s="34">
        <v>14.85</v>
      </c>
      <c r="K171" s="34">
        <v>16.46</v>
      </c>
      <c r="L171" s="34">
        <v>0.36</v>
      </c>
      <c r="M171" s="34">
        <v>6.21</v>
      </c>
      <c r="N171" s="34">
        <v>6.91</v>
      </c>
      <c r="O171" s="34">
        <v>2.61</v>
      </c>
      <c r="P171" s="34">
        <v>0</v>
      </c>
      <c r="Q171" s="34">
        <v>0.28999999999999998</v>
      </c>
      <c r="R171" s="34"/>
      <c r="S171" s="5">
        <f t="shared" si="382"/>
        <v>99.72999999999999</v>
      </c>
      <c r="U171" s="4">
        <v>55</v>
      </c>
      <c r="V171" s="4">
        <v>391</v>
      </c>
      <c r="W171" s="4">
        <v>94</v>
      </c>
      <c r="Y171" s="4">
        <v>38</v>
      </c>
      <c r="AB171" s="4">
        <v>14</v>
      </c>
      <c r="AC171" s="4">
        <v>194</v>
      </c>
      <c r="AD171" s="4">
        <v>48</v>
      </c>
      <c r="AE171" s="4">
        <v>174</v>
      </c>
      <c r="AF171" s="26">
        <v>20</v>
      </c>
      <c r="AG171" s="4">
        <v>18</v>
      </c>
      <c r="AH171" s="5">
        <v>19</v>
      </c>
      <c r="AI171" s="5">
        <v>42</v>
      </c>
      <c r="AK171" s="5">
        <v>26</v>
      </c>
      <c r="AL171" s="5">
        <v>6.44</v>
      </c>
      <c r="AM171" s="5">
        <v>2.16</v>
      </c>
      <c r="AO171" s="5">
        <v>1.5</v>
      </c>
      <c r="AT171" s="5">
        <v>5.2</v>
      </c>
      <c r="AU171" s="5">
        <v>0.77</v>
      </c>
      <c r="AV171" s="5">
        <v>4.5999999999999996</v>
      </c>
      <c r="AW171" s="5">
        <v>0.8</v>
      </c>
      <c r="AX171" s="5">
        <v>1.6</v>
      </c>
      <c r="BK171" s="4">
        <f t="shared" si="507"/>
        <v>17805</v>
      </c>
      <c r="BL171" s="6">
        <f t="shared" si="508"/>
        <v>0.8166084207022799</v>
      </c>
      <c r="BM171" s="6">
        <f t="shared" si="509"/>
        <v>3.7180771156735105E-2</v>
      </c>
      <c r="BN171" s="6">
        <f t="shared" si="510"/>
        <v>0.29123357521082566</v>
      </c>
      <c r="BO171" s="6">
        <f t="shared" si="511"/>
        <v>0.20613650594865376</v>
      </c>
      <c r="BP171" s="6">
        <f t="shared" si="512"/>
        <v>5.0747110234000562E-3</v>
      </c>
      <c r="BQ171" s="6">
        <f t="shared" si="513"/>
        <v>0.15405606549243364</v>
      </c>
      <c r="BR171" s="6">
        <f t="shared" si="514"/>
        <v>0.12321683309557775</v>
      </c>
      <c r="BS171" s="6">
        <f t="shared" si="515"/>
        <v>8.422071636011616E-2</v>
      </c>
      <c r="BT171" s="6">
        <f t="shared" si="516"/>
        <v>0</v>
      </c>
      <c r="BU171" s="6">
        <f t="shared" si="517"/>
        <v>4.0862336198393689E-3</v>
      </c>
      <c r="BV171" s="5">
        <f t="shared" si="518"/>
        <v>1.96</v>
      </c>
      <c r="BW171" s="5">
        <f t="shared" si="519"/>
        <v>13.05</v>
      </c>
      <c r="BX171" s="36">
        <f t="shared" si="520"/>
        <v>45.39</v>
      </c>
      <c r="BY171" s="5">
        <f t="shared" si="521"/>
        <v>2.39</v>
      </c>
      <c r="BZ171" s="5">
        <f t="shared" si="522"/>
        <v>5</v>
      </c>
      <c r="CA171" s="5">
        <f t="shared" si="523"/>
        <v>2.33</v>
      </c>
      <c r="CB171" s="5">
        <f t="shared" si="524"/>
        <v>10.24</v>
      </c>
      <c r="CC171" s="5">
        <f t="shared" si="525"/>
        <v>2.61</v>
      </c>
      <c r="CD171" s="5">
        <f t="shared" si="526"/>
        <v>-4.3000000000000007</v>
      </c>
      <c r="CE171" s="34">
        <f t="shared" si="527"/>
        <v>6.21</v>
      </c>
      <c r="CF171" s="34">
        <f t="shared" si="528"/>
        <v>15.73</v>
      </c>
      <c r="CG171" s="34">
        <f t="shared" si="529"/>
        <v>39.47870311506675</v>
      </c>
      <c r="CH171" s="5">
        <f t="shared" si="530"/>
        <v>0</v>
      </c>
      <c r="CI171" s="5">
        <f t="shared" si="531"/>
        <v>0</v>
      </c>
      <c r="CJ171" s="6">
        <f t="shared" si="532"/>
        <v>0.06</v>
      </c>
      <c r="CK171" s="5">
        <f t="shared" si="533"/>
        <v>7.1999999999999995E-2</v>
      </c>
      <c r="CL171" s="5">
        <f t="shared" si="534"/>
        <v>7.4619999999999997</v>
      </c>
      <c r="CM171" s="5">
        <f t="shared" si="535"/>
        <v>1.29</v>
      </c>
      <c r="CN171" s="5">
        <f t="shared" si="536"/>
        <v>0.4</v>
      </c>
      <c r="CO171" s="5">
        <f t="shared" si="537"/>
        <v>0.24</v>
      </c>
      <c r="CP171" s="5">
        <f t="shared" si="538"/>
        <v>3.63</v>
      </c>
      <c r="CQ171" s="6">
        <f t="shared" si="539"/>
        <v>0.41699999999999998</v>
      </c>
      <c r="CR171" s="40">
        <f t="shared" si="540"/>
        <v>5.8999999999999999E-3</v>
      </c>
      <c r="CS171" s="5">
        <f t="shared" si="541"/>
        <v>0.9</v>
      </c>
      <c r="CT171" s="5">
        <f t="shared" si="542"/>
        <v>0.95</v>
      </c>
      <c r="CU171" s="5">
        <f t="shared" si="543"/>
        <v>11.3</v>
      </c>
      <c r="CV171" s="5">
        <f t="shared" si="544"/>
        <v>37.799999999999997</v>
      </c>
      <c r="CW171" s="5">
        <f t="shared" si="545"/>
        <v>8.6999999999999993</v>
      </c>
      <c r="CX171" s="5">
        <f t="shared" si="546"/>
        <v>8.08</v>
      </c>
      <c r="CY171" s="4">
        <f t="shared" si="547"/>
        <v>371</v>
      </c>
      <c r="CZ171" s="4">
        <f t="shared" si="548"/>
        <v>102.3</v>
      </c>
      <c r="DA171" s="4">
        <f t="shared" si="549"/>
        <v>3424</v>
      </c>
      <c r="DB171" s="5">
        <f t="shared" si="550"/>
        <v>0.38</v>
      </c>
      <c r="DC171" s="5">
        <f t="shared" si="551"/>
        <v>3.46</v>
      </c>
      <c r="DD171" s="5">
        <f t="shared" si="552"/>
        <v>22.5</v>
      </c>
      <c r="DE171" s="5">
        <f t="shared" si="553"/>
        <v>0.88</v>
      </c>
      <c r="DF171" s="5">
        <f t="shared" si="554"/>
        <v>3.85</v>
      </c>
      <c r="DG171" s="5">
        <f t="shared" si="555"/>
        <v>0.15</v>
      </c>
      <c r="DH171" s="5">
        <f t="shared" si="556"/>
        <v>0.31</v>
      </c>
      <c r="DI171" s="5">
        <f t="shared" si="557"/>
        <v>0.56999999999999995</v>
      </c>
      <c r="DJ171" s="5">
        <f t="shared" si="558"/>
        <v>30.64</v>
      </c>
      <c r="DK171" s="5">
        <f t="shared" si="559"/>
        <v>0.95</v>
      </c>
      <c r="DL171" s="5">
        <f t="shared" si="560"/>
        <v>23.75</v>
      </c>
      <c r="DM171" s="5" t="str">
        <f t="shared" si="561"/>
        <v/>
      </c>
      <c r="DN171" s="5">
        <f t="shared" si="562"/>
        <v>2</v>
      </c>
      <c r="DO171" s="5">
        <f t="shared" si="563"/>
        <v>12.5</v>
      </c>
      <c r="DP171" s="5" t="str">
        <f t="shared" si="564"/>
        <v/>
      </c>
      <c r="DQ171" s="5">
        <f t="shared" si="565"/>
        <v>2.44</v>
      </c>
      <c r="DR171" s="5">
        <f t="shared" si="566"/>
        <v>1.82</v>
      </c>
      <c r="DS171" s="5">
        <f t="shared" si="567"/>
        <v>1.34</v>
      </c>
      <c r="DT171" s="5">
        <f t="shared" si="568"/>
        <v>1.41</v>
      </c>
      <c r="DU171" s="5">
        <f t="shared" si="569"/>
        <v>0.96</v>
      </c>
      <c r="DV171" s="5">
        <f t="shared" si="570"/>
        <v>0.66</v>
      </c>
      <c r="DW171" s="5">
        <f t="shared" si="571"/>
        <v>0.93</v>
      </c>
      <c r="DX171" s="5">
        <f t="shared" si="572"/>
        <v>0.81</v>
      </c>
      <c r="DY171" s="5">
        <f t="shared" si="573"/>
        <v>1.83</v>
      </c>
      <c r="DZ171" s="36">
        <f t="shared" si="574"/>
        <v>68</v>
      </c>
      <c r="EA171" s="36">
        <f t="shared" si="575"/>
        <v>6</v>
      </c>
      <c r="EB171" s="4">
        <f t="shared" si="576"/>
        <v>-207.43754945569393</v>
      </c>
      <c r="EC171" s="4">
        <f t="shared" si="577"/>
        <v>105.83753514359201</v>
      </c>
      <c r="ED171" s="4">
        <f t="shared" si="578"/>
        <v>-39.420807340446004</v>
      </c>
      <c r="EE171" s="4">
        <f t="shared" si="579"/>
        <v>397.37334259782256</v>
      </c>
      <c r="EF171" s="4">
        <f t="shared" si="580"/>
        <v>51.789122258585451</v>
      </c>
      <c r="EG171" s="5">
        <f t="shared" si="581"/>
        <v>0.88102457811206236</v>
      </c>
      <c r="EH171" s="5">
        <f t="shared" si="582"/>
        <v>3.4597746242610357</v>
      </c>
      <c r="EI171" s="5">
        <f t="shared" si="583"/>
        <v>1.4044171760057402</v>
      </c>
      <c r="EJ171" s="5">
        <f t="shared" si="584"/>
        <v>0.68329583119368831</v>
      </c>
      <c r="EK171" s="5">
        <f t="shared" si="585"/>
        <v>0.28903616813294231</v>
      </c>
      <c r="EL171" s="5">
        <f t="shared" si="586"/>
        <v>0.84600594629125303</v>
      </c>
      <c r="EM171" s="5">
        <f t="shared" si="587"/>
        <v>0.3</v>
      </c>
      <c r="EN171" s="5">
        <f t="shared" si="588"/>
        <v>21.57</v>
      </c>
      <c r="EO171" s="36">
        <f t="shared" si="589"/>
        <v>2.97</v>
      </c>
      <c r="EP171" s="36">
        <f t="shared" si="590"/>
        <v>3.5999999999999996</v>
      </c>
      <c r="EQ171" s="36">
        <f t="shared" si="591"/>
        <v>2.9</v>
      </c>
      <c r="ER171" s="36">
        <f t="shared" si="592"/>
        <v>178.05150000000003</v>
      </c>
      <c r="ES171" s="36">
        <f t="shared" si="593"/>
        <v>174</v>
      </c>
      <c r="ET171" s="36">
        <f t="shared" si="594"/>
        <v>144</v>
      </c>
      <c r="EU171" s="36">
        <f t="shared" si="595"/>
        <v>14.814000000000002</v>
      </c>
      <c r="EV171" s="36">
        <f t="shared" si="596"/>
        <v>6.21</v>
      </c>
      <c r="EW171" s="36">
        <f t="shared" si="597"/>
        <v>14.85</v>
      </c>
      <c r="EX171" s="36">
        <f t="shared" si="598"/>
        <v>14.814000000000002</v>
      </c>
      <c r="EY171" s="36">
        <f t="shared" si="599"/>
        <v>2.61</v>
      </c>
      <c r="EZ171" s="36">
        <f t="shared" si="600"/>
        <v>6.21</v>
      </c>
      <c r="FA171" s="5">
        <f t="shared" si="601"/>
        <v>1.5333333333333332</v>
      </c>
      <c r="FB171" s="5">
        <f t="shared" si="602"/>
        <v>1.6</v>
      </c>
      <c r="FC171" s="5">
        <f t="shared" si="603"/>
        <v>0.8</v>
      </c>
      <c r="FD171" s="36">
        <f t="shared" si="604"/>
        <v>178.05150000000003</v>
      </c>
      <c r="FE171" s="36">
        <f t="shared" si="605"/>
        <v>174</v>
      </c>
      <c r="FF171" s="36">
        <f t="shared" si="606"/>
        <v>97</v>
      </c>
      <c r="FG171" s="5">
        <f t="shared" si="607"/>
        <v>40</v>
      </c>
      <c r="FH171" s="36">
        <f t="shared" si="608"/>
        <v>43.5</v>
      </c>
      <c r="FI171" s="36">
        <f t="shared" si="609"/>
        <v>48</v>
      </c>
      <c r="FJ171" s="5">
        <f t="shared" si="610"/>
        <v>3.2</v>
      </c>
      <c r="FK171" s="5">
        <f t="shared" si="611"/>
        <v>1.9</v>
      </c>
      <c r="FL171" s="5">
        <f t="shared" si="612"/>
        <v>2.5</v>
      </c>
      <c r="FM171" s="5">
        <f t="shared" si="613"/>
        <v>0.46666666666666667</v>
      </c>
      <c r="FN171" s="5">
        <f t="shared" si="614"/>
        <v>4.5999999999999996</v>
      </c>
      <c r="FO171" s="5">
        <f t="shared" si="615"/>
        <v>2.4000000000000004</v>
      </c>
      <c r="FP171" s="4">
        <f t="shared" si="616"/>
        <v>356.1</v>
      </c>
      <c r="FQ171" s="4">
        <f t="shared" si="617"/>
        <v>322</v>
      </c>
      <c r="FR171" s="4">
        <f t="shared" si="618"/>
        <v>391</v>
      </c>
      <c r="FS171" s="65">
        <f t="shared" si="619"/>
        <v>4.060478372161315E-2</v>
      </c>
      <c r="FT171" s="65">
        <f t="shared" si="620"/>
        <v>-0.11223927984399103</v>
      </c>
      <c r="FU171" s="65">
        <f t="shared" si="621"/>
        <v>-0.25100697835756974</v>
      </c>
      <c r="FV171" s="65">
        <f t="shared" si="622"/>
        <v>-0.29765899957827469</v>
      </c>
      <c r="FW171" s="65">
        <f t="shared" si="623"/>
        <v>0.41062095620073641</v>
      </c>
      <c r="FX171" s="65">
        <f t="shared" si="624"/>
        <v>-0.36068025675208404</v>
      </c>
      <c r="FY171" s="65">
        <f t="shared" si="625"/>
        <v>4.6957490045748767</v>
      </c>
      <c r="FZ171" s="65">
        <f t="shared" si="626"/>
        <v>-6.1547242600288259</v>
      </c>
      <c r="GA171" s="65">
        <f t="shared" si="627"/>
        <v>0.28511533490442154</v>
      </c>
      <c r="GB171" s="65">
        <f t="shared" si="628"/>
        <v>0.28971300000000005</v>
      </c>
      <c r="GC171" s="65">
        <f t="shared" si="629"/>
        <v>-1.512095</v>
      </c>
      <c r="GD171" s="65">
        <f t="shared" si="630"/>
        <v>-2.3229940000000004</v>
      </c>
    </row>
    <row r="172" spans="1:186">
      <c r="A172" s="38" t="s">
        <v>185</v>
      </c>
      <c r="B172" s="37">
        <v>670629.040821</v>
      </c>
      <c r="C172" s="4">
        <v>4890876.5596099999</v>
      </c>
      <c r="D172" s="38" t="s">
        <v>378</v>
      </c>
      <c r="E172" s="38" t="s">
        <v>646</v>
      </c>
      <c r="F172" s="58">
        <v>5799</v>
      </c>
      <c r="G172" s="38" t="s">
        <v>383</v>
      </c>
      <c r="H172" s="34">
        <v>50.66</v>
      </c>
      <c r="I172" s="34">
        <v>2.96</v>
      </c>
      <c r="J172" s="34">
        <v>13.39</v>
      </c>
      <c r="K172" s="34">
        <v>13.96</v>
      </c>
      <c r="L172" s="34">
        <v>0.19</v>
      </c>
      <c r="M172" s="34">
        <v>5.88</v>
      </c>
      <c r="N172" s="34">
        <v>7.73</v>
      </c>
      <c r="O172" s="34">
        <v>3.23</v>
      </c>
      <c r="P172" s="34">
        <v>0.92</v>
      </c>
      <c r="Q172" s="34">
        <v>0.38</v>
      </c>
      <c r="R172" s="34"/>
      <c r="S172" s="5">
        <f t="shared" si="382"/>
        <v>99.3</v>
      </c>
      <c r="V172" s="4">
        <v>324</v>
      </c>
      <c r="W172" s="4">
        <v>51</v>
      </c>
      <c r="Y172" s="4">
        <v>21</v>
      </c>
      <c r="AB172" s="4">
        <v>30</v>
      </c>
      <c r="AC172" s="4">
        <v>268</v>
      </c>
      <c r="AD172" s="4">
        <v>35</v>
      </c>
      <c r="AE172" s="4">
        <v>188</v>
      </c>
      <c r="AF172" s="26">
        <v>21</v>
      </c>
      <c r="AG172" s="4">
        <v>314</v>
      </c>
      <c r="BK172" s="4">
        <f t="shared" si="507"/>
        <v>17745</v>
      </c>
      <c r="BL172" s="6">
        <f t="shared" si="508"/>
        <v>0.84306873023797624</v>
      </c>
      <c r="BM172" s="6">
        <f t="shared" si="509"/>
        <v>3.7055583375062595E-2</v>
      </c>
      <c r="BN172" s="6">
        <f t="shared" si="510"/>
        <v>0.26260050990390271</v>
      </c>
      <c r="BO172" s="6">
        <f t="shared" si="511"/>
        <v>0.17482780212899188</v>
      </c>
      <c r="BP172" s="6">
        <f t="shared" si="512"/>
        <v>2.6783197067944743E-3</v>
      </c>
      <c r="BQ172" s="6">
        <f t="shared" si="513"/>
        <v>0.14586951128752171</v>
      </c>
      <c r="BR172" s="6">
        <f t="shared" si="514"/>
        <v>0.13783880171184024</v>
      </c>
      <c r="BS172" s="6">
        <f t="shared" si="515"/>
        <v>0.10422717005485641</v>
      </c>
      <c r="BT172" s="6">
        <f t="shared" si="516"/>
        <v>1.9532908704883226E-2</v>
      </c>
      <c r="BU172" s="6">
        <f t="shared" si="517"/>
        <v>5.3543750880653803E-3</v>
      </c>
      <c r="BV172" s="5">
        <f t="shared" si="518"/>
        <v>1.66</v>
      </c>
      <c r="BW172" s="5">
        <f t="shared" si="519"/>
        <v>11.07</v>
      </c>
      <c r="BX172" s="36">
        <f t="shared" si="520"/>
        <v>48.14</v>
      </c>
      <c r="BY172" s="5">
        <f t="shared" si="521"/>
        <v>2.14</v>
      </c>
      <c r="BZ172" s="5">
        <f t="shared" si="522"/>
        <v>4.5199999999999996</v>
      </c>
      <c r="CA172" s="5">
        <f t="shared" si="523"/>
        <v>2.61</v>
      </c>
      <c r="CB172" s="5">
        <f t="shared" si="524"/>
        <v>7.79</v>
      </c>
      <c r="CC172" s="5">
        <f t="shared" si="525"/>
        <v>4.1500000000000004</v>
      </c>
      <c r="CD172" s="5">
        <f t="shared" si="526"/>
        <v>-3.58</v>
      </c>
      <c r="CE172" s="34">
        <f t="shared" si="527"/>
        <v>6.8</v>
      </c>
      <c r="CF172" s="34">
        <f t="shared" si="528"/>
        <v>17.760000000000002</v>
      </c>
      <c r="CG172" s="34">
        <f t="shared" si="529"/>
        <v>38.288288288288285</v>
      </c>
      <c r="CH172" s="5">
        <f t="shared" si="530"/>
        <v>4.5999999999999996</v>
      </c>
      <c r="CI172" s="5">
        <f t="shared" si="531"/>
        <v>0.43</v>
      </c>
      <c r="CJ172" s="6">
        <f t="shared" si="532"/>
        <v>4.9000000000000002E-2</v>
      </c>
      <c r="CK172" s="5">
        <f t="shared" si="533"/>
        <v>0.112</v>
      </c>
      <c r="CL172" s="5" t="str">
        <f t="shared" si="534"/>
        <v/>
      </c>
      <c r="CM172" s="5">
        <f t="shared" si="535"/>
        <v>10.47</v>
      </c>
      <c r="CN172" s="5">
        <f t="shared" si="536"/>
        <v>0.41</v>
      </c>
      <c r="CO172" s="5">
        <f t="shared" si="537"/>
        <v>0.16</v>
      </c>
      <c r="CP172" s="5">
        <f t="shared" si="538"/>
        <v>5.37</v>
      </c>
      <c r="CQ172" s="6">
        <f t="shared" si="539"/>
        <v>0.6</v>
      </c>
      <c r="CR172" s="40">
        <f t="shared" si="540"/>
        <v>6.4000000000000003E-3</v>
      </c>
      <c r="CS172" s="5">
        <f t="shared" si="541"/>
        <v>14.95</v>
      </c>
      <c r="CT172" s="5" t="str">
        <f t="shared" si="542"/>
        <v/>
      </c>
      <c r="CU172" s="5" t="str">
        <f t="shared" si="543"/>
        <v/>
      </c>
      <c r="CV172" s="5" t="str">
        <f t="shared" si="544"/>
        <v/>
      </c>
      <c r="CW172" s="5">
        <f t="shared" si="545"/>
        <v>8.9499999999999993</v>
      </c>
      <c r="CX172" s="5" t="str">
        <f t="shared" si="546"/>
        <v/>
      </c>
      <c r="CY172" s="4">
        <f t="shared" si="547"/>
        <v>507</v>
      </c>
      <c r="CZ172" s="4">
        <f t="shared" si="548"/>
        <v>94.4</v>
      </c>
      <c r="DA172" s="4" t="str">
        <f t="shared" si="549"/>
        <v/>
      </c>
      <c r="DB172" s="5">
        <f t="shared" si="550"/>
        <v>8.9700000000000006</v>
      </c>
      <c r="DC172" s="5" t="str">
        <f t="shared" si="551"/>
        <v/>
      </c>
      <c r="DD172" s="5" t="str">
        <f t="shared" si="552"/>
        <v/>
      </c>
      <c r="DE172" s="5" t="str">
        <f t="shared" si="553"/>
        <v/>
      </c>
      <c r="DF172" s="5" t="str">
        <f t="shared" si="554"/>
        <v/>
      </c>
      <c r="DG172" s="5" t="str">
        <f t="shared" si="555"/>
        <v/>
      </c>
      <c r="DH172" s="5" t="str">
        <f t="shared" si="556"/>
        <v/>
      </c>
      <c r="DI172" s="5" t="str">
        <f t="shared" si="557"/>
        <v/>
      </c>
      <c r="DJ172" s="5" t="str">
        <f t="shared" si="558"/>
        <v/>
      </c>
      <c r="DK172" s="5" t="str">
        <f t="shared" si="559"/>
        <v/>
      </c>
      <c r="DL172" s="5" t="str">
        <f t="shared" si="560"/>
        <v/>
      </c>
      <c r="DM172" s="5" t="str">
        <f t="shared" si="561"/>
        <v/>
      </c>
      <c r="DN172" s="5" t="str">
        <f t="shared" si="562"/>
        <v/>
      </c>
      <c r="DO172" s="5" t="str">
        <f t="shared" si="563"/>
        <v/>
      </c>
      <c r="DP172" s="5" t="str">
        <f t="shared" si="564"/>
        <v/>
      </c>
      <c r="DQ172" s="5" t="str">
        <f t="shared" si="565"/>
        <v/>
      </c>
      <c r="DR172" s="5" t="str">
        <f t="shared" si="566"/>
        <v/>
      </c>
      <c r="DS172" s="5" t="str">
        <f t="shared" si="567"/>
        <v/>
      </c>
      <c r="DT172" s="5" t="str">
        <f t="shared" si="568"/>
        <v/>
      </c>
      <c r="DU172" s="5" t="str">
        <f t="shared" si="569"/>
        <v/>
      </c>
      <c r="DV172" s="5" t="str">
        <f t="shared" si="570"/>
        <v/>
      </c>
      <c r="DW172" s="5" t="str">
        <f t="shared" si="571"/>
        <v/>
      </c>
      <c r="DX172" s="5" t="str">
        <f t="shared" si="572"/>
        <v/>
      </c>
      <c r="DY172" s="5">
        <f t="shared" si="573"/>
        <v>1.78</v>
      </c>
      <c r="DZ172" s="36">
        <f t="shared" si="574"/>
        <v>56</v>
      </c>
      <c r="EA172" s="36" t="str">
        <f t="shared" si="575"/>
        <v/>
      </c>
      <c r="EB172" s="4">
        <f t="shared" si="576"/>
        <v>-222.53306306181341</v>
      </c>
      <c r="EC172" s="4">
        <f t="shared" si="577"/>
        <v>65.370296845025592</v>
      </c>
      <c r="ED172" s="4">
        <f t="shared" si="578"/>
        <v>-136.8371722795174</v>
      </c>
      <c r="EE172" s="4">
        <f t="shared" si="579"/>
        <v>357.75289679157618</v>
      </c>
      <c r="EF172" s="4">
        <f t="shared" si="580"/>
        <v>131.87680636339826</v>
      </c>
      <c r="EG172" s="5">
        <f t="shared" si="581"/>
        <v>0.65757561494122407</v>
      </c>
      <c r="EH172" s="5">
        <f t="shared" si="582"/>
        <v>2.1224883407509436</v>
      </c>
      <c r="EI172" s="5">
        <f t="shared" si="583"/>
        <v>1.0040751566288237</v>
      </c>
      <c r="EJ172" s="5">
        <f t="shared" si="584"/>
        <v>0.89776763264549309</v>
      </c>
      <c r="EK172" s="5">
        <f t="shared" si="585"/>
        <v>0.42860655629736577</v>
      </c>
      <c r="EL172" s="5">
        <f t="shared" si="586"/>
        <v>1.1340167417349141</v>
      </c>
      <c r="EM172" s="5">
        <f t="shared" si="587"/>
        <v>0.26</v>
      </c>
      <c r="EN172" s="5">
        <f t="shared" si="588"/>
        <v>19.54</v>
      </c>
      <c r="EO172" s="36">
        <f t="shared" si="589"/>
        <v>2.96</v>
      </c>
      <c r="EP172" s="36">
        <f t="shared" si="590"/>
        <v>1.9</v>
      </c>
      <c r="EQ172" s="36">
        <f t="shared" si="591"/>
        <v>3.8</v>
      </c>
      <c r="ER172" s="36">
        <f t="shared" si="592"/>
        <v>177.452</v>
      </c>
      <c r="ES172" s="36">
        <f t="shared" si="593"/>
        <v>188</v>
      </c>
      <c r="ET172" s="36">
        <f t="shared" si="594"/>
        <v>105</v>
      </c>
      <c r="EU172" s="36">
        <f t="shared" si="595"/>
        <v>12.564000000000002</v>
      </c>
      <c r="EV172" s="36">
        <f t="shared" si="596"/>
        <v>5.88</v>
      </c>
      <c r="EW172" s="36">
        <f t="shared" si="597"/>
        <v>13.39</v>
      </c>
      <c r="EX172" s="36">
        <f t="shared" si="598"/>
        <v>12.564000000000002</v>
      </c>
      <c r="EY172" s="36">
        <f t="shared" si="599"/>
        <v>4.1500000000000004</v>
      </c>
      <c r="EZ172" s="36">
        <f t="shared" si="600"/>
        <v>5.88</v>
      </c>
      <c r="FA172" s="5" t="str">
        <f t="shared" si="601"/>
        <v/>
      </c>
      <c r="FB172" s="5" t="str">
        <f t="shared" si="602"/>
        <v/>
      </c>
      <c r="FC172" s="5" t="str">
        <f t="shared" si="603"/>
        <v/>
      </c>
      <c r="FD172" s="36">
        <f t="shared" si="604"/>
        <v>177.452</v>
      </c>
      <c r="FE172" s="36">
        <f t="shared" si="605"/>
        <v>188</v>
      </c>
      <c r="FF172" s="36">
        <f t="shared" si="606"/>
        <v>134</v>
      </c>
      <c r="FG172" s="5">
        <f t="shared" si="607"/>
        <v>42</v>
      </c>
      <c r="FH172" s="36">
        <f t="shared" si="608"/>
        <v>47</v>
      </c>
      <c r="FI172" s="36">
        <f t="shared" si="609"/>
        <v>35</v>
      </c>
      <c r="FJ172" s="5" t="str">
        <f t="shared" si="610"/>
        <v/>
      </c>
      <c r="FK172" s="5" t="str">
        <f t="shared" si="611"/>
        <v/>
      </c>
      <c r="FL172" s="5" t="str">
        <f t="shared" si="612"/>
        <v/>
      </c>
      <c r="FM172" s="5">
        <f t="shared" si="613"/>
        <v>1</v>
      </c>
      <c r="FN172" s="5" t="str">
        <f t="shared" si="614"/>
        <v/>
      </c>
      <c r="FO172" s="5" t="str">
        <f t="shared" si="615"/>
        <v/>
      </c>
      <c r="FP172" s="4">
        <f t="shared" si="616"/>
        <v>354.9</v>
      </c>
      <c r="FQ172" s="4" t="str">
        <f t="shared" si="617"/>
        <v/>
      </c>
      <c r="FR172" s="4">
        <f t="shared" si="618"/>
        <v>324</v>
      </c>
      <c r="FS172" s="65">
        <f t="shared" si="619"/>
        <v>-3.9560989140980683E-2</v>
      </c>
      <c r="FT172" s="65" t="str">
        <f t="shared" si="620"/>
        <v/>
      </c>
      <c r="FU172" s="65" t="str">
        <f t="shared" si="621"/>
        <v/>
      </c>
      <c r="FV172" s="65" t="str">
        <f t="shared" si="622"/>
        <v/>
      </c>
      <c r="FW172" s="65">
        <f t="shared" si="623"/>
        <v>0.42593605800101098</v>
      </c>
      <c r="FX172" s="65">
        <f t="shared" si="624"/>
        <v>-0.21888121832686036</v>
      </c>
      <c r="FY172" s="65">
        <f t="shared" si="625"/>
        <v>5.3097154435744933</v>
      </c>
      <c r="FZ172" s="65">
        <f t="shared" si="626"/>
        <v>-6.2363345230012337</v>
      </c>
      <c r="GA172" s="65">
        <f t="shared" si="627"/>
        <v>0.11660062184049691</v>
      </c>
      <c r="GB172" s="65">
        <f t="shared" si="628"/>
        <v>0.25509999999999999</v>
      </c>
      <c r="GC172" s="65">
        <f t="shared" si="629"/>
        <v>-1.5896439999999996</v>
      </c>
      <c r="GD172" s="65">
        <f t="shared" si="630"/>
        <v>-2.3772609999999998</v>
      </c>
    </row>
    <row r="173" spans="1:186">
      <c r="A173" s="38" t="s">
        <v>185</v>
      </c>
      <c r="B173" s="37">
        <v>670730.63572000002</v>
      </c>
      <c r="C173" s="4">
        <v>4890837.8567899996</v>
      </c>
      <c r="D173" s="38" t="s">
        <v>378</v>
      </c>
      <c r="E173" s="38" t="s">
        <v>646</v>
      </c>
      <c r="F173" s="58">
        <v>5800</v>
      </c>
      <c r="G173" s="38" t="s">
        <v>384</v>
      </c>
      <c r="H173" s="34">
        <v>52.7</v>
      </c>
      <c r="I173" s="34">
        <v>2.0699999999999998</v>
      </c>
      <c r="J173" s="34">
        <v>16.53</v>
      </c>
      <c r="K173" s="34">
        <v>11.42</v>
      </c>
      <c r="L173" s="34">
        <v>0.16</v>
      </c>
      <c r="M173" s="34">
        <v>4.76</v>
      </c>
      <c r="N173" s="34">
        <v>9.3800000000000008</v>
      </c>
      <c r="O173" s="34">
        <v>2.8</v>
      </c>
      <c r="P173" s="34">
        <v>0.04</v>
      </c>
      <c r="Q173" s="34">
        <v>0.23</v>
      </c>
      <c r="R173" s="34"/>
      <c r="S173" s="5">
        <f t="shared" si="382"/>
        <v>100.09000000000002</v>
      </c>
      <c r="V173" s="4">
        <v>244</v>
      </c>
      <c r="W173" s="4">
        <v>124</v>
      </c>
      <c r="Y173" s="4">
        <v>26</v>
      </c>
      <c r="AB173" s="4">
        <v>16</v>
      </c>
      <c r="AC173" s="4">
        <v>404</v>
      </c>
      <c r="AD173" s="4">
        <v>31</v>
      </c>
      <c r="AE173" s="4">
        <v>153</v>
      </c>
      <c r="AF173" s="26">
        <v>16</v>
      </c>
      <c r="AG173" s="4">
        <v>56</v>
      </c>
      <c r="BK173" s="4">
        <f t="shared" si="507"/>
        <v>12410</v>
      </c>
      <c r="BL173" s="6">
        <f t="shared" si="508"/>
        <v>0.87701780662339823</v>
      </c>
      <c r="BM173" s="6">
        <f t="shared" si="509"/>
        <v>2.5913870806209313E-2</v>
      </c>
      <c r="BN173" s="6">
        <f t="shared" si="510"/>
        <v>0.32418121200235339</v>
      </c>
      <c r="BO173" s="6">
        <f t="shared" si="511"/>
        <v>0.14301815904821541</v>
      </c>
      <c r="BP173" s="6">
        <f t="shared" si="512"/>
        <v>2.2554271215111362E-3</v>
      </c>
      <c r="BQ173" s="6">
        <f t="shared" si="513"/>
        <v>0.1180848424708509</v>
      </c>
      <c r="BR173" s="6">
        <f t="shared" si="514"/>
        <v>0.16726105563480745</v>
      </c>
      <c r="BS173" s="6">
        <f t="shared" si="515"/>
        <v>9.0351726363343016E-2</v>
      </c>
      <c r="BT173" s="6">
        <f t="shared" si="516"/>
        <v>8.4925690021231425E-4</v>
      </c>
      <c r="BU173" s="6">
        <f t="shared" si="517"/>
        <v>3.2408059743553614E-3</v>
      </c>
      <c r="BV173" s="5">
        <f t="shared" si="518"/>
        <v>1.36</v>
      </c>
      <c r="BW173" s="5">
        <f t="shared" si="519"/>
        <v>9.0500000000000007</v>
      </c>
      <c r="BX173" s="36">
        <f t="shared" si="520"/>
        <v>47.87</v>
      </c>
      <c r="BY173" s="5">
        <f t="shared" si="521"/>
        <v>2.16</v>
      </c>
      <c r="BZ173" s="5">
        <f t="shared" si="522"/>
        <v>7.99</v>
      </c>
      <c r="CA173" s="5">
        <f t="shared" si="523"/>
        <v>4.53</v>
      </c>
      <c r="CB173" s="5">
        <f t="shared" si="524"/>
        <v>9</v>
      </c>
      <c r="CC173" s="5">
        <f t="shared" si="525"/>
        <v>2.84</v>
      </c>
      <c r="CD173" s="5">
        <f t="shared" si="526"/>
        <v>-6.5400000000000009</v>
      </c>
      <c r="CE173" s="34">
        <f t="shared" si="527"/>
        <v>4.8</v>
      </c>
      <c r="CF173" s="34">
        <f t="shared" si="528"/>
        <v>16.98</v>
      </c>
      <c r="CG173" s="34">
        <f t="shared" si="529"/>
        <v>28.268551236749119</v>
      </c>
      <c r="CH173" s="5">
        <f t="shared" si="530"/>
        <v>0.33</v>
      </c>
      <c r="CI173" s="5">
        <f t="shared" si="531"/>
        <v>0.03</v>
      </c>
      <c r="CJ173" s="6">
        <f t="shared" si="532"/>
        <v>6.7000000000000004E-2</v>
      </c>
      <c r="CK173" s="5">
        <f t="shared" si="533"/>
        <v>0.04</v>
      </c>
      <c r="CL173" s="5" t="str">
        <f t="shared" si="534"/>
        <v/>
      </c>
      <c r="CM173" s="5">
        <f t="shared" si="535"/>
        <v>3.5</v>
      </c>
      <c r="CN173" s="5">
        <f t="shared" si="536"/>
        <v>0.21</v>
      </c>
      <c r="CO173" s="5">
        <f t="shared" si="537"/>
        <v>0.51</v>
      </c>
      <c r="CP173" s="5">
        <f t="shared" si="538"/>
        <v>4.9400000000000004</v>
      </c>
      <c r="CQ173" s="6">
        <f t="shared" si="539"/>
        <v>0.51600000000000001</v>
      </c>
      <c r="CR173" s="40">
        <f t="shared" si="540"/>
        <v>7.4000000000000003E-3</v>
      </c>
      <c r="CS173" s="5">
        <f t="shared" si="541"/>
        <v>3.5</v>
      </c>
      <c r="CT173" s="5" t="str">
        <f t="shared" si="542"/>
        <v/>
      </c>
      <c r="CU173" s="5" t="str">
        <f t="shared" si="543"/>
        <v/>
      </c>
      <c r="CV173" s="5" t="str">
        <f t="shared" si="544"/>
        <v/>
      </c>
      <c r="CW173" s="5">
        <f t="shared" si="545"/>
        <v>9.56</v>
      </c>
      <c r="CX173" s="5" t="str">
        <f t="shared" si="546"/>
        <v/>
      </c>
      <c r="CY173" s="4">
        <f t="shared" si="547"/>
        <v>400</v>
      </c>
      <c r="CZ173" s="4">
        <f t="shared" si="548"/>
        <v>81.099999999999994</v>
      </c>
      <c r="DA173" s="4" t="str">
        <f t="shared" si="549"/>
        <v/>
      </c>
      <c r="DB173" s="5">
        <f t="shared" si="550"/>
        <v>1.81</v>
      </c>
      <c r="DC173" s="5" t="str">
        <f t="shared" si="551"/>
        <v/>
      </c>
      <c r="DD173" s="5" t="str">
        <f t="shared" si="552"/>
        <v/>
      </c>
      <c r="DE173" s="5" t="str">
        <f t="shared" si="553"/>
        <v/>
      </c>
      <c r="DF173" s="5" t="str">
        <f t="shared" si="554"/>
        <v/>
      </c>
      <c r="DG173" s="5" t="str">
        <f t="shared" si="555"/>
        <v/>
      </c>
      <c r="DH173" s="5" t="str">
        <f t="shared" si="556"/>
        <v/>
      </c>
      <c r="DI173" s="5" t="str">
        <f t="shared" si="557"/>
        <v/>
      </c>
      <c r="DJ173" s="5" t="str">
        <f t="shared" si="558"/>
        <v/>
      </c>
      <c r="DK173" s="5" t="str">
        <f t="shared" si="559"/>
        <v/>
      </c>
      <c r="DL173" s="5" t="str">
        <f t="shared" si="560"/>
        <v/>
      </c>
      <c r="DM173" s="5" t="str">
        <f t="shared" si="561"/>
        <v/>
      </c>
      <c r="DN173" s="5" t="str">
        <f t="shared" si="562"/>
        <v/>
      </c>
      <c r="DO173" s="5" t="str">
        <f t="shared" si="563"/>
        <v/>
      </c>
      <c r="DP173" s="5" t="str">
        <f t="shared" si="564"/>
        <v/>
      </c>
      <c r="DQ173" s="5" t="str">
        <f t="shared" si="565"/>
        <v/>
      </c>
      <c r="DR173" s="5" t="str">
        <f t="shared" si="566"/>
        <v/>
      </c>
      <c r="DS173" s="5" t="str">
        <f t="shared" si="567"/>
        <v/>
      </c>
      <c r="DT173" s="5" t="str">
        <f t="shared" si="568"/>
        <v/>
      </c>
      <c r="DU173" s="5" t="str">
        <f t="shared" si="569"/>
        <v/>
      </c>
      <c r="DV173" s="5" t="str">
        <f t="shared" si="570"/>
        <v/>
      </c>
      <c r="DW173" s="5" t="str">
        <f t="shared" si="571"/>
        <v/>
      </c>
      <c r="DX173" s="5" t="str">
        <f t="shared" si="572"/>
        <v/>
      </c>
      <c r="DY173" s="5">
        <f t="shared" si="573"/>
        <v>1.67</v>
      </c>
      <c r="DZ173" s="36">
        <f t="shared" si="574"/>
        <v>47</v>
      </c>
      <c r="EA173" s="36" t="str">
        <f t="shared" si="575"/>
        <v/>
      </c>
      <c r="EB173" s="4">
        <f t="shared" si="576"/>
        <v>-256.76352509793816</v>
      </c>
      <c r="EC173" s="4">
        <f t="shared" si="577"/>
        <v>89.630915187705796</v>
      </c>
      <c r="ED173" s="4">
        <f t="shared" si="578"/>
        <v>-101.54188253081686</v>
      </c>
      <c r="EE173" s="4">
        <f t="shared" si="579"/>
        <v>287.01687232527564</v>
      </c>
      <c r="EF173" s="4">
        <f t="shared" si="580"/>
        <v>178.35221248701856</v>
      </c>
      <c r="EG173" s="5">
        <f t="shared" si="581"/>
        <v>0.76168363530337402</v>
      </c>
      <c r="EH173" s="5">
        <f t="shared" si="582"/>
        <v>3.5563788222784107</v>
      </c>
      <c r="EI173" s="5">
        <f t="shared" si="583"/>
        <v>1.2546532508406387</v>
      </c>
      <c r="EJ173" s="5">
        <f t="shared" si="584"/>
        <v>0.54509245863611799</v>
      </c>
      <c r="EK173" s="5">
        <f t="shared" si="585"/>
        <v>0.27929522874284807</v>
      </c>
      <c r="EL173" s="5">
        <f t="shared" si="586"/>
        <v>1.0344083275657909</v>
      </c>
      <c r="EM173" s="5">
        <f t="shared" si="587"/>
        <v>0.31</v>
      </c>
      <c r="EN173" s="5">
        <f t="shared" si="588"/>
        <v>17.48</v>
      </c>
      <c r="EO173" s="36">
        <f t="shared" si="589"/>
        <v>2.0699999999999998</v>
      </c>
      <c r="EP173" s="36">
        <f t="shared" si="590"/>
        <v>1.6</v>
      </c>
      <c r="EQ173" s="36">
        <f t="shared" si="591"/>
        <v>2.3000000000000003</v>
      </c>
      <c r="ER173" s="36">
        <f t="shared" si="592"/>
        <v>124.09649999999999</v>
      </c>
      <c r="ES173" s="36">
        <f t="shared" si="593"/>
        <v>153</v>
      </c>
      <c r="ET173" s="36">
        <f t="shared" si="594"/>
        <v>93</v>
      </c>
      <c r="EU173" s="36">
        <f t="shared" si="595"/>
        <v>10.278</v>
      </c>
      <c r="EV173" s="36">
        <f t="shared" si="596"/>
        <v>4.76</v>
      </c>
      <c r="EW173" s="36">
        <f t="shared" si="597"/>
        <v>16.53</v>
      </c>
      <c r="EX173" s="36">
        <f t="shared" si="598"/>
        <v>10.278</v>
      </c>
      <c r="EY173" s="36">
        <f t="shared" si="599"/>
        <v>2.84</v>
      </c>
      <c r="EZ173" s="36">
        <f t="shared" si="600"/>
        <v>4.76</v>
      </c>
      <c r="FA173" s="5" t="str">
        <f t="shared" si="601"/>
        <v/>
      </c>
      <c r="FB173" s="5" t="str">
        <f t="shared" si="602"/>
        <v/>
      </c>
      <c r="FC173" s="5" t="str">
        <f t="shared" si="603"/>
        <v/>
      </c>
      <c r="FD173" s="36">
        <f t="shared" si="604"/>
        <v>124.09649999999999</v>
      </c>
      <c r="FE173" s="36">
        <f t="shared" si="605"/>
        <v>153</v>
      </c>
      <c r="FF173" s="36">
        <f t="shared" si="606"/>
        <v>202</v>
      </c>
      <c r="FG173" s="5">
        <f t="shared" si="607"/>
        <v>32</v>
      </c>
      <c r="FH173" s="36">
        <f t="shared" si="608"/>
        <v>38.25</v>
      </c>
      <c r="FI173" s="36">
        <f t="shared" si="609"/>
        <v>31</v>
      </c>
      <c r="FJ173" s="5" t="str">
        <f t="shared" si="610"/>
        <v/>
      </c>
      <c r="FK173" s="5" t="str">
        <f t="shared" si="611"/>
        <v/>
      </c>
      <c r="FL173" s="5" t="str">
        <f t="shared" si="612"/>
        <v/>
      </c>
      <c r="FM173" s="5">
        <f t="shared" si="613"/>
        <v>0.53333333333333333</v>
      </c>
      <c r="FN173" s="5" t="str">
        <f t="shared" si="614"/>
        <v/>
      </c>
      <c r="FO173" s="5" t="str">
        <f t="shared" si="615"/>
        <v/>
      </c>
      <c r="FP173" s="4">
        <f t="shared" si="616"/>
        <v>248.2</v>
      </c>
      <c r="FQ173" s="4" t="str">
        <f t="shared" si="617"/>
        <v/>
      </c>
      <c r="FR173" s="4">
        <f t="shared" si="618"/>
        <v>244</v>
      </c>
      <c r="FS173" s="65">
        <f t="shared" si="619"/>
        <v>-7.4119508239815814E-3</v>
      </c>
      <c r="FT173" s="65" t="str">
        <f t="shared" si="620"/>
        <v/>
      </c>
      <c r="FU173" s="65" t="str">
        <f t="shared" si="621"/>
        <v/>
      </c>
      <c r="FV173" s="65" t="str">
        <f t="shared" si="622"/>
        <v/>
      </c>
      <c r="FW173" s="65">
        <f t="shared" si="623"/>
        <v>0.59838570994391027</v>
      </c>
      <c r="FX173" s="65">
        <f t="shared" si="624"/>
        <v>0.11466957493983755</v>
      </c>
      <c r="FY173" s="65">
        <f t="shared" si="625"/>
        <v>5.5051959306031684</v>
      </c>
      <c r="FZ173" s="65">
        <f t="shared" si="626"/>
        <v>-5.4997787471150934</v>
      </c>
      <c r="GA173" s="65">
        <f t="shared" si="627"/>
        <v>0.12069395969380925</v>
      </c>
      <c r="GB173" s="65">
        <f t="shared" si="628"/>
        <v>0.34622400000000014</v>
      </c>
      <c r="GC173" s="65">
        <f t="shared" si="629"/>
        <v>-1.5295940000000001</v>
      </c>
      <c r="GD173" s="65">
        <f t="shared" si="630"/>
        <v>-2.436509</v>
      </c>
    </row>
    <row r="174" spans="1:186">
      <c r="A174" s="38" t="s">
        <v>185</v>
      </c>
      <c r="B174" s="37">
        <v>670761.05024400004</v>
      </c>
      <c r="C174" s="4">
        <v>4891428.0049700001</v>
      </c>
      <c r="D174" s="38" t="s">
        <v>378</v>
      </c>
      <c r="E174" s="38" t="s">
        <v>646</v>
      </c>
      <c r="F174" s="58">
        <v>5801</v>
      </c>
      <c r="G174" s="38" t="s">
        <v>385</v>
      </c>
      <c r="H174" s="34">
        <v>43.24</v>
      </c>
      <c r="I174" s="34">
        <v>3.67</v>
      </c>
      <c r="J174" s="34">
        <v>14.31</v>
      </c>
      <c r="K174" s="34">
        <v>18.170000000000002</v>
      </c>
      <c r="L174" s="34">
        <v>0.33</v>
      </c>
      <c r="M174" s="34">
        <v>5.82</v>
      </c>
      <c r="N174" s="34">
        <v>10.63</v>
      </c>
      <c r="O174" s="34">
        <v>2.97</v>
      </c>
      <c r="P174" s="34">
        <v>0.8</v>
      </c>
      <c r="Q174" s="34">
        <v>0.43</v>
      </c>
      <c r="R174" s="34"/>
      <c r="S174" s="5">
        <f t="shared" si="382"/>
        <v>100.37000000000002</v>
      </c>
      <c r="V174" s="4">
        <v>477</v>
      </c>
      <c r="W174" s="4">
        <v>54</v>
      </c>
      <c r="Y174" s="4">
        <v>33</v>
      </c>
      <c r="AB174" s="4">
        <v>31</v>
      </c>
      <c r="AC174" s="4">
        <v>203</v>
      </c>
      <c r="AD174" s="4">
        <v>56</v>
      </c>
      <c r="AE174" s="4">
        <v>188</v>
      </c>
      <c r="AF174" s="26">
        <v>22</v>
      </c>
      <c r="AG174" s="4">
        <v>326</v>
      </c>
      <c r="BK174" s="4">
        <f t="shared" si="507"/>
        <v>22002</v>
      </c>
      <c r="BL174" s="6">
        <f t="shared" si="508"/>
        <v>0.71958728573805952</v>
      </c>
      <c r="BM174" s="6">
        <f t="shared" si="509"/>
        <v>4.594391587381072E-2</v>
      </c>
      <c r="BN174" s="6">
        <f t="shared" si="510"/>
        <v>0.28064326338497747</v>
      </c>
      <c r="BO174" s="6">
        <f t="shared" si="511"/>
        <v>0.22755165936130248</v>
      </c>
      <c r="BP174" s="6">
        <f t="shared" si="512"/>
        <v>4.6518184381167185E-3</v>
      </c>
      <c r="BQ174" s="6">
        <f t="shared" si="513"/>
        <v>0.14438104688662862</v>
      </c>
      <c r="BR174" s="6">
        <f t="shared" si="514"/>
        <v>0.18955064194008561</v>
      </c>
      <c r="BS174" s="6">
        <f t="shared" si="515"/>
        <v>9.5837366892545989E-2</v>
      </c>
      <c r="BT174" s="6">
        <f t="shared" si="516"/>
        <v>1.6985138004246284E-2</v>
      </c>
      <c r="BU174" s="6">
        <f t="shared" si="517"/>
        <v>6.058898125968719E-3</v>
      </c>
      <c r="BV174" s="5">
        <f t="shared" si="518"/>
        <v>2.16</v>
      </c>
      <c r="BW174" s="5">
        <f t="shared" si="519"/>
        <v>14.41</v>
      </c>
      <c r="BX174" s="36">
        <f t="shared" si="520"/>
        <v>41.38</v>
      </c>
      <c r="BY174" s="5">
        <f t="shared" si="521"/>
        <v>2.81</v>
      </c>
      <c r="BZ174" s="5">
        <f t="shared" si="522"/>
        <v>3.9</v>
      </c>
      <c r="CA174" s="5">
        <f t="shared" si="523"/>
        <v>2.9</v>
      </c>
      <c r="CB174" s="5">
        <f t="shared" si="524"/>
        <v>8.5299999999999994</v>
      </c>
      <c r="CC174" s="5">
        <f t="shared" si="525"/>
        <v>3.77</v>
      </c>
      <c r="CD174" s="5">
        <f t="shared" si="526"/>
        <v>-6.86</v>
      </c>
      <c r="CE174" s="34">
        <f t="shared" si="527"/>
        <v>6.62</v>
      </c>
      <c r="CF174" s="34">
        <f t="shared" si="528"/>
        <v>20.220000000000002</v>
      </c>
      <c r="CG174" s="34">
        <f t="shared" si="529"/>
        <v>32.739861523244308</v>
      </c>
      <c r="CH174" s="5">
        <f t="shared" si="530"/>
        <v>3.54</v>
      </c>
      <c r="CI174" s="5">
        <f t="shared" si="531"/>
        <v>0.3</v>
      </c>
      <c r="CJ174" s="6">
        <f t="shared" si="532"/>
        <v>4.3999999999999997E-2</v>
      </c>
      <c r="CK174" s="5">
        <f t="shared" si="533"/>
        <v>0.153</v>
      </c>
      <c r="CL174" s="5" t="str">
        <f t="shared" si="534"/>
        <v/>
      </c>
      <c r="CM174" s="5">
        <f t="shared" si="535"/>
        <v>10.52</v>
      </c>
      <c r="CN174" s="5">
        <f t="shared" si="536"/>
        <v>0.61</v>
      </c>
      <c r="CO174" s="5">
        <f t="shared" si="537"/>
        <v>0.11</v>
      </c>
      <c r="CP174" s="5">
        <f t="shared" si="538"/>
        <v>3.36</v>
      </c>
      <c r="CQ174" s="6">
        <f t="shared" si="539"/>
        <v>0.39300000000000002</v>
      </c>
      <c r="CR174" s="40">
        <f t="shared" si="540"/>
        <v>5.1000000000000004E-3</v>
      </c>
      <c r="CS174" s="5">
        <f t="shared" si="541"/>
        <v>14.82</v>
      </c>
      <c r="CT174" s="5" t="str">
        <f t="shared" si="542"/>
        <v/>
      </c>
      <c r="CU174" s="5" t="str">
        <f t="shared" si="543"/>
        <v/>
      </c>
      <c r="CV174" s="5" t="str">
        <f t="shared" si="544"/>
        <v/>
      </c>
      <c r="CW174" s="5">
        <f t="shared" si="545"/>
        <v>8.5500000000000007</v>
      </c>
      <c r="CX174" s="5" t="str">
        <f t="shared" si="546"/>
        <v/>
      </c>
      <c r="CY174" s="4">
        <f t="shared" si="547"/>
        <v>393</v>
      </c>
      <c r="CZ174" s="4">
        <f t="shared" si="548"/>
        <v>117</v>
      </c>
      <c r="DA174" s="4" t="str">
        <f t="shared" si="549"/>
        <v/>
      </c>
      <c r="DB174" s="5">
        <f t="shared" si="550"/>
        <v>5.82</v>
      </c>
      <c r="DC174" s="5" t="str">
        <f t="shared" si="551"/>
        <v/>
      </c>
      <c r="DD174" s="5" t="str">
        <f t="shared" si="552"/>
        <v/>
      </c>
      <c r="DE174" s="5" t="str">
        <f t="shared" si="553"/>
        <v/>
      </c>
      <c r="DF174" s="5" t="str">
        <f t="shared" si="554"/>
        <v/>
      </c>
      <c r="DG174" s="5" t="str">
        <f t="shared" si="555"/>
        <v/>
      </c>
      <c r="DH174" s="5" t="str">
        <f t="shared" si="556"/>
        <v/>
      </c>
      <c r="DI174" s="5" t="str">
        <f t="shared" si="557"/>
        <v/>
      </c>
      <c r="DJ174" s="5" t="str">
        <f t="shared" si="558"/>
        <v/>
      </c>
      <c r="DK174" s="5" t="str">
        <f t="shared" si="559"/>
        <v/>
      </c>
      <c r="DL174" s="5" t="str">
        <f t="shared" si="560"/>
        <v/>
      </c>
      <c r="DM174" s="5" t="str">
        <f t="shared" si="561"/>
        <v/>
      </c>
      <c r="DN174" s="5" t="str">
        <f t="shared" si="562"/>
        <v/>
      </c>
      <c r="DO174" s="5" t="str">
        <f t="shared" si="563"/>
        <v/>
      </c>
      <c r="DP174" s="5" t="str">
        <f t="shared" si="564"/>
        <v/>
      </c>
      <c r="DQ174" s="5" t="str">
        <f t="shared" si="565"/>
        <v/>
      </c>
      <c r="DR174" s="5" t="str">
        <f t="shared" si="566"/>
        <v/>
      </c>
      <c r="DS174" s="5" t="str">
        <f t="shared" si="567"/>
        <v/>
      </c>
      <c r="DT174" s="5" t="str">
        <f t="shared" si="568"/>
        <v/>
      </c>
      <c r="DU174" s="5" t="str">
        <f t="shared" si="569"/>
        <v/>
      </c>
      <c r="DV174" s="5" t="str">
        <f t="shared" si="570"/>
        <v/>
      </c>
      <c r="DW174" s="5" t="str">
        <f t="shared" si="571"/>
        <v/>
      </c>
      <c r="DX174" s="5" t="str">
        <f t="shared" si="572"/>
        <v/>
      </c>
      <c r="DY174" s="5">
        <f t="shared" si="573"/>
        <v>1.87</v>
      </c>
      <c r="DZ174" s="36">
        <f t="shared" si="574"/>
        <v>78</v>
      </c>
      <c r="EA174" s="36" t="str">
        <f t="shared" si="575"/>
        <v/>
      </c>
      <c r="EB174" s="4">
        <f t="shared" si="576"/>
        <v>-268.40287082838535</v>
      </c>
      <c r="EC174" s="4">
        <f t="shared" si="577"/>
        <v>0.67282905583715413</v>
      </c>
      <c r="ED174" s="4">
        <f t="shared" si="578"/>
        <v>-211.28052539198606</v>
      </c>
      <c r="EE174" s="4">
        <f t="shared" si="579"/>
        <v>417.87662212174183</v>
      </c>
      <c r="EF174" s="4">
        <f t="shared" si="580"/>
        <v>136.45054882242101</v>
      </c>
      <c r="EG174" s="5">
        <f t="shared" si="581"/>
        <v>0.57062833859209716</v>
      </c>
      <c r="EH174" s="5">
        <f t="shared" si="582"/>
        <v>2.4882475804715574</v>
      </c>
      <c r="EI174" s="5">
        <f t="shared" si="583"/>
        <v>0.92835709614852358</v>
      </c>
      <c r="EJ174" s="5">
        <f t="shared" si="584"/>
        <v>0.59514248306438955</v>
      </c>
      <c r="EK174" s="5">
        <f t="shared" si="585"/>
        <v>0.36332280175900644</v>
      </c>
      <c r="EL174" s="5">
        <f t="shared" si="586"/>
        <v>1.437649952492656</v>
      </c>
      <c r="EM174" s="5">
        <f t="shared" si="587"/>
        <v>0.33</v>
      </c>
      <c r="EN174" s="5">
        <f t="shared" si="588"/>
        <v>24.8</v>
      </c>
      <c r="EO174" s="36">
        <f t="shared" si="589"/>
        <v>3.67</v>
      </c>
      <c r="EP174" s="36">
        <f t="shared" si="590"/>
        <v>3.3000000000000003</v>
      </c>
      <c r="EQ174" s="36">
        <f t="shared" si="591"/>
        <v>4.3</v>
      </c>
      <c r="ER174" s="36">
        <f t="shared" si="592"/>
        <v>220.01650000000001</v>
      </c>
      <c r="ES174" s="36">
        <f t="shared" si="593"/>
        <v>188</v>
      </c>
      <c r="ET174" s="36">
        <f t="shared" si="594"/>
        <v>168</v>
      </c>
      <c r="EU174" s="36">
        <f t="shared" si="595"/>
        <v>16.353000000000002</v>
      </c>
      <c r="EV174" s="36">
        <f t="shared" si="596"/>
        <v>5.82</v>
      </c>
      <c r="EW174" s="36">
        <f t="shared" si="597"/>
        <v>14.31</v>
      </c>
      <c r="EX174" s="36">
        <f t="shared" si="598"/>
        <v>16.353000000000002</v>
      </c>
      <c r="EY174" s="36">
        <f t="shared" si="599"/>
        <v>3.7700000000000005</v>
      </c>
      <c r="EZ174" s="36">
        <f t="shared" si="600"/>
        <v>5.82</v>
      </c>
      <c r="FA174" s="5" t="str">
        <f t="shared" si="601"/>
        <v/>
      </c>
      <c r="FB174" s="5" t="str">
        <f t="shared" si="602"/>
        <v/>
      </c>
      <c r="FC174" s="5" t="str">
        <f t="shared" si="603"/>
        <v/>
      </c>
      <c r="FD174" s="36">
        <f t="shared" si="604"/>
        <v>220.01650000000001</v>
      </c>
      <c r="FE174" s="36">
        <f t="shared" si="605"/>
        <v>188</v>
      </c>
      <c r="FF174" s="36">
        <f t="shared" si="606"/>
        <v>101.5</v>
      </c>
      <c r="FG174" s="5">
        <f t="shared" si="607"/>
        <v>44</v>
      </c>
      <c r="FH174" s="36">
        <f t="shared" si="608"/>
        <v>47</v>
      </c>
      <c r="FI174" s="36">
        <f t="shared" si="609"/>
        <v>56</v>
      </c>
      <c r="FJ174" s="5" t="str">
        <f t="shared" si="610"/>
        <v/>
      </c>
      <c r="FK174" s="5" t="str">
        <f t="shared" si="611"/>
        <v/>
      </c>
      <c r="FL174" s="5" t="str">
        <f t="shared" si="612"/>
        <v/>
      </c>
      <c r="FM174" s="5">
        <f t="shared" si="613"/>
        <v>1.0333333333333334</v>
      </c>
      <c r="FN174" s="5" t="str">
        <f t="shared" si="614"/>
        <v/>
      </c>
      <c r="FO174" s="5" t="str">
        <f t="shared" si="615"/>
        <v/>
      </c>
      <c r="FP174" s="4">
        <f t="shared" si="616"/>
        <v>440.04</v>
      </c>
      <c r="FQ174" s="4" t="str">
        <f t="shared" si="617"/>
        <v/>
      </c>
      <c r="FR174" s="4">
        <f t="shared" si="618"/>
        <v>477</v>
      </c>
      <c r="FS174" s="65">
        <f t="shared" si="619"/>
        <v>3.5026223031886357E-2</v>
      </c>
      <c r="FT174" s="65" t="str">
        <f t="shared" si="620"/>
        <v/>
      </c>
      <c r="FU174" s="65" t="str">
        <f t="shared" si="621"/>
        <v/>
      </c>
      <c r="FV174" s="65" t="str">
        <f t="shared" si="622"/>
        <v/>
      </c>
      <c r="FW174" s="65">
        <f t="shared" si="623"/>
        <v>0.26377040116711981</v>
      </c>
      <c r="FX174" s="65">
        <f t="shared" si="624"/>
        <v>-0.43290613110307108</v>
      </c>
      <c r="FY174" s="65">
        <f t="shared" si="625"/>
        <v>4.6622893941446923</v>
      </c>
      <c r="FZ174" s="65">
        <f t="shared" si="626"/>
        <v>-6.2551865784837783</v>
      </c>
      <c r="GA174" s="65">
        <f t="shared" si="627"/>
        <v>0.32382113778692645</v>
      </c>
      <c r="GB174" s="65">
        <f t="shared" si="628"/>
        <v>0.12902400000000003</v>
      </c>
      <c r="GC174" s="65">
        <f t="shared" si="629"/>
        <v>-1.5992170000000001</v>
      </c>
      <c r="GD174" s="65">
        <f t="shared" si="630"/>
        <v>-2.3363429999999998</v>
      </c>
    </row>
    <row r="175" spans="1:186">
      <c r="A175" s="38" t="s">
        <v>185</v>
      </c>
      <c r="B175" s="37">
        <v>670683.64460700005</v>
      </c>
      <c r="C175" s="4">
        <v>4891461.8699399997</v>
      </c>
      <c r="D175" s="38" t="s">
        <v>378</v>
      </c>
      <c r="E175" s="38" t="s">
        <v>646</v>
      </c>
      <c r="F175" s="58">
        <v>5802</v>
      </c>
      <c r="G175" s="38" t="s">
        <v>386</v>
      </c>
      <c r="H175" s="34">
        <v>48.65</v>
      </c>
      <c r="I175" s="34">
        <v>1.66</v>
      </c>
      <c r="J175" s="34">
        <v>13</v>
      </c>
      <c r="K175" s="34">
        <v>13.57</v>
      </c>
      <c r="L175" s="34">
        <v>0.22</v>
      </c>
      <c r="M175" s="34">
        <v>5.45</v>
      </c>
      <c r="N175" s="34">
        <v>14.22</v>
      </c>
      <c r="O175" s="34">
        <v>1.66</v>
      </c>
      <c r="P175" s="34">
        <v>0.93</v>
      </c>
      <c r="Q175" s="34">
        <v>0.18</v>
      </c>
      <c r="R175" s="34"/>
      <c r="S175" s="5">
        <f t="shared" si="382"/>
        <v>99.54</v>
      </c>
      <c r="U175" s="4">
        <v>51</v>
      </c>
      <c r="V175" s="4">
        <v>405</v>
      </c>
      <c r="W175" s="4">
        <v>51</v>
      </c>
      <c r="Y175" s="4">
        <v>51</v>
      </c>
      <c r="AB175" s="4">
        <v>67</v>
      </c>
      <c r="AC175" s="4">
        <v>282</v>
      </c>
      <c r="AD175" s="4">
        <v>35</v>
      </c>
      <c r="AE175" s="4">
        <v>95</v>
      </c>
      <c r="AF175" s="26">
        <v>11</v>
      </c>
      <c r="AG175" s="4">
        <v>121</v>
      </c>
      <c r="AH175" s="5">
        <v>5.7</v>
      </c>
      <c r="AI175" s="5">
        <v>15</v>
      </c>
      <c r="AK175" s="5">
        <v>10</v>
      </c>
      <c r="AL175" s="5">
        <v>2.85</v>
      </c>
      <c r="AM175" s="5">
        <v>1.1499999999999999</v>
      </c>
      <c r="AO175" s="5">
        <v>0.8</v>
      </c>
      <c r="AT175" s="5">
        <v>4.3</v>
      </c>
      <c r="AU175" s="5">
        <v>0.66</v>
      </c>
      <c r="AV175" s="5">
        <v>2.1</v>
      </c>
      <c r="AW175" s="5">
        <v>0.5</v>
      </c>
      <c r="AX175" s="5">
        <v>0.3</v>
      </c>
      <c r="BK175" s="4">
        <f t="shared" si="507"/>
        <v>9952</v>
      </c>
      <c r="BL175" s="6">
        <f t="shared" si="508"/>
        <v>0.80961890497586941</v>
      </c>
      <c r="BM175" s="6">
        <f t="shared" si="509"/>
        <v>2.0781171757636455E-2</v>
      </c>
      <c r="BN175" s="6">
        <f t="shared" si="510"/>
        <v>0.25495195136301235</v>
      </c>
      <c r="BO175" s="6">
        <f t="shared" si="511"/>
        <v>0.16994364433312462</v>
      </c>
      <c r="BP175" s="6">
        <f t="shared" si="512"/>
        <v>3.1012122920778123E-3</v>
      </c>
      <c r="BQ175" s="6">
        <f t="shared" si="513"/>
        <v>0.13520218308112131</v>
      </c>
      <c r="BR175" s="6">
        <f t="shared" si="514"/>
        <v>0.25356633380884452</v>
      </c>
      <c r="BS175" s="6">
        <f t="shared" si="515"/>
        <v>5.3565666343981931E-2</v>
      </c>
      <c r="BT175" s="6">
        <f t="shared" si="516"/>
        <v>1.9745222929936305E-2</v>
      </c>
      <c r="BU175" s="6">
        <f t="shared" si="517"/>
        <v>2.5362829364520218E-3</v>
      </c>
      <c r="BV175" s="5">
        <f t="shared" si="518"/>
        <v>1.61</v>
      </c>
      <c r="BW175" s="5">
        <f t="shared" si="519"/>
        <v>10.76</v>
      </c>
      <c r="BX175" s="36">
        <f t="shared" si="520"/>
        <v>46.95</v>
      </c>
      <c r="BY175" s="5">
        <f t="shared" si="521"/>
        <v>2.2400000000000002</v>
      </c>
      <c r="BZ175" s="5">
        <f t="shared" si="522"/>
        <v>7.83</v>
      </c>
      <c r="CA175" s="5">
        <f t="shared" si="523"/>
        <v>8.57</v>
      </c>
      <c r="CB175" s="5">
        <f t="shared" si="524"/>
        <v>9.2200000000000006</v>
      </c>
      <c r="CC175" s="5">
        <f t="shared" si="525"/>
        <v>2.59</v>
      </c>
      <c r="CD175" s="5">
        <f t="shared" si="526"/>
        <v>-11.63</v>
      </c>
      <c r="CE175" s="34">
        <f t="shared" si="527"/>
        <v>6.38</v>
      </c>
      <c r="CF175" s="34">
        <f t="shared" si="528"/>
        <v>22.26</v>
      </c>
      <c r="CG175" s="34">
        <f t="shared" si="529"/>
        <v>28.661275831087153</v>
      </c>
      <c r="CH175" s="5">
        <f t="shared" si="530"/>
        <v>9.82</v>
      </c>
      <c r="CI175" s="5">
        <f t="shared" si="531"/>
        <v>0.78</v>
      </c>
      <c r="CJ175" s="6">
        <f t="shared" si="532"/>
        <v>5.2999999999999999E-2</v>
      </c>
      <c r="CK175" s="5">
        <f t="shared" si="533"/>
        <v>0.23799999999999999</v>
      </c>
      <c r="CL175" s="5">
        <f t="shared" si="534"/>
        <v>28.2</v>
      </c>
      <c r="CM175" s="5">
        <f t="shared" si="535"/>
        <v>1.81</v>
      </c>
      <c r="CN175" s="5">
        <f t="shared" si="536"/>
        <v>1</v>
      </c>
      <c r="CO175" s="5">
        <f t="shared" si="537"/>
        <v>0.13</v>
      </c>
      <c r="CP175" s="5">
        <f t="shared" si="538"/>
        <v>2.71</v>
      </c>
      <c r="CQ175" s="6">
        <f t="shared" si="539"/>
        <v>0.314</v>
      </c>
      <c r="CR175" s="40">
        <f t="shared" si="540"/>
        <v>5.7000000000000002E-3</v>
      </c>
      <c r="CS175" s="5">
        <f t="shared" si="541"/>
        <v>11</v>
      </c>
      <c r="CT175" s="5">
        <f t="shared" si="542"/>
        <v>21.23</v>
      </c>
      <c r="CU175" s="5">
        <f t="shared" si="543"/>
        <v>403.3</v>
      </c>
      <c r="CV175" s="5">
        <f t="shared" si="544"/>
        <v>45.2</v>
      </c>
      <c r="CW175" s="5">
        <f t="shared" si="545"/>
        <v>8.64</v>
      </c>
      <c r="CX175" s="5">
        <f t="shared" si="546"/>
        <v>3.49</v>
      </c>
      <c r="CY175" s="4">
        <f t="shared" si="547"/>
        <v>284</v>
      </c>
      <c r="CZ175" s="4">
        <f t="shared" si="548"/>
        <v>104.8</v>
      </c>
      <c r="DA175" s="4">
        <f t="shared" si="549"/>
        <v>2314</v>
      </c>
      <c r="DB175" s="5">
        <f t="shared" si="550"/>
        <v>3.46</v>
      </c>
      <c r="DC175" s="5">
        <f t="shared" si="551"/>
        <v>28.14</v>
      </c>
      <c r="DD175" s="5">
        <f t="shared" si="552"/>
        <v>242</v>
      </c>
      <c r="DE175" s="5">
        <f t="shared" si="553"/>
        <v>0.49</v>
      </c>
      <c r="DF175" s="5">
        <f t="shared" si="554"/>
        <v>2.56</v>
      </c>
      <c r="DG175" s="5">
        <f t="shared" si="555"/>
        <v>0.12</v>
      </c>
      <c r="DH175" s="5">
        <f t="shared" si="556"/>
        <v>7.0000000000000007E-2</v>
      </c>
      <c r="DI175" s="5">
        <f t="shared" si="557"/>
        <v>0.39</v>
      </c>
      <c r="DJ175" s="5">
        <f t="shared" si="558"/>
        <v>12.850000000000001</v>
      </c>
      <c r="DK175" s="5">
        <f t="shared" si="559"/>
        <v>0.52</v>
      </c>
      <c r="DL175" s="5">
        <f t="shared" si="560"/>
        <v>11.4</v>
      </c>
      <c r="DM175" s="5" t="str">
        <f t="shared" si="561"/>
        <v/>
      </c>
      <c r="DN175" s="5">
        <f t="shared" si="562"/>
        <v>0.6</v>
      </c>
      <c r="DO175" s="5">
        <f t="shared" si="563"/>
        <v>36.700000000000003</v>
      </c>
      <c r="DP175" s="5" t="str">
        <f t="shared" si="564"/>
        <v/>
      </c>
      <c r="DQ175" s="5">
        <f t="shared" si="565"/>
        <v>0.89</v>
      </c>
      <c r="DR175" s="5">
        <f t="shared" si="566"/>
        <v>1.23</v>
      </c>
      <c r="DS175" s="5">
        <f t="shared" si="567"/>
        <v>0.72</v>
      </c>
      <c r="DT175" s="5">
        <f t="shared" si="568"/>
        <v>1.24</v>
      </c>
      <c r="DU175" s="5">
        <f t="shared" si="569"/>
        <v>0.53</v>
      </c>
      <c r="DV175" s="5">
        <f t="shared" si="570"/>
        <v>0.23</v>
      </c>
      <c r="DW175" s="5">
        <f t="shared" si="571"/>
        <v>0.28000000000000003</v>
      </c>
      <c r="DX175" s="5">
        <f t="shared" si="572"/>
        <v>1.97</v>
      </c>
      <c r="DY175" s="5">
        <f t="shared" si="573"/>
        <v>1.85</v>
      </c>
      <c r="DZ175" s="36">
        <f t="shared" si="574"/>
        <v>46</v>
      </c>
      <c r="EA175" s="36">
        <f t="shared" si="575"/>
        <v>4.8</v>
      </c>
      <c r="EB175" s="4">
        <f t="shared" si="576"/>
        <v>-287.38677722289015</v>
      </c>
      <c r="EC175" s="4">
        <f t="shared" si="577"/>
        <v>27.517856512141865</v>
      </c>
      <c r="ED175" s="4">
        <f t="shared" si="578"/>
        <v>-325.49160552859496</v>
      </c>
      <c r="EE175" s="4">
        <f t="shared" si="579"/>
        <v>325.92699917188236</v>
      </c>
      <c r="EF175" s="4">
        <f t="shared" si="580"/>
        <v>201.55514431597578</v>
      </c>
      <c r="EG175" s="5">
        <f t="shared" si="581"/>
        <v>0.43931977759318808</v>
      </c>
      <c r="EH175" s="5">
        <f t="shared" si="582"/>
        <v>3.4781883144018306</v>
      </c>
      <c r="EI175" s="5">
        <f t="shared" si="583"/>
        <v>0.78010657837956088</v>
      </c>
      <c r="EJ175" s="5">
        <f t="shared" si="584"/>
        <v>0.28913378270357998</v>
      </c>
      <c r="EK175" s="5">
        <f t="shared" si="585"/>
        <v>0.22763710817694222</v>
      </c>
      <c r="EL175" s="5">
        <f t="shared" si="586"/>
        <v>2.1558485731777255</v>
      </c>
      <c r="EM175" s="5">
        <f t="shared" si="587"/>
        <v>0.27</v>
      </c>
      <c r="EN175" s="5">
        <f t="shared" si="588"/>
        <v>22.21</v>
      </c>
      <c r="EO175" s="36">
        <f t="shared" si="589"/>
        <v>1.66</v>
      </c>
      <c r="EP175" s="36">
        <f t="shared" si="590"/>
        <v>2.2000000000000002</v>
      </c>
      <c r="EQ175" s="36">
        <f t="shared" si="591"/>
        <v>1.7999999999999998</v>
      </c>
      <c r="ER175" s="36">
        <f t="shared" si="592"/>
        <v>99.516999999999996</v>
      </c>
      <c r="ES175" s="36">
        <f t="shared" si="593"/>
        <v>95</v>
      </c>
      <c r="ET175" s="36">
        <f t="shared" si="594"/>
        <v>105</v>
      </c>
      <c r="EU175" s="36">
        <f t="shared" si="595"/>
        <v>12.213000000000001</v>
      </c>
      <c r="EV175" s="36">
        <f t="shared" si="596"/>
        <v>5.45</v>
      </c>
      <c r="EW175" s="36">
        <f t="shared" si="597"/>
        <v>13</v>
      </c>
      <c r="EX175" s="36">
        <f t="shared" si="598"/>
        <v>12.213000000000001</v>
      </c>
      <c r="EY175" s="36">
        <f t="shared" si="599"/>
        <v>2.59</v>
      </c>
      <c r="EZ175" s="36">
        <f t="shared" si="600"/>
        <v>5.45</v>
      </c>
      <c r="FA175" s="5">
        <f t="shared" si="601"/>
        <v>0.70000000000000007</v>
      </c>
      <c r="FB175" s="5">
        <f t="shared" si="602"/>
        <v>0.3</v>
      </c>
      <c r="FC175" s="5">
        <f t="shared" si="603"/>
        <v>0.5</v>
      </c>
      <c r="FD175" s="36">
        <f t="shared" si="604"/>
        <v>99.516999999999996</v>
      </c>
      <c r="FE175" s="36">
        <f t="shared" si="605"/>
        <v>95</v>
      </c>
      <c r="FF175" s="36">
        <f t="shared" si="606"/>
        <v>141</v>
      </c>
      <c r="FG175" s="5">
        <f t="shared" si="607"/>
        <v>22</v>
      </c>
      <c r="FH175" s="36">
        <f t="shared" si="608"/>
        <v>23.75</v>
      </c>
      <c r="FI175" s="36">
        <f t="shared" si="609"/>
        <v>35</v>
      </c>
      <c r="FJ175" s="5">
        <f t="shared" si="610"/>
        <v>2.3333333333333335</v>
      </c>
      <c r="FK175" s="5">
        <f t="shared" si="611"/>
        <v>0.57000000000000006</v>
      </c>
      <c r="FL175" s="5">
        <f t="shared" si="612"/>
        <v>1.375</v>
      </c>
      <c r="FM175" s="5">
        <f t="shared" si="613"/>
        <v>2.2333333333333334</v>
      </c>
      <c r="FN175" s="5">
        <f t="shared" si="614"/>
        <v>2.1</v>
      </c>
      <c r="FO175" s="5">
        <f t="shared" si="615"/>
        <v>1.5</v>
      </c>
      <c r="FP175" s="4">
        <f t="shared" si="616"/>
        <v>199.04</v>
      </c>
      <c r="FQ175" s="4">
        <f t="shared" si="617"/>
        <v>142.5</v>
      </c>
      <c r="FR175" s="4">
        <f t="shared" si="618"/>
        <v>405</v>
      </c>
      <c r="FS175" s="65">
        <f t="shared" si="619"/>
        <v>0.30851466020394391</v>
      </c>
      <c r="FT175" s="65">
        <f t="shared" si="620"/>
        <v>0.10759981742323051</v>
      </c>
      <c r="FU175" s="65">
        <f t="shared" si="621"/>
        <v>-0.45781609952427582</v>
      </c>
      <c r="FV175" s="65">
        <f t="shared" si="622"/>
        <v>-6.8264831558526404E-2</v>
      </c>
      <c r="FW175" s="65">
        <f t="shared" si="623"/>
        <v>0.65951935348772062</v>
      </c>
      <c r="FX175" s="65">
        <f t="shared" si="624"/>
        <v>5.4398732300580045E-2</v>
      </c>
      <c r="FY175" s="65">
        <f t="shared" si="625"/>
        <v>4.9766582180443928</v>
      </c>
      <c r="FZ175" s="65">
        <f t="shared" si="626"/>
        <v>-5.1285255275184758</v>
      </c>
      <c r="GA175" s="65">
        <f t="shared" si="627"/>
        <v>0.40562860959435609</v>
      </c>
      <c r="GB175" s="65">
        <f t="shared" si="628"/>
        <v>0.26426000000000005</v>
      </c>
      <c r="GC175" s="65">
        <f t="shared" si="629"/>
        <v>-1.574973</v>
      </c>
      <c r="GD175" s="65">
        <f t="shared" si="630"/>
        <v>-2.2892399999999995</v>
      </c>
    </row>
    <row r="176" spans="1:186">
      <c r="A176" s="38" t="s">
        <v>185</v>
      </c>
      <c r="B176" s="37">
        <v>670132.14608500001</v>
      </c>
      <c r="C176" s="4">
        <v>4888323.9197199997</v>
      </c>
      <c r="D176" s="38" t="s">
        <v>378</v>
      </c>
      <c r="E176" s="38" t="s">
        <v>646</v>
      </c>
      <c r="F176" s="58">
        <v>5803</v>
      </c>
      <c r="G176" s="38" t="s">
        <v>387</v>
      </c>
      <c r="H176" s="34">
        <v>46.73</v>
      </c>
      <c r="I176" s="34">
        <v>1.64</v>
      </c>
      <c r="J176" s="34">
        <v>16.809999999999999</v>
      </c>
      <c r="K176" s="34">
        <v>11.17</v>
      </c>
      <c r="L176" s="34">
        <v>0.15</v>
      </c>
      <c r="M176" s="34">
        <v>5.25</v>
      </c>
      <c r="N176" s="34">
        <v>13.79</v>
      </c>
      <c r="O176" s="34">
        <v>3.61</v>
      </c>
      <c r="P176" s="34">
        <v>0.54</v>
      </c>
      <c r="Q176" s="34">
        <v>0.18</v>
      </c>
      <c r="R176" s="34"/>
      <c r="S176" s="5">
        <f t="shared" si="382"/>
        <v>99.87</v>
      </c>
      <c r="V176" s="4">
        <v>282</v>
      </c>
      <c r="W176" s="4">
        <v>87</v>
      </c>
      <c r="Y176" s="4">
        <v>39</v>
      </c>
      <c r="AB176" s="4">
        <v>29</v>
      </c>
      <c r="AC176" s="4">
        <v>369</v>
      </c>
      <c r="AD176" s="4">
        <v>20</v>
      </c>
      <c r="AE176" s="4">
        <v>106</v>
      </c>
      <c r="AF176" s="26">
        <v>12</v>
      </c>
      <c r="AG176" s="4">
        <v>84</v>
      </c>
      <c r="BK176" s="4">
        <f t="shared" si="507"/>
        <v>9832</v>
      </c>
      <c r="BL176" s="6">
        <f t="shared" si="508"/>
        <v>0.77766683308370765</v>
      </c>
      <c r="BM176" s="6">
        <f t="shared" si="509"/>
        <v>2.0530796194291438E-2</v>
      </c>
      <c r="BN176" s="6">
        <f t="shared" si="510"/>
        <v>0.3296724848009413</v>
      </c>
      <c r="BO176" s="6">
        <f t="shared" si="511"/>
        <v>0.13988728866624922</v>
      </c>
      <c r="BP176" s="6">
        <f t="shared" si="512"/>
        <v>2.11446292641669E-3</v>
      </c>
      <c r="BQ176" s="6">
        <f t="shared" si="513"/>
        <v>0.13024063507814437</v>
      </c>
      <c r="BR176" s="6">
        <f t="shared" si="514"/>
        <v>0.2458987161198288</v>
      </c>
      <c r="BS176" s="6">
        <f t="shared" si="515"/>
        <v>0.1164891900613101</v>
      </c>
      <c r="BT176" s="6">
        <f t="shared" si="516"/>
        <v>1.1464968152866243E-2</v>
      </c>
      <c r="BU176" s="6">
        <f t="shared" si="517"/>
        <v>2.5362829364520218E-3</v>
      </c>
      <c r="BV176" s="5">
        <f t="shared" si="518"/>
        <v>1.33</v>
      </c>
      <c r="BW176" s="5">
        <f t="shared" si="519"/>
        <v>8.86</v>
      </c>
      <c r="BX176" s="36">
        <f t="shared" si="520"/>
        <v>50.88</v>
      </c>
      <c r="BY176" s="5">
        <f t="shared" si="521"/>
        <v>1.91</v>
      </c>
      <c r="BZ176" s="5">
        <f t="shared" si="522"/>
        <v>10.25</v>
      </c>
      <c r="CA176" s="5">
        <f t="shared" si="523"/>
        <v>8.41</v>
      </c>
      <c r="CB176" s="5">
        <f t="shared" si="524"/>
        <v>9.11</v>
      </c>
      <c r="CC176" s="5">
        <f t="shared" si="525"/>
        <v>4.1500000000000004</v>
      </c>
      <c r="CD176" s="5">
        <f t="shared" si="526"/>
        <v>-9.6399999999999988</v>
      </c>
      <c r="CE176" s="34">
        <f t="shared" si="527"/>
        <v>5.79</v>
      </c>
      <c r="CF176" s="34">
        <f t="shared" si="528"/>
        <v>23.189999999999998</v>
      </c>
      <c r="CG176" s="34">
        <f t="shared" si="529"/>
        <v>24.96765847347995</v>
      </c>
      <c r="CH176" s="5">
        <f t="shared" si="530"/>
        <v>5.7</v>
      </c>
      <c r="CI176" s="5">
        <f t="shared" si="531"/>
        <v>0.46</v>
      </c>
      <c r="CJ176" s="6">
        <f t="shared" si="532"/>
        <v>5.8999999999999997E-2</v>
      </c>
      <c r="CK176" s="5">
        <f t="shared" si="533"/>
        <v>7.9000000000000001E-2</v>
      </c>
      <c r="CL176" s="5" t="str">
        <f t="shared" si="534"/>
        <v/>
      </c>
      <c r="CM176" s="5">
        <f t="shared" si="535"/>
        <v>2.9</v>
      </c>
      <c r="CN176" s="5">
        <f t="shared" si="536"/>
        <v>0.45</v>
      </c>
      <c r="CO176" s="5">
        <f t="shared" si="537"/>
        <v>0.31</v>
      </c>
      <c r="CP176" s="5">
        <f t="shared" si="538"/>
        <v>5.3</v>
      </c>
      <c r="CQ176" s="6">
        <f t="shared" si="539"/>
        <v>0.6</v>
      </c>
      <c r="CR176" s="40">
        <f t="shared" si="540"/>
        <v>6.4999999999999997E-3</v>
      </c>
      <c r="CS176" s="5">
        <f t="shared" si="541"/>
        <v>7</v>
      </c>
      <c r="CT176" s="5" t="str">
        <f t="shared" si="542"/>
        <v/>
      </c>
      <c r="CU176" s="5" t="str">
        <f t="shared" si="543"/>
        <v/>
      </c>
      <c r="CV176" s="5" t="str">
        <f t="shared" si="544"/>
        <v/>
      </c>
      <c r="CW176" s="5">
        <f t="shared" si="545"/>
        <v>8.83</v>
      </c>
      <c r="CX176" s="5" t="str">
        <f t="shared" si="546"/>
        <v/>
      </c>
      <c r="CY176" s="4">
        <f t="shared" si="547"/>
        <v>492</v>
      </c>
      <c r="CZ176" s="4">
        <f t="shared" si="548"/>
        <v>92.8</v>
      </c>
      <c r="DA176" s="4" t="str">
        <f t="shared" si="549"/>
        <v/>
      </c>
      <c r="DB176" s="5">
        <f t="shared" si="550"/>
        <v>4.2</v>
      </c>
      <c r="DC176" s="5" t="str">
        <f t="shared" si="551"/>
        <v/>
      </c>
      <c r="DD176" s="5" t="str">
        <f t="shared" si="552"/>
        <v/>
      </c>
      <c r="DE176" s="5" t="str">
        <f t="shared" si="553"/>
        <v/>
      </c>
      <c r="DF176" s="5" t="str">
        <f t="shared" si="554"/>
        <v/>
      </c>
      <c r="DG176" s="5" t="str">
        <f t="shared" si="555"/>
        <v/>
      </c>
      <c r="DH176" s="5" t="str">
        <f t="shared" si="556"/>
        <v/>
      </c>
      <c r="DI176" s="5" t="str">
        <f t="shared" si="557"/>
        <v/>
      </c>
      <c r="DJ176" s="5" t="str">
        <f t="shared" si="558"/>
        <v/>
      </c>
      <c r="DK176" s="5" t="str">
        <f t="shared" si="559"/>
        <v/>
      </c>
      <c r="DL176" s="5" t="str">
        <f t="shared" si="560"/>
        <v/>
      </c>
      <c r="DM176" s="5" t="str">
        <f t="shared" si="561"/>
        <v/>
      </c>
      <c r="DN176" s="5" t="str">
        <f t="shared" si="562"/>
        <v/>
      </c>
      <c r="DO176" s="5" t="str">
        <f t="shared" si="563"/>
        <v/>
      </c>
      <c r="DP176" s="5" t="str">
        <f t="shared" si="564"/>
        <v/>
      </c>
      <c r="DQ176" s="5" t="str">
        <f t="shared" si="565"/>
        <v/>
      </c>
      <c r="DR176" s="5" t="str">
        <f t="shared" si="566"/>
        <v/>
      </c>
      <c r="DS176" s="5" t="str">
        <f t="shared" si="567"/>
        <v/>
      </c>
      <c r="DT176" s="5" t="str">
        <f t="shared" si="568"/>
        <v/>
      </c>
      <c r="DU176" s="5" t="str">
        <f t="shared" si="569"/>
        <v/>
      </c>
      <c r="DV176" s="5" t="str">
        <f t="shared" si="570"/>
        <v/>
      </c>
      <c r="DW176" s="5" t="str">
        <f t="shared" si="571"/>
        <v/>
      </c>
      <c r="DX176" s="5" t="str">
        <f t="shared" si="572"/>
        <v/>
      </c>
      <c r="DY176" s="5">
        <f t="shared" si="573"/>
        <v>1.81</v>
      </c>
      <c r="DZ176" s="36">
        <f t="shared" si="574"/>
        <v>32</v>
      </c>
      <c r="EA176" s="36" t="str">
        <f t="shared" si="575"/>
        <v/>
      </c>
      <c r="EB176" s="4">
        <f t="shared" si="576"/>
        <v>-350.92293802827265</v>
      </c>
      <c r="EC176" s="4">
        <f t="shared" si="577"/>
        <v>-32.664357932826348</v>
      </c>
      <c r="ED176" s="4">
        <f t="shared" si="578"/>
        <v>-290.07910565289268</v>
      </c>
      <c r="EE176" s="4">
        <f t="shared" si="579"/>
        <v>290.65871993868501</v>
      </c>
      <c r="EF176" s="4">
        <f t="shared" si="580"/>
        <v>297.00563799414135</v>
      </c>
      <c r="EG176" s="5">
        <f t="shared" si="581"/>
        <v>0.53206908690083132</v>
      </c>
      <c r="EH176" s="5">
        <f t="shared" si="582"/>
        <v>2.5775059437283905</v>
      </c>
      <c r="EI176" s="5">
        <f t="shared" si="583"/>
        <v>0.88205701451334684</v>
      </c>
      <c r="EJ176" s="5">
        <f t="shared" si="584"/>
        <v>0.52024982841666612</v>
      </c>
      <c r="EK176" s="5">
        <f t="shared" si="585"/>
        <v>0.36590087650063413</v>
      </c>
      <c r="EL176" s="5">
        <f t="shared" si="586"/>
        <v>1.5452693786800029</v>
      </c>
      <c r="EM176" s="5">
        <f t="shared" si="587"/>
        <v>0.36</v>
      </c>
      <c r="EN176" s="5">
        <f t="shared" si="588"/>
        <v>19.71</v>
      </c>
      <c r="EO176" s="36">
        <f t="shared" si="589"/>
        <v>1.64</v>
      </c>
      <c r="EP176" s="36">
        <f t="shared" si="590"/>
        <v>1.5</v>
      </c>
      <c r="EQ176" s="36">
        <f t="shared" si="591"/>
        <v>1.7999999999999998</v>
      </c>
      <c r="ER176" s="36">
        <f t="shared" si="592"/>
        <v>98.317999999999998</v>
      </c>
      <c r="ES176" s="36">
        <f t="shared" si="593"/>
        <v>106</v>
      </c>
      <c r="ET176" s="36">
        <f t="shared" si="594"/>
        <v>60</v>
      </c>
      <c r="EU176" s="36">
        <f t="shared" si="595"/>
        <v>10.053000000000001</v>
      </c>
      <c r="EV176" s="36">
        <f t="shared" si="596"/>
        <v>5.25</v>
      </c>
      <c r="EW176" s="36">
        <f t="shared" si="597"/>
        <v>16.809999999999999</v>
      </c>
      <c r="EX176" s="36">
        <f t="shared" si="598"/>
        <v>10.053000000000001</v>
      </c>
      <c r="EY176" s="36">
        <f t="shared" si="599"/>
        <v>4.1500000000000004</v>
      </c>
      <c r="EZ176" s="36">
        <f t="shared" si="600"/>
        <v>5.25</v>
      </c>
      <c r="FA176" s="5" t="str">
        <f t="shared" si="601"/>
        <v/>
      </c>
      <c r="FB176" s="5" t="str">
        <f t="shared" si="602"/>
        <v/>
      </c>
      <c r="FC176" s="5" t="str">
        <f t="shared" si="603"/>
        <v/>
      </c>
      <c r="FD176" s="36">
        <f t="shared" si="604"/>
        <v>98.317999999999998</v>
      </c>
      <c r="FE176" s="36">
        <f t="shared" si="605"/>
        <v>106</v>
      </c>
      <c r="FF176" s="36">
        <f t="shared" si="606"/>
        <v>184.5</v>
      </c>
      <c r="FG176" s="5">
        <f t="shared" si="607"/>
        <v>24</v>
      </c>
      <c r="FH176" s="36">
        <f t="shared" si="608"/>
        <v>26.5</v>
      </c>
      <c r="FI176" s="36">
        <f t="shared" si="609"/>
        <v>20</v>
      </c>
      <c r="FJ176" s="5" t="str">
        <f t="shared" si="610"/>
        <v/>
      </c>
      <c r="FK176" s="5" t="str">
        <f t="shared" si="611"/>
        <v/>
      </c>
      <c r="FL176" s="5" t="str">
        <f t="shared" si="612"/>
        <v/>
      </c>
      <c r="FM176" s="5">
        <f t="shared" si="613"/>
        <v>0.96666666666666667</v>
      </c>
      <c r="FN176" s="5" t="str">
        <f t="shared" si="614"/>
        <v/>
      </c>
      <c r="FO176" s="5" t="str">
        <f t="shared" si="615"/>
        <v/>
      </c>
      <c r="FP176" s="4">
        <f t="shared" si="616"/>
        <v>196.64</v>
      </c>
      <c r="FQ176" s="4" t="str">
        <f t="shared" si="617"/>
        <v/>
      </c>
      <c r="FR176" s="4">
        <f t="shared" si="618"/>
        <v>282</v>
      </c>
      <c r="FS176" s="65">
        <f t="shared" si="619"/>
        <v>0.15657724277698223</v>
      </c>
      <c r="FT176" s="65" t="str">
        <f t="shared" si="620"/>
        <v/>
      </c>
      <c r="FU176" s="65" t="str">
        <f t="shared" si="621"/>
        <v/>
      </c>
      <c r="FV176" s="65" t="str">
        <f t="shared" si="622"/>
        <v/>
      </c>
      <c r="FW176" s="65">
        <f t="shared" si="623"/>
        <v>0.64730078737600905</v>
      </c>
      <c r="FX176" s="65">
        <f t="shared" si="624"/>
        <v>0.17644448760862511</v>
      </c>
      <c r="FY176" s="65">
        <f t="shared" si="625"/>
        <v>5.8629168800436986</v>
      </c>
      <c r="FZ176" s="65">
        <f t="shared" si="626"/>
        <v>-5.4914035024845882</v>
      </c>
      <c r="GA176" s="65">
        <f t="shared" si="627"/>
        <v>0.12754158075012878</v>
      </c>
      <c r="GB176" s="65">
        <f t="shared" si="628"/>
        <v>0.25177100000000008</v>
      </c>
      <c r="GC176" s="65">
        <f t="shared" si="629"/>
        <v>-1.6244699999999999</v>
      </c>
      <c r="GD176" s="65">
        <f t="shared" si="630"/>
        <v>-2.4775779999999998</v>
      </c>
    </row>
    <row r="177" spans="1:186">
      <c r="A177" s="38" t="s">
        <v>185</v>
      </c>
      <c r="B177" s="37">
        <v>670109.17301400006</v>
      </c>
      <c r="C177" s="4">
        <v>4888301.7484600004</v>
      </c>
      <c r="D177" s="38" t="s">
        <v>378</v>
      </c>
      <c r="E177" s="38" t="s">
        <v>646</v>
      </c>
      <c r="F177" s="58">
        <v>5804</v>
      </c>
      <c r="G177" s="38" t="s">
        <v>388</v>
      </c>
      <c r="H177" s="34">
        <v>46.39</v>
      </c>
      <c r="I177" s="34">
        <v>1.96</v>
      </c>
      <c r="J177" s="34">
        <v>19.68</v>
      </c>
      <c r="K177" s="34">
        <v>13.74</v>
      </c>
      <c r="L177" s="34">
        <v>0.21</v>
      </c>
      <c r="M177" s="34">
        <v>5.84</v>
      </c>
      <c r="N177" s="34">
        <v>9.0399999999999991</v>
      </c>
      <c r="O177" s="34">
        <v>3.26</v>
      </c>
      <c r="P177" s="34">
        <v>0.2</v>
      </c>
      <c r="Q177" s="34">
        <v>0.23</v>
      </c>
      <c r="R177" s="34"/>
      <c r="S177" s="5">
        <f t="shared" si="382"/>
        <v>100.55</v>
      </c>
      <c r="U177" s="4">
        <v>47</v>
      </c>
      <c r="V177" s="4">
        <v>284</v>
      </c>
      <c r="W177" s="4">
        <v>44</v>
      </c>
      <c r="Y177" s="4">
        <v>20</v>
      </c>
      <c r="AB177" s="4">
        <v>17</v>
      </c>
      <c r="AC177" s="4">
        <v>301</v>
      </c>
      <c r="AD177" s="4">
        <v>26</v>
      </c>
      <c r="AE177" s="4">
        <v>107</v>
      </c>
      <c r="AF177" s="26">
        <v>14</v>
      </c>
      <c r="AG177" s="4">
        <v>38</v>
      </c>
      <c r="AH177" s="5">
        <v>9.6</v>
      </c>
      <c r="AI177" s="5">
        <v>25</v>
      </c>
      <c r="AK177" s="5">
        <v>15</v>
      </c>
      <c r="AL177" s="5">
        <v>3.59</v>
      </c>
      <c r="AM177" s="5">
        <v>1.35</v>
      </c>
      <c r="AO177" s="5">
        <v>0.8</v>
      </c>
      <c r="AT177" s="5">
        <v>2.98</v>
      </c>
      <c r="AU177" s="5">
        <v>0.44</v>
      </c>
      <c r="AV177" s="5">
        <v>2.2999999999999998</v>
      </c>
      <c r="AW177" s="5">
        <v>0.5</v>
      </c>
      <c r="AX177" s="5">
        <v>0.5</v>
      </c>
      <c r="BK177" s="4">
        <f t="shared" si="507"/>
        <v>11750</v>
      </c>
      <c r="BL177" s="6">
        <f t="shared" si="508"/>
        <v>0.77200865368613747</v>
      </c>
      <c r="BM177" s="6">
        <f t="shared" si="509"/>
        <v>2.4536805207811718E-2</v>
      </c>
      <c r="BN177" s="6">
        <f t="shared" si="510"/>
        <v>0.38595803098646791</v>
      </c>
      <c r="BO177" s="6">
        <f t="shared" si="511"/>
        <v>0.17207263619286162</v>
      </c>
      <c r="BP177" s="6">
        <f t="shared" si="512"/>
        <v>2.9602480969833662E-3</v>
      </c>
      <c r="BQ177" s="6">
        <f t="shared" si="513"/>
        <v>0.1448772016869263</v>
      </c>
      <c r="BR177" s="6">
        <f t="shared" si="514"/>
        <v>0.16119828815977175</v>
      </c>
      <c r="BS177" s="6">
        <f t="shared" si="515"/>
        <v>0.10519522426589221</v>
      </c>
      <c r="BT177" s="6">
        <f t="shared" si="516"/>
        <v>4.246284501061571E-3</v>
      </c>
      <c r="BU177" s="6">
        <f t="shared" si="517"/>
        <v>3.2408059743553614E-3</v>
      </c>
      <c r="BV177" s="5">
        <f t="shared" si="518"/>
        <v>1.63</v>
      </c>
      <c r="BW177" s="5">
        <f t="shared" si="519"/>
        <v>10.9</v>
      </c>
      <c r="BX177" s="36">
        <f t="shared" si="520"/>
        <v>48.36</v>
      </c>
      <c r="BY177" s="5">
        <f t="shared" si="521"/>
        <v>2.12</v>
      </c>
      <c r="BZ177" s="5">
        <f t="shared" si="522"/>
        <v>10.039999999999999</v>
      </c>
      <c r="CA177" s="5">
        <f t="shared" si="523"/>
        <v>4.6100000000000003</v>
      </c>
      <c r="CB177" s="5">
        <f t="shared" si="524"/>
        <v>8.52</v>
      </c>
      <c r="CC177" s="5">
        <f t="shared" si="525"/>
        <v>3.46</v>
      </c>
      <c r="CD177" s="5">
        <f t="shared" si="526"/>
        <v>-5.5799999999999992</v>
      </c>
      <c r="CE177" s="34">
        <f t="shared" si="527"/>
        <v>6.04</v>
      </c>
      <c r="CF177" s="34">
        <f t="shared" si="528"/>
        <v>18.34</v>
      </c>
      <c r="CG177" s="34">
        <f t="shared" si="529"/>
        <v>32.933478735005451</v>
      </c>
      <c r="CH177" s="5">
        <f t="shared" si="530"/>
        <v>1.65</v>
      </c>
      <c r="CI177" s="5">
        <f t="shared" si="531"/>
        <v>0.14000000000000001</v>
      </c>
      <c r="CJ177" s="6">
        <f t="shared" si="532"/>
        <v>4.7E-2</v>
      </c>
      <c r="CK177" s="5">
        <f t="shared" si="533"/>
        <v>5.6000000000000001E-2</v>
      </c>
      <c r="CL177" s="5">
        <f t="shared" si="534"/>
        <v>20.067</v>
      </c>
      <c r="CM177" s="5">
        <f t="shared" si="535"/>
        <v>2.2400000000000002</v>
      </c>
      <c r="CN177" s="5">
        <f t="shared" si="536"/>
        <v>0.45</v>
      </c>
      <c r="CO177" s="5">
        <f t="shared" si="537"/>
        <v>0.15</v>
      </c>
      <c r="CP177" s="5">
        <f t="shared" si="538"/>
        <v>4.12</v>
      </c>
      <c r="CQ177" s="6">
        <f t="shared" si="539"/>
        <v>0.53800000000000003</v>
      </c>
      <c r="CR177" s="40">
        <f t="shared" si="540"/>
        <v>5.4999999999999997E-3</v>
      </c>
      <c r="CS177" s="5">
        <f t="shared" si="541"/>
        <v>2.71</v>
      </c>
      <c r="CT177" s="5">
        <f t="shared" si="542"/>
        <v>3.96</v>
      </c>
      <c r="CU177" s="5">
        <f t="shared" si="543"/>
        <v>76</v>
      </c>
      <c r="CV177" s="5">
        <f t="shared" si="544"/>
        <v>46.5</v>
      </c>
      <c r="CW177" s="5">
        <f t="shared" si="545"/>
        <v>7.64</v>
      </c>
      <c r="CX177" s="5">
        <f t="shared" si="546"/>
        <v>8.39</v>
      </c>
      <c r="CY177" s="4">
        <f t="shared" si="547"/>
        <v>452</v>
      </c>
      <c r="CZ177" s="4">
        <f t="shared" si="548"/>
        <v>109.8</v>
      </c>
      <c r="DA177" s="4">
        <f t="shared" si="549"/>
        <v>3943</v>
      </c>
      <c r="DB177" s="5">
        <f t="shared" si="550"/>
        <v>1.46</v>
      </c>
      <c r="DC177" s="5">
        <f t="shared" si="551"/>
        <v>12.75</v>
      </c>
      <c r="DD177" s="5">
        <f t="shared" si="552"/>
        <v>76</v>
      </c>
      <c r="DE177" s="5">
        <f t="shared" si="553"/>
        <v>0.77</v>
      </c>
      <c r="DF177" s="5">
        <f t="shared" si="554"/>
        <v>4.7</v>
      </c>
      <c r="DG177" s="5">
        <f t="shared" si="555"/>
        <v>0.17</v>
      </c>
      <c r="DH177" s="5">
        <f t="shared" si="556"/>
        <v>0.17</v>
      </c>
      <c r="DI177" s="5">
        <f t="shared" si="557"/>
        <v>0.66</v>
      </c>
      <c r="DJ177" s="5">
        <f t="shared" si="558"/>
        <v>16.169999999999998</v>
      </c>
      <c r="DK177" s="5">
        <f t="shared" si="559"/>
        <v>0.69</v>
      </c>
      <c r="DL177" s="5">
        <f t="shared" si="560"/>
        <v>19.2</v>
      </c>
      <c r="DM177" s="5" t="str">
        <f t="shared" si="561"/>
        <v/>
      </c>
      <c r="DN177" s="5">
        <f t="shared" si="562"/>
        <v>1</v>
      </c>
      <c r="DO177" s="5">
        <f t="shared" si="563"/>
        <v>28</v>
      </c>
      <c r="DP177" s="5" t="str">
        <f t="shared" si="564"/>
        <v/>
      </c>
      <c r="DQ177" s="5">
        <f t="shared" si="565"/>
        <v>2.15</v>
      </c>
      <c r="DR177" s="5">
        <f t="shared" si="566"/>
        <v>1.65</v>
      </c>
      <c r="DS177" s="5">
        <f t="shared" si="567"/>
        <v>1.31</v>
      </c>
      <c r="DT177" s="5">
        <f t="shared" si="568"/>
        <v>1.57</v>
      </c>
      <c r="DU177" s="5">
        <f t="shared" si="569"/>
        <v>0.7</v>
      </c>
      <c r="DV177" s="5">
        <f t="shared" si="570"/>
        <v>0.3</v>
      </c>
      <c r="DW177" s="5">
        <f t="shared" si="571"/>
        <v>0.47</v>
      </c>
      <c r="DX177" s="5">
        <f t="shared" si="572"/>
        <v>1.29</v>
      </c>
      <c r="DY177" s="5">
        <f t="shared" si="573"/>
        <v>2.09</v>
      </c>
      <c r="DZ177" s="36">
        <f t="shared" si="574"/>
        <v>40</v>
      </c>
      <c r="EA177" s="36">
        <f t="shared" si="575"/>
        <v>3.5</v>
      </c>
      <c r="EB177" s="4">
        <f t="shared" si="576"/>
        <v>-262.14722792460236</v>
      </c>
      <c r="EC177" s="4">
        <f t="shared" si="577"/>
        <v>40.42918368857751</v>
      </c>
      <c r="ED177" s="4">
        <f t="shared" si="578"/>
        <v>-45.880054100029376</v>
      </c>
      <c r="EE177" s="4">
        <f t="shared" si="579"/>
        <v>341.48664308759965</v>
      </c>
      <c r="EF177" s="4">
        <f t="shared" si="580"/>
        <v>173.08417322382286</v>
      </c>
      <c r="EG177" s="5">
        <f t="shared" si="581"/>
        <v>0.89399257403310095</v>
      </c>
      <c r="EH177" s="5">
        <f t="shared" si="582"/>
        <v>3.5282549495348032</v>
      </c>
      <c r="EI177" s="5">
        <f t="shared" si="583"/>
        <v>1.4265297034458113</v>
      </c>
      <c r="EJ177" s="5">
        <f t="shared" si="584"/>
        <v>0.67874224097577818</v>
      </c>
      <c r="EK177" s="5">
        <f t="shared" si="585"/>
        <v>0.27544784964788871</v>
      </c>
      <c r="EL177" s="5">
        <f t="shared" si="586"/>
        <v>0.84444992457449419</v>
      </c>
      <c r="EM177" s="5">
        <f t="shared" si="587"/>
        <v>0.42</v>
      </c>
      <c r="EN177" s="5">
        <f t="shared" si="588"/>
        <v>19.97</v>
      </c>
      <c r="EO177" s="36">
        <f t="shared" si="589"/>
        <v>1.96</v>
      </c>
      <c r="EP177" s="36">
        <f t="shared" si="590"/>
        <v>2.1</v>
      </c>
      <c r="EQ177" s="36">
        <f t="shared" si="591"/>
        <v>2.3000000000000003</v>
      </c>
      <c r="ER177" s="36">
        <f t="shared" si="592"/>
        <v>117.50200000000001</v>
      </c>
      <c r="ES177" s="36">
        <f t="shared" si="593"/>
        <v>107</v>
      </c>
      <c r="ET177" s="36">
        <f t="shared" si="594"/>
        <v>78</v>
      </c>
      <c r="EU177" s="36">
        <f t="shared" si="595"/>
        <v>12.366</v>
      </c>
      <c r="EV177" s="36">
        <f t="shared" si="596"/>
        <v>5.84</v>
      </c>
      <c r="EW177" s="36">
        <f t="shared" si="597"/>
        <v>19.68</v>
      </c>
      <c r="EX177" s="36">
        <f t="shared" si="598"/>
        <v>12.366</v>
      </c>
      <c r="EY177" s="36">
        <f t="shared" si="599"/>
        <v>3.46</v>
      </c>
      <c r="EZ177" s="36">
        <f t="shared" si="600"/>
        <v>5.84</v>
      </c>
      <c r="FA177" s="5">
        <f t="shared" si="601"/>
        <v>0.76666666666666661</v>
      </c>
      <c r="FB177" s="5">
        <f t="shared" si="602"/>
        <v>0.5</v>
      </c>
      <c r="FC177" s="5">
        <f t="shared" si="603"/>
        <v>0.5</v>
      </c>
      <c r="FD177" s="36">
        <f t="shared" si="604"/>
        <v>117.50200000000001</v>
      </c>
      <c r="FE177" s="36">
        <f t="shared" si="605"/>
        <v>107</v>
      </c>
      <c r="FF177" s="36">
        <f t="shared" si="606"/>
        <v>150.5</v>
      </c>
      <c r="FG177" s="5">
        <f t="shared" si="607"/>
        <v>28</v>
      </c>
      <c r="FH177" s="36">
        <f t="shared" si="608"/>
        <v>26.75</v>
      </c>
      <c r="FI177" s="36">
        <f t="shared" si="609"/>
        <v>26</v>
      </c>
      <c r="FJ177" s="5">
        <f t="shared" si="610"/>
        <v>1.7333333333333334</v>
      </c>
      <c r="FK177" s="5">
        <f t="shared" si="611"/>
        <v>0.96</v>
      </c>
      <c r="FL177" s="5">
        <f t="shared" si="612"/>
        <v>1.75</v>
      </c>
      <c r="FM177" s="5">
        <f t="shared" si="613"/>
        <v>0.56666666666666665</v>
      </c>
      <c r="FN177" s="5">
        <f t="shared" si="614"/>
        <v>2.2999999999999998</v>
      </c>
      <c r="FO177" s="5">
        <f t="shared" si="615"/>
        <v>1.5</v>
      </c>
      <c r="FP177" s="4">
        <f t="shared" si="616"/>
        <v>235</v>
      </c>
      <c r="FQ177" s="4">
        <f t="shared" si="617"/>
        <v>179.5</v>
      </c>
      <c r="FR177" s="4">
        <f t="shared" si="618"/>
        <v>284</v>
      </c>
      <c r="FS177" s="65">
        <f t="shared" si="619"/>
        <v>8.2250477775301395E-2</v>
      </c>
      <c r="FT177" s="65">
        <f t="shared" si="620"/>
        <v>0</v>
      </c>
      <c r="FU177" s="65">
        <f t="shared" si="621"/>
        <v>-0.21208891232720012</v>
      </c>
      <c r="FV177" s="65">
        <f t="shared" si="622"/>
        <v>0.13614381477163712</v>
      </c>
      <c r="FW177" s="65">
        <f t="shared" si="623"/>
        <v>0.56673338214109792</v>
      </c>
      <c r="FX177" s="65">
        <f t="shared" si="624"/>
        <v>1.0588620314050718E-2</v>
      </c>
      <c r="FY177" s="65">
        <f t="shared" si="625"/>
        <v>5.5070894485858641</v>
      </c>
      <c r="FZ177" s="65">
        <f t="shared" si="626"/>
        <v>-5.6101864590327217</v>
      </c>
      <c r="GA177" s="65">
        <f t="shared" si="627"/>
        <v>0.29017962088277072</v>
      </c>
      <c r="GB177" s="65">
        <f t="shared" si="628"/>
        <v>0.33933400000000008</v>
      </c>
      <c r="GC177" s="65">
        <f t="shared" si="629"/>
        <v>-1.5699839999999998</v>
      </c>
      <c r="GD177" s="65">
        <f t="shared" si="630"/>
        <v>-2.4674130000000001</v>
      </c>
    </row>
    <row r="178" spans="1:186">
      <c r="A178" s="38" t="s">
        <v>185</v>
      </c>
      <c r="B178" s="37">
        <v>670115.38490800001</v>
      </c>
      <c r="C178" s="4">
        <v>4888266.1291699996</v>
      </c>
      <c r="D178" s="38" t="s">
        <v>378</v>
      </c>
      <c r="E178" s="38" t="s">
        <v>646</v>
      </c>
      <c r="F178" s="58">
        <v>5805</v>
      </c>
      <c r="G178" s="38" t="s">
        <v>389</v>
      </c>
      <c r="H178" s="34">
        <v>46.93</v>
      </c>
      <c r="I178" s="34">
        <v>1.6</v>
      </c>
      <c r="J178" s="34">
        <v>15.5</v>
      </c>
      <c r="K178" s="34">
        <v>12.45</v>
      </c>
      <c r="L178" s="34">
        <v>0.13</v>
      </c>
      <c r="M178" s="34">
        <v>8.43</v>
      </c>
      <c r="N178" s="34">
        <v>11.26</v>
      </c>
      <c r="O178" s="34">
        <v>2.96</v>
      </c>
      <c r="P178" s="34">
        <v>0.1</v>
      </c>
      <c r="Q178" s="34">
        <v>0.17</v>
      </c>
      <c r="R178" s="34"/>
      <c r="S178" s="5">
        <f t="shared" si="382"/>
        <v>99.529999999999987</v>
      </c>
      <c r="V178" s="4">
        <v>273</v>
      </c>
      <c r="W178" s="4">
        <v>306</v>
      </c>
      <c r="Y178" s="4">
        <v>69</v>
      </c>
      <c r="AB178" s="4">
        <v>20</v>
      </c>
      <c r="AC178" s="4">
        <v>208</v>
      </c>
      <c r="AD178" s="4">
        <v>20</v>
      </c>
      <c r="AE178" s="4">
        <v>98</v>
      </c>
      <c r="AF178" s="26">
        <v>13</v>
      </c>
      <c r="AG178" s="4">
        <v>56</v>
      </c>
      <c r="BK178" s="4">
        <f t="shared" si="507"/>
        <v>9592</v>
      </c>
      <c r="BL178" s="6">
        <f t="shared" si="508"/>
        <v>0.78099517390580786</v>
      </c>
      <c r="BM178" s="6">
        <f t="shared" si="509"/>
        <v>2.0030045067601403E-2</v>
      </c>
      <c r="BN178" s="6">
        <f t="shared" si="510"/>
        <v>0.30398117277897624</v>
      </c>
      <c r="BO178" s="6">
        <f t="shared" si="511"/>
        <v>0.15591734502191609</v>
      </c>
      <c r="BP178" s="6">
        <f t="shared" si="512"/>
        <v>1.8325345362277983E-3</v>
      </c>
      <c r="BQ178" s="6">
        <f t="shared" si="513"/>
        <v>0.20912924832547752</v>
      </c>
      <c r="BR178" s="6">
        <f t="shared" si="514"/>
        <v>0.2007845934379458</v>
      </c>
      <c r="BS178" s="6">
        <f t="shared" si="515"/>
        <v>9.5514682155534048E-2</v>
      </c>
      <c r="BT178" s="6">
        <f t="shared" si="516"/>
        <v>2.1231422505307855E-3</v>
      </c>
      <c r="BU178" s="6">
        <f t="shared" si="517"/>
        <v>2.3953783288713543E-3</v>
      </c>
      <c r="BV178" s="5">
        <f t="shared" si="518"/>
        <v>1.48</v>
      </c>
      <c r="BW178" s="5">
        <f t="shared" si="519"/>
        <v>9.8699999999999992</v>
      </c>
      <c r="BX178" s="36">
        <f t="shared" si="520"/>
        <v>59.87</v>
      </c>
      <c r="BY178" s="5">
        <f t="shared" si="521"/>
        <v>1.33</v>
      </c>
      <c r="BZ178" s="5">
        <f t="shared" si="522"/>
        <v>9.69</v>
      </c>
      <c r="CA178" s="5">
        <f t="shared" si="523"/>
        <v>7.04</v>
      </c>
      <c r="CB178" s="5">
        <f t="shared" si="524"/>
        <v>9.41</v>
      </c>
      <c r="CC178" s="5">
        <f t="shared" si="525"/>
        <v>3.06</v>
      </c>
      <c r="CD178" s="5">
        <f t="shared" si="526"/>
        <v>-8.1999999999999993</v>
      </c>
      <c r="CE178" s="34">
        <f t="shared" si="527"/>
        <v>8.5299999999999994</v>
      </c>
      <c r="CF178" s="34">
        <f t="shared" si="528"/>
        <v>22.75</v>
      </c>
      <c r="CG178" s="34">
        <f t="shared" si="529"/>
        <v>37.494505494505489</v>
      </c>
      <c r="CH178" s="5">
        <f t="shared" si="530"/>
        <v>1.1200000000000001</v>
      </c>
      <c r="CI178" s="5">
        <f t="shared" si="531"/>
        <v>0.09</v>
      </c>
      <c r="CJ178" s="6">
        <f t="shared" si="532"/>
        <v>5.8000000000000003E-2</v>
      </c>
      <c r="CK178" s="5">
        <f t="shared" si="533"/>
        <v>9.6000000000000002E-2</v>
      </c>
      <c r="CL178" s="5" t="str">
        <f t="shared" si="534"/>
        <v/>
      </c>
      <c r="CM178" s="5">
        <f t="shared" si="535"/>
        <v>2.8</v>
      </c>
      <c r="CN178" s="5">
        <f t="shared" si="536"/>
        <v>0.23</v>
      </c>
      <c r="CO178" s="5">
        <f t="shared" si="537"/>
        <v>1.1200000000000001</v>
      </c>
      <c r="CP178" s="5">
        <f t="shared" si="538"/>
        <v>4.9000000000000004</v>
      </c>
      <c r="CQ178" s="6">
        <f t="shared" si="539"/>
        <v>0.65</v>
      </c>
      <c r="CR178" s="40">
        <f t="shared" si="540"/>
        <v>6.1000000000000004E-3</v>
      </c>
      <c r="CS178" s="5">
        <f t="shared" si="541"/>
        <v>4.3099999999999996</v>
      </c>
      <c r="CT178" s="5" t="str">
        <f t="shared" si="542"/>
        <v/>
      </c>
      <c r="CU178" s="5" t="str">
        <f t="shared" si="543"/>
        <v/>
      </c>
      <c r="CV178" s="5" t="str">
        <f t="shared" si="544"/>
        <v/>
      </c>
      <c r="CW178" s="5">
        <f t="shared" si="545"/>
        <v>7.54</v>
      </c>
      <c r="CX178" s="5" t="str">
        <f t="shared" si="546"/>
        <v/>
      </c>
      <c r="CY178" s="4">
        <f t="shared" si="547"/>
        <v>480</v>
      </c>
      <c r="CZ178" s="4">
        <f t="shared" si="548"/>
        <v>97.9</v>
      </c>
      <c r="DA178" s="4" t="str">
        <f t="shared" si="549"/>
        <v/>
      </c>
      <c r="DB178" s="5">
        <f t="shared" si="550"/>
        <v>2.8</v>
      </c>
      <c r="DC178" s="5" t="str">
        <f t="shared" si="551"/>
        <v/>
      </c>
      <c r="DD178" s="5" t="str">
        <f t="shared" si="552"/>
        <v/>
      </c>
      <c r="DE178" s="5" t="str">
        <f t="shared" si="553"/>
        <v/>
      </c>
      <c r="DF178" s="5" t="str">
        <f t="shared" si="554"/>
        <v/>
      </c>
      <c r="DG178" s="5" t="str">
        <f t="shared" si="555"/>
        <v/>
      </c>
      <c r="DH178" s="5" t="str">
        <f t="shared" si="556"/>
        <v/>
      </c>
      <c r="DI178" s="5" t="str">
        <f t="shared" si="557"/>
        <v/>
      </c>
      <c r="DJ178" s="5" t="str">
        <f t="shared" si="558"/>
        <v/>
      </c>
      <c r="DK178" s="5" t="str">
        <f t="shared" si="559"/>
        <v/>
      </c>
      <c r="DL178" s="5" t="str">
        <f t="shared" si="560"/>
        <v/>
      </c>
      <c r="DM178" s="5" t="str">
        <f t="shared" si="561"/>
        <v/>
      </c>
      <c r="DN178" s="5" t="str">
        <f t="shared" si="562"/>
        <v/>
      </c>
      <c r="DO178" s="5" t="str">
        <f t="shared" si="563"/>
        <v/>
      </c>
      <c r="DP178" s="5" t="str">
        <f t="shared" si="564"/>
        <v/>
      </c>
      <c r="DQ178" s="5" t="str">
        <f t="shared" si="565"/>
        <v/>
      </c>
      <c r="DR178" s="5" t="str">
        <f t="shared" si="566"/>
        <v/>
      </c>
      <c r="DS178" s="5" t="str">
        <f t="shared" si="567"/>
        <v/>
      </c>
      <c r="DT178" s="5" t="str">
        <f t="shared" si="568"/>
        <v/>
      </c>
      <c r="DU178" s="5" t="str">
        <f t="shared" si="569"/>
        <v/>
      </c>
      <c r="DV178" s="5" t="str">
        <f t="shared" si="570"/>
        <v/>
      </c>
      <c r="DW178" s="5" t="str">
        <f t="shared" si="571"/>
        <v/>
      </c>
      <c r="DX178" s="5" t="str">
        <f t="shared" si="572"/>
        <v/>
      </c>
      <c r="DY178" s="5">
        <f t="shared" si="573"/>
        <v>2.12</v>
      </c>
      <c r="DZ178" s="36">
        <f t="shared" si="574"/>
        <v>33</v>
      </c>
      <c r="EA178" s="36" t="str">
        <f t="shared" si="575"/>
        <v/>
      </c>
      <c r="EB178" s="4">
        <f t="shared" si="576"/>
        <v>-294.17613334294907</v>
      </c>
      <c r="EC178" s="4">
        <f t="shared" si="577"/>
        <v>28.837504603907245</v>
      </c>
      <c r="ED178" s="4">
        <f t="shared" si="578"/>
        <v>-195.2258385029802</v>
      </c>
      <c r="EE178" s="4">
        <f t="shared" si="579"/>
        <v>385.07663841499505</v>
      </c>
      <c r="EF178" s="4">
        <f t="shared" si="580"/>
        <v>141.08585698109772</v>
      </c>
      <c r="EG178" s="5">
        <f t="shared" si="581"/>
        <v>0.60908237613745064</v>
      </c>
      <c r="EH178" s="5">
        <f t="shared" si="582"/>
        <v>3.1148763015408227</v>
      </c>
      <c r="EI178" s="5">
        <f t="shared" si="583"/>
        <v>1.0189244421474357</v>
      </c>
      <c r="EJ178" s="5">
        <f t="shared" si="584"/>
        <v>0.48613923911512646</v>
      </c>
      <c r="EK178" s="5">
        <f t="shared" si="585"/>
        <v>0.31626035107171935</v>
      </c>
      <c r="EL178" s="5">
        <f t="shared" si="586"/>
        <v>1.3300718826518867</v>
      </c>
      <c r="EM178" s="5">
        <f t="shared" si="587"/>
        <v>0.33</v>
      </c>
      <c r="EN178" s="5">
        <f t="shared" si="588"/>
        <v>21.2</v>
      </c>
      <c r="EO178" s="36">
        <f t="shared" si="589"/>
        <v>1.6</v>
      </c>
      <c r="EP178" s="36">
        <f t="shared" si="590"/>
        <v>1.3</v>
      </c>
      <c r="EQ178" s="36">
        <f t="shared" si="591"/>
        <v>1.7000000000000002</v>
      </c>
      <c r="ER178" s="36">
        <f t="shared" si="592"/>
        <v>95.920000000000016</v>
      </c>
      <c r="ES178" s="36">
        <f t="shared" si="593"/>
        <v>98</v>
      </c>
      <c r="ET178" s="36">
        <f t="shared" si="594"/>
        <v>60</v>
      </c>
      <c r="EU178" s="36">
        <f t="shared" si="595"/>
        <v>11.205</v>
      </c>
      <c r="EV178" s="36">
        <f t="shared" si="596"/>
        <v>8.43</v>
      </c>
      <c r="EW178" s="36">
        <f t="shared" si="597"/>
        <v>15.5</v>
      </c>
      <c r="EX178" s="36">
        <f t="shared" si="598"/>
        <v>11.205</v>
      </c>
      <c r="EY178" s="36">
        <f t="shared" si="599"/>
        <v>3.06</v>
      </c>
      <c r="EZ178" s="36">
        <f t="shared" si="600"/>
        <v>8.43</v>
      </c>
      <c r="FA178" s="5" t="str">
        <f t="shared" si="601"/>
        <v/>
      </c>
      <c r="FB178" s="5" t="str">
        <f t="shared" si="602"/>
        <v/>
      </c>
      <c r="FC178" s="5" t="str">
        <f t="shared" si="603"/>
        <v/>
      </c>
      <c r="FD178" s="36">
        <f t="shared" si="604"/>
        <v>95.920000000000016</v>
      </c>
      <c r="FE178" s="36">
        <f t="shared" si="605"/>
        <v>98</v>
      </c>
      <c r="FF178" s="36">
        <f t="shared" si="606"/>
        <v>104</v>
      </c>
      <c r="FG178" s="5">
        <f t="shared" si="607"/>
        <v>26</v>
      </c>
      <c r="FH178" s="36">
        <f t="shared" si="608"/>
        <v>24.5</v>
      </c>
      <c r="FI178" s="36">
        <f t="shared" si="609"/>
        <v>20</v>
      </c>
      <c r="FJ178" s="5" t="str">
        <f t="shared" si="610"/>
        <v/>
      </c>
      <c r="FK178" s="5" t="str">
        <f t="shared" si="611"/>
        <v/>
      </c>
      <c r="FL178" s="5" t="str">
        <f t="shared" si="612"/>
        <v/>
      </c>
      <c r="FM178" s="5">
        <f t="shared" si="613"/>
        <v>0.66666666666666663</v>
      </c>
      <c r="FN178" s="5" t="str">
        <f t="shared" si="614"/>
        <v/>
      </c>
      <c r="FO178" s="5" t="str">
        <f t="shared" si="615"/>
        <v/>
      </c>
      <c r="FP178" s="4">
        <f t="shared" si="616"/>
        <v>191.84</v>
      </c>
      <c r="FQ178" s="4" t="str">
        <f t="shared" si="617"/>
        <v/>
      </c>
      <c r="FR178" s="4">
        <f t="shared" si="618"/>
        <v>273</v>
      </c>
      <c r="FS178" s="65">
        <f t="shared" si="619"/>
        <v>0.15322348128598262</v>
      </c>
      <c r="FT178" s="65" t="str">
        <f t="shared" si="620"/>
        <v/>
      </c>
      <c r="FU178" s="65" t="str">
        <f t="shared" si="621"/>
        <v/>
      </c>
      <c r="FV178" s="65" t="str">
        <f t="shared" si="622"/>
        <v/>
      </c>
      <c r="FW178" s="65">
        <f t="shared" si="623"/>
        <v>0.65988826035179582</v>
      </c>
      <c r="FX178" s="65">
        <f t="shared" si="624"/>
        <v>-6.1785843800068317E-2</v>
      </c>
      <c r="FY178" s="65">
        <f t="shared" si="625"/>
        <v>5.4741654122961148</v>
      </c>
      <c r="FZ178" s="65">
        <f t="shared" si="626"/>
        <v>-5.8723335262891432</v>
      </c>
      <c r="GA178" s="65">
        <f t="shared" si="627"/>
        <v>0.22773688298810923</v>
      </c>
      <c r="GB178" s="65">
        <f t="shared" si="628"/>
        <v>0.29108700000000004</v>
      </c>
      <c r="GC178" s="65">
        <f t="shared" si="629"/>
        <v>-1.6040279999999998</v>
      </c>
      <c r="GD178" s="65">
        <f t="shared" si="630"/>
        <v>-2.4184329999999998</v>
      </c>
    </row>
    <row r="179" spans="1:186">
      <c r="A179" s="38" t="s">
        <v>185</v>
      </c>
      <c r="B179" s="37">
        <v>670698.25829599996</v>
      </c>
      <c r="C179" s="4">
        <v>4885794.0701599997</v>
      </c>
      <c r="D179" s="38" t="s">
        <v>378</v>
      </c>
      <c r="E179" s="38" t="s">
        <v>646</v>
      </c>
      <c r="F179" s="58">
        <v>5806</v>
      </c>
      <c r="G179" s="38" t="s">
        <v>390</v>
      </c>
      <c r="H179" s="34">
        <v>48.51</v>
      </c>
      <c r="I179" s="34">
        <v>1.79</v>
      </c>
      <c r="J179" s="34">
        <v>15.07</v>
      </c>
      <c r="K179" s="34">
        <v>11.91</v>
      </c>
      <c r="L179" s="34">
        <v>0.15</v>
      </c>
      <c r="M179" s="34">
        <v>9.0500000000000007</v>
      </c>
      <c r="N179" s="34">
        <v>10.08</v>
      </c>
      <c r="O179" s="34">
        <v>2.5299999999999998</v>
      </c>
      <c r="P179" s="34">
        <v>0.11</v>
      </c>
      <c r="Q179" s="34">
        <v>0.21</v>
      </c>
      <c r="R179" s="34"/>
      <c r="S179" s="5">
        <f t="shared" si="382"/>
        <v>99.41</v>
      </c>
      <c r="V179" s="4">
        <v>257</v>
      </c>
      <c r="W179" s="4">
        <v>224</v>
      </c>
      <c r="Y179" s="4">
        <v>124</v>
      </c>
      <c r="AB179" s="4">
        <v>22</v>
      </c>
      <c r="AC179" s="4">
        <v>274</v>
      </c>
      <c r="AD179" s="4">
        <v>18</v>
      </c>
      <c r="AE179" s="4">
        <v>101</v>
      </c>
      <c r="AF179" s="26">
        <v>14</v>
      </c>
      <c r="AG179" s="4">
        <v>33</v>
      </c>
      <c r="BK179" s="4">
        <f t="shared" si="507"/>
        <v>10731</v>
      </c>
      <c r="BL179" s="6">
        <f t="shared" si="508"/>
        <v>0.80728906640039932</v>
      </c>
      <c r="BM179" s="6">
        <f t="shared" si="509"/>
        <v>2.2408612919379071E-2</v>
      </c>
      <c r="BN179" s="6">
        <f t="shared" si="510"/>
        <v>0.29554814669543045</v>
      </c>
      <c r="BO179" s="6">
        <f t="shared" si="511"/>
        <v>0.14915466499686914</v>
      </c>
      <c r="BP179" s="6">
        <f t="shared" si="512"/>
        <v>2.11446292641669E-3</v>
      </c>
      <c r="BQ179" s="6">
        <f t="shared" si="513"/>
        <v>0.22451004713470604</v>
      </c>
      <c r="BR179" s="6">
        <f t="shared" si="514"/>
        <v>0.1797432239657632</v>
      </c>
      <c r="BS179" s="6">
        <f t="shared" si="515"/>
        <v>8.1639238464020644E-2</v>
      </c>
      <c r="BT179" s="6">
        <f t="shared" si="516"/>
        <v>2.335456475583864E-3</v>
      </c>
      <c r="BU179" s="6">
        <f t="shared" si="517"/>
        <v>2.9589967591940255E-3</v>
      </c>
      <c r="BV179" s="5">
        <f t="shared" si="518"/>
        <v>1.42</v>
      </c>
      <c r="BW179" s="5">
        <f t="shared" si="519"/>
        <v>9.44</v>
      </c>
      <c r="BX179" s="36">
        <f t="shared" si="520"/>
        <v>62.61</v>
      </c>
      <c r="BY179" s="5">
        <f t="shared" si="521"/>
        <v>1.18</v>
      </c>
      <c r="BZ179" s="5">
        <f t="shared" si="522"/>
        <v>8.42</v>
      </c>
      <c r="CA179" s="5">
        <f t="shared" si="523"/>
        <v>5.63</v>
      </c>
      <c r="CB179" s="5">
        <f t="shared" si="524"/>
        <v>8.52</v>
      </c>
      <c r="CC179" s="5">
        <f t="shared" si="525"/>
        <v>2.64</v>
      </c>
      <c r="CD179" s="5">
        <f t="shared" si="526"/>
        <v>-7.44</v>
      </c>
      <c r="CE179" s="34">
        <f t="shared" si="527"/>
        <v>9.16</v>
      </c>
      <c r="CF179" s="34">
        <f t="shared" si="528"/>
        <v>21.770000000000003</v>
      </c>
      <c r="CG179" s="34">
        <f t="shared" si="529"/>
        <v>42.07625172255397</v>
      </c>
      <c r="CH179" s="5">
        <f t="shared" si="530"/>
        <v>1</v>
      </c>
      <c r="CI179" s="5">
        <f t="shared" si="531"/>
        <v>0.09</v>
      </c>
      <c r="CJ179" s="6">
        <f t="shared" si="532"/>
        <v>4.8000000000000001E-2</v>
      </c>
      <c r="CK179" s="5">
        <f t="shared" si="533"/>
        <v>0.08</v>
      </c>
      <c r="CL179" s="5" t="str">
        <f t="shared" si="534"/>
        <v/>
      </c>
      <c r="CM179" s="5">
        <f t="shared" si="535"/>
        <v>1.5</v>
      </c>
      <c r="CN179" s="5">
        <f t="shared" si="536"/>
        <v>0.55000000000000004</v>
      </c>
      <c r="CO179" s="5">
        <f t="shared" si="537"/>
        <v>0.87</v>
      </c>
      <c r="CP179" s="5">
        <f t="shared" si="538"/>
        <v>5.61</v>
      </c>
      <c r="CQ179" s="6">
        <f t="shared" si="539"/>
        <v>0.77800000000000002</v>
      </c>
      <c r="CR179" s="40">
        <f t="shared" si="540"/>
        <v>5.5999999999999999E-3</v>
      </c>
      <c r="CS179" s="5">
        <f t="shared" si="541"/>
        <v>2.36</v>
      </c>
      <c r="CT179" s="5" t="str">
        <f t="shared" si="542"/>
        <v/>
      </c>
      <c r="CU179" s="5" t="str">
        <f t="shared" si="543"/>
        <v/>
      </c>
      <c r="CV179" s="5" t="str">
        <f t="shared" si="544"/>
        <v/>
      </c>
      <c r="CW179" s="5">
        <f t="shared" si="545"/>
        <v>7.21</v>
      </c>
      <c r="CX179" s="5" t="str">
        <f t="shared" si="546"/>
        <v/>
      </c>
      <c r="CY179" s="4">
        <f t="shared" si="547"/>
        <v>596</v>
      </c>
      <c r="CZ179" s="4">
        <f t="shared" si="548"/>
        <v>106.2</v>
      </c>
      <c r="DA179" s="4" t="str">
        <f t="shared" si="549"/>
        <v/>
      </c>
      <c r="DB179" s="5">
        <f t="shared" si="550"/>
        <v>1.83</v>
      </c>
      <c r="DC179" s="5" t="str">
        <f t="shared" si="551"/>
        <v/>
      </c>
      <c r="DD179" s="5" t="str">
        <f t="shared" si="552"/>
        <v/>
      </c>
      <c r="DE179" s="5" t="str">
        <f t="shared" si="553"/>
        <v/>
      </c>
      <c r="DF179" s="5" t="str">
        <f t="shared" si="554"/>
        <v/>
      </c>
      <c r="DG179" s="5" t="str">
        <f t="shared" si="555"/>
        <v/>
      </c>
      <c r="DH179" s="5" t="str">
        <f t="shared" si="556"/>
        <v/>
      </c>
      <c r="DI179" s="5" t="str">
        <f t="shared" si="557"/>
        <v/>
      </c>
      <c r="DJ179" s="5" t="str">
        <f t="shared" si="558"/>
        <v/>
      </c>
      <c r="DK179" s="5" t="str">
        <f t="shared" si="559"/>
        <v/>
      </c>
      <c r="DL179" s="5" t="str">
        <f t="shared" si="560"/>
        <v/>
      </c>
      <c r="DM179" s="5" t="str">
        <f t="shared" si="561"/>
        <v/>
      </c>
      <c r="DN179" s="5" t="str">
        <f t="shared" si="562"/>
        <v/>
      </c>
      <c r="DO179" s="5" t="str">
        <f t="shared" si="563"/>
        <v/>
      </c>
      <c r="DP179" s="5" t="str">
        <f t="shared" si="564"/>
        <v/>
      </c>
      <c r="DQ179" s="5" t="str">
        <f t="shared" si="565"/>
        <v/>
      </c>
      <c r="DR179" s="5" t="str">
        <f t="shared" si="566"/>
        <v/>
      </c>
      <c r="DS179" s="5" t="str">
        <f t="shared" si="567"/>
        <v/>
      </c>
      <c r="DT179" s="5" t="str">
        <f t="shared" si="568"/>
        <v/>
      </c>
      <c r="DU179" s="5" t="str">
        <f t="shared" si="569"/>
        <v/>
      </c>
      <c r="DV179" s="5" t="str">
        <f t="shared" si="570"/>
        <v/>
      </c>
      <c r="DW179" s="5" t="str">
        <f t="shared" si="571"/>
        <v/>
      </c>
      <c r="DX179" s="5" t="str">
        <f t="shared" si="572"/>
        <v/>
      </c>
      <c r="DY179" s="5">
        <f t="shared" si="573"/>
        <v>2.21</v>
      </c>
      <c r="DZ179" s="36">
        <f t="shared" si="574"/>
        <v>32</v>
      </c>
      <c r="EA179" s="36" t="str">
        <f t="shared" si="575"/>
        <v/>
      </c>
      <c r="EB179" s="4">
        <f t="shared" si="576"/>
        <v>-259.04700595420002</v>
      </c>
      <c r="EC179" s="4">
        <f t="shared" si="577"/>
        <v>65.292844550019794</v>
      </c>
      <c r="ED179" s="4">
        <f t="shared" si="578"/>
        <v>-147.91299617570047</v>
      </c>
      <c r="EE179" s="4">
        <f t="shared" si="579"/>
        <v>396.07332505095422</v>
      </c>
      <c r="EF179" s="4">
        <f t="shared" si="580"/>
        <v>93.63383039902601</v>
      </c>
      <c r="EG179" s="5">
        <f t="shared" si="581"/>
        <v>0.66662440672623569</v>
      </c>
      <c r="EH179" s="5">
        <f t="shared" si="582"/>
        <v>3.5211811394745025</v>
      </c>
      <c r="EI179" s="5">
        <f t="shared" si="583"/>
        <v>1.1210192365341909</v>
      </c>
      <c r="EJ179" s="5">
        <f t="shared" si="584"/>
        <v>0.46705984090526953</v>
      </c>
      <c r="EK179" s="5">
        <f t="shared" si="585"/>
        <v>0.27828761632875376</v>
      </c>
      <c r="EL179" s="5">
        <f t="shared" si="586"/>
        <v>1.2257942401652213</v>
      </c>
      <c r="EM179" s="5">
        <f t="shared" si="587"/>
        <v>0.31</v>
      </c>
      <c r="EN179" s="5">
        <f t="shared" si="588"/>
        <v>20.43</v>
      </c>
      <c r="EO179" s="36">
        <f t="shared" si="589"/>
        <v>1.79</v>
      </c>
      <c r="EP179" s="36">
        <f t="shared" si="590"/>
        <v>1.5</v>
      </c>
      <c r="EQ179" s="36">
        <f t="shared" si="591"/>
        <v>2.1</v>
      </c>
      <c r="ER179" s="36">
        <f t="shared" si="592"/>
        <v>107.3105</v>
      </c>
      <c r="ES179" s="36">
        <f t="shared" si="593"/>
        <v>101</v>
      </c>
      <c r="ET179" s="36">
        <f t="shared" si="594"/>
        <v>54</v>
      </c>
      <c r="EU179" s="36">
        <f t="shared" si="595"/>
        <v>10.719000000000001</v>
      </c>
      <c r="EV179" s="36">
        <f t="shared" si="596"/>
        <v>9.0500000000000007</v>
      </c>
      <c r="EW179" s="36">
        <f t="shared" si="597"/>
        <v>15.07</v>
      </c>
      <c r="EX179" s="36">
        <f t="shared" si="598"/>
        <v>10.719000000000001</v>
      </c>
      <c r="EY179" s="36">
        <f t="shared" si="599"/>
        <v>2.6399999999999997</v>
      </c>
      <c r="EZ179" s="36">
        <f t="shared" si="600"/>
        <v>9.0500000000000007</v>
      </c>
      <c r="FA179" s="5" t="str">
        <f t="shared" si="601"/>
        <v/>
      </c>
      <c r="FB179" s="5" t="str">
        <f t="shared" si="602"/>
        <v/>
      </c>
      <c r="FC179" s="5" t="str">
        <f t="shared" si="603"/>
        <v/>
      </c>
      <c r="FD179" s="36">
        <f t="shared" si="604"/>
        <v>107.3105</v>
      </c>
      <c r="FE179" s="36">
        <f t="shared" si="605"/>
        <v>101</v>
      </c>
      <c r="FF179" s="36">
        <f t="shared" si="606"/>
        <v>137</v>
      </c>
      <c r="FG179" s="5">
        <f t="shared" si="607"/>
        <v>28</v>
      </c>
      <c r="FH179" s="36">
        <f t="shared" si="608"/>
        <v>25.25</v>
      </c>
      <c r="FI179" s="36">
        <f t="shared" si="609"/>
        <v>18</v>
      </c>
      <c r="FJ179" s="5" t="str">
        <f t="shared" si="610"/>
        <v/>
      </c>
      <c r="FK179" s="5" t="str">
        <f t="shared" si="611"/>
        <v/>
      </c>
      <c r="FL179" s="5" t="str">
        <f t="shared" si="612"/>
        <v/>
      </c>
      <c r="FM179" s="5">
        <f t="shared" si="613"/>
        <v>0.73333333333333328</v>
      </c>
      <c r="FN179" s="5" t="str">
        <f t="shared" si="614"/>
        <v/>
      </c>
      <c r="FO179" s="5" t="str">
        <f t="shared" si="615"/>
        <v/>
      </c>
      <c r="FP179" s="4">
        <f t="shared" si="616"/>
        <v>214.62</v>
      </c>
      <c r="FQ179" s="4" t="str">
        <f t="shared" si="617"/>
        <v/>
      </c>
      <c r="FR179" s="4">
        <f t="shared" si="618"/>
        <v>257</v>
      </c>
      <c r="FS179" s="65">
        <f t="shared" si="619"/>
        <v>7.8262932798681364E-2</v>
      </c>
      <c r="FT179" s="65" t="str">
        <f t="shared" si="620"/>
        <v/>
      </c>
      <c r="FU179" s="65" t="str">
        <f t="shared" si="621"/>
        <v/>
      </c>
      <c r="FV179" s="65" t="str">
        <f t="shared" si="622"/>
        <v/>
      </c>
      <c r="FW179" s="65">
        <f t="shared" si="623"/>
        <v>0.62553795598752493</v>
      </c>
      <c r="FX179" s="65">
        <f t="shared" si="624"/>
        <v>9.1703592797183434E-3</v>
      </c>
      <c r="FY179" s="65">
        <f t="shared" si="625"/>
        <v>5.8609503824601381</v>
      </c>
      <c r="FZ179" s="65">
        <f t="shared" si="626"/>
        <v>-5.8917359398551135</v>
      </c>
      <c r="GA179" s="65">
        <f t="shared" si="627"/>
        <v>0.19297090337785905</v>
      </c>
      <c r="GB179" s="65">
        <f t="shared" si="628"/>
        <v>0.30553900000000006</v>
      </c>
      <c r="GC179" s="65">
        <f t="shared" si="629"/>
        <v>-1.591334</v>
      </c>
      <c r="GD179" s="65">
        <f t="shared" si="630"/>
        <v>-2.4112279999999999</v>
      </c>
    </row>
    <row r="180" spans="1:186">
      <c r="A180" s="38" t="s">
        <v>185</v>
      </c>
      <c r="B180" s="37">
        <v>670723.67441199999</v>
      </c>
      <c r="C180" s="4">
        <v>4885981.2930100001</v>
      </c>
      <c r="D180" s="38" t="s">
        <v>378</v>
      </c>
      <c r="E180" s="38" t="s">
        <v>646</v>
      </c>
      <c r="F180" s="58">
        <v>5807</v>
      </c>
      <c r="G180" s="38" t="s">
        <v>391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U180" s="4">
        <v>32</v>
      </c>
      <c r="V180" s="4">
        <v>226</v>
      </c>
      <c r="W180" s="4">
        <v>15</v>
      </c>
      <c r="Y180" s="4">
        <v>10</v>
      </c>
      <c r="AB180" s="4">
        <v>24</v>
      </c>
      <c r="AC180" s="4">
        <v>662</v>
      </c>
      <c r="AD180" s="4">
        <v>58</v>
      </c>
      <c r="AE180" s="4">
        <v>305</v>
      </c>
      <c r="AF180" s="26">
        <v>27</v>
      </c>
      <c r="AG180" s="4">
        <v>286</v>
      </c>
      <c r="AH180" s="5">
        <v>36.299999999999997</v>
      </c>
      <c r="AI180" s="5">
        <v>80</v>
      </c>
      <c r="AK180" s="5">
        <v>40</v>
      </c>
      <c r="AL180" s="5">
        <v>10.6</v>
      </c>
      <c r="AM180" s="5">
        <v>3.3</v>
      </c>
      <c r="AO180" s="5">
        <v>1.9</v>
      </c>
      <c r="AT180" s="5">
        <v>5.85</v>
      </c>
      <c r="AU180" s="5">
        <v>0.81</v>
      </c>
      <c r="AV180" s="5">
        <v>7.8</v>
      </c>
      <c r="AW180" s="5">
        <v>1.5</v>
      </c>
      <c r="AX180" s="5">
        <v>3.3</v>
      </c>
      <c r="BK180" s="4" t="str">
        <f t="shared" si="507"/>
        <v/>
      </c>
      <c r="BL180" s="6" t="str">
        <f t="shared" si="508"/>
        <v/>
      </c>
      <c r="BM180" s="6" t="str">
        <f t="shared" si="509"/>
        <v/>
      </c>
      <c r="BN180" s="6" t="str">
        <f t="shared" si="510"/>
        <v/>
      </c>
      <c r="BO180" s="6" t="str">
        <f t="shared" si="511"/>
        <v/>
      </c>
      <c r="BP180" s="6" t="str">
        <f t="shared" si="512"/>
        <v/>
      </c>
      <c r="BQ180" s="6" t="str">
        <f t="shared" si="513"/>
        <v/>
      </c>
      <c r="BR180" s="6" t="str">
        <f t="shared" si="514"/>
        <v/>
      </c>
      <c r="BS180" s="6" t="str">
        <f t="shared" si="515"/>
        <v/>
      </c>
      <c r="BT180" s="6" t="str">
        <f t="shared" si="516"/>
        <v/>
      </c>
      <c r="BU180" s="6" t="str">
        <f t="shared" si="517"/>
        <v/>
      </c>
      <c r="BV180" s="5" t="str">
        <f t="shared" si="518"/>
        <v/>
      </c>
      <c r="BW180" s="5" t="str">
        <f t="shared" si="519"/>
        <v/>
      </c>
      <c r="BX180" s="36" t="str">
        <f t="shared" si="520"/>
        <v/>
      </c>
      <c r="BY180" s="5" t="str">
        <f t="shared" si="521"/>
        <v/>
      </c>
      <c r="BZ180" s="5" t="str">
        <f t="shared" si="522"/>
        <v/>
      </c>
      <c r="CA180" s="5" t="str">
        <f t="shared" si="523"/>
        <v/>
      </c>
      <c r="CB180" s="5" t="str">
        <f t="shared" si="524"/>
        <v/>
      </c>
      <c r="CC180" s="5" t="str">
        <f t="shared" si="525"/>
        <v/>
      </c>
      <c r="CD180" s="5" t="str">
        <f t="shared" si="526"/>
        <v/>
      </c>
      <c r="CE180" s="34" t="str">
        <f t="shared" si="527"/>
        <v/>
      </c>
      <c r="CF180" s="34" t="str">
        <f t="shared" si="528"/>
        <v/>
      </c>
      <c r="CG180" s="34" t="str">
        <f t="shared" si="529"/>
        <v/>
      </c>
      <c r="CH180" s="5" t="str">
        <f t="shared" si="530"/>
        <v/>
      </c>
      <c r="CI180" s="5" t="str">
        <f t="shared" si="531"/>
        <v/>
      </c>
      <c r="CJ180" s="6" t="str">
        <f t="shared" si="532"/>
        <v/>
      </c>
      <c r="CK180" s="5">
        <f t="shared" si="533"/>
        <v>3.5999999999999997E-2</v>
      </c>
      <c r="CL180" s="5">
        <f t="shared" si="534"/>
        <v>16.55</v>
      </c>
      <c r="CM180" s="5">
        <f t="shared" si="535"/>
        <v>11.92</v>
      </c>
      <c r="CN180" s="5">
        <f t="shared" si="536"/>
        <v>0.67</v>
      </c>
      <c r="CO180" s="5">
        <f t="shared" si="537"/>
        <v>7.0000000000000007E-2</v>
      </c>
      <c r="CP180" s="5">
        <f t="shared" si="538"/>
        <v>5.26</v>
      </c>
      <c r="CQ180" s="6">
        <f t="shared" si="539"/>
        <v>0.46600000000000003</v>
      </c>
      <c r="CR180" s="40" t="str">
        <f t="shared" si="540"/>
        <v/>
      </c>
      <c r="CS180" s="5">
        <f t="shared" si="541"/>
        <v>10.59</v>
      </c>
      <c r="CT180" s="5">
        <f t="shared" si="542"/>
        <v>7.88</v>
      </c>
      <c r="CU180" s="5">
        <f t="shared" si="543"/>
        <v>86.7</v>
      </c>
      <c r="CV180" s="5">
        <f t="shared" si="544"/>
        <v>39.1</v>
      </c>
      <c r="CW180" s="5">
        <f t="shared" si="545"/>
        <v>11.3</v>
      </c>
      <c r="CX180" s="5">
        <f t="shared" si="546"/>
        <v>13.68</v>
      </c>
      <c r="CY180" s="4" t="str">
        <f t="shared" si="547"/>
        <v/>
      </c>
      <c r="CZ180" s="4" t="str">
        <f t="shared" si="548"/>
        <v/>
      </c>
      <c r="DA180" s="4" t="str">
        <f t="shared" si="549"/>
        <v/>
      </c>
      <c r="DB180" s="5">
        <f t="shared" si="550"/>
        <v>4.93</v>
      </c>
      <c r="DC180" s="5">
        <f t="shared" si="551"/>
        <v>48.89</v>
      </c>
      <c r="DD180" s="5">
        <f t="shared" si="552"/>
        <v>190.67</v>
      </c>
      <c r="DE180" s="5">
        <f t="shared" si="553"/>
        <v>1.33</v>
      </c>
      <c r="DF180" s="5">
        <f t="shared" si="554"/>
        <v>4.62</v>
      </c>
      <c r="DG180" s="5">
        <f t="shared" si="555"/>
        <v>0.26</v>
      </c>
      <c r="DH180" s="5">
        <f t="shared" si="556"/>
        <v>0.56000000000000005</v>
      </c>
      <c r="DI180" s="5" t="str">
        <f t="shared" si="557"/>
        <v/>
      </c>
      <c r="DJ180" s="5">
        <f t="shared" si="558"/>
        <v>52.75</v>
      </c>
      <c r="DK180" s="5">
        <f t="shared" si="559"/>
        <v>1.34</v>
      </c>
      <c r="DL180" s="5">
        <f t="shared" si="560"/>
        <v>24.2</v>
      </c>
      <c r="DM180" s="5" t="str">
        <f t="shared" si="561"/>
        <v/>
      </c>
      <c r="DN180" s="5">
        <f t="shared" si="562"/>
        <v>2.2000000000000002</v>
      </c>
      <c r="DO180" s="5">
        <f t="shared" si="563"/>
        <v>8.1999999999999993</v>
      </c>
      <c r="DP180" s="5" t="str">
        <f t="shared" si="564"/>
        <v/>
      </c>
      <c r="DQ180" s="5">
        <f t="shared" si="565"/>
        <v>4.1500000000000004</v>
      </c>
      <c r="DR180" s="5">
        <f t="shared" si="566"/>
        <v>2.11</v>
      </c>
      <c r="DS180" s="5">
        <f t="shared" si="567"/>
        <v>1.96</v>
      </c>
      <c r="DT180" s="5">
        <f t="shared" si="568"/>
        <v>1.01</v>
      </c>
      <c r="DU180" s="5">
        <f t="shared" si="569"/>
        <v>1.37</v>
      </c>
      <c r="DV180" s="5">
        <f t="shared" si="570"/>
        <v>1.01</v>
      </c>
      <c r="DW180" s="5">
        <f t="shared" si="571"/>
        <v>1.02</v>
      </c>
      <c r="DX180" s="5">
        <f t="shared" si="572"/>
        <v>0.66</v>
      </c>
      <c r="DY180" s="5">
        <f t="shared" si="573"/>
        <v>1.41</v>
      </c>
      <c r="DZ180" s="36">
        <f t="shared" si="574"/>
        <v>85</v>
      </c>
      <c r="EA180" s="36">
        <f t="shared" si="575"/>
        <v>7.4</v>
      </c>
      <c r="EB180" s="4" t="str">
        <f t="shared" si="576"/>
        <v/>
      </c>
      <c r="EC180" s="4" t="str">
        <f t="shared" si="577"/>
        <v/>
      </c>
      <c r="ED180" s="4" t="str">
        <f t="shared" si="578"/>
        <v/>
      </c>
      <c r="EE180" s="4" t="str">
        <f t="shared" si="579"/>
        <v/>
      </c>
      <c r="EF180" s="4" t="str">
        <f t="shared" si="580"/>
        <v/>
      </c>
      <c r="EG180" s="5" t="str">
        <f t="shared" si="581"/>
        <v/>
      </c>
      <c r="EH180" s="5" t="str">
        <f t="shared" si="582"/>
        <v/>
      </c>
      <c r="EI180" s="5" t="str">
        <f t="shared" si="583"/>
        <v/>
      </c>
      <c r="EJ180" s="5" t="str">
        <f t="shared" si="584"/>
        <v/>
      </c>
      <c r="EK180" s="5" t="str">
        <f t="shared" si="585"/>
        <v/>
      </c>
      <c r="EL180" s="5" t="str">
        <f t="shared" si="586"/>
        <v/>
      </c>
      <c r="EM180" s="5" t="str">
        <f t="shared" si="587"/>
        <v/>
      </c>
      <c r="EN180" s="5" t="str">
        <f t="shared" si="588"/>
        <v/>
      </c>
      <c r="EO180" s="36" t="str">
        <f t="shared" si="589"/>
        <v/>
      </c>
      <c r="EP180" s="36" t="str">
        <f t="shared" si="590"/>
        <v/>
      </c>
      <c r="EQ180" s="36" t="str">
        <f t="shared" si="591"/>
        <v/>
      </c>
      <c r="ER180" s="36" t="str">
        <f t="shared" si="592"/>
        <v/>
      </c>
      <c r="ES180" s="36" t="str">
        <f t="shared" si="593"/>
        <v/>
      </c>
      <c r="ET180" s="36" t="str">
        <f t="shared" si="594"/>
        <v/>
      </c>
      <c r="EU180" s="36" t="str">
        <f t="shared" si="595"/>
        <v/>
      </c>
      <c r="EV180" s="36" t="str">
        <f t="shared" si="596"/>
        <v/>
      </c>
      <c r="EW180" s="36" t="str">
        <f t="shared" si="597"/>
        <v/>
      </c>
      <c r="EX180" s="36" t="str">
        <f t="shared" si="598"/>
        <v/>
      </c>
      <c r="EY180" s="36" t="str">
        <f t="shared" si="599"/>
        <v/>
      </c>
      <c r="EZ180" s="36" t="str">
        <f t="shared" si="600"/>
        <v/>
      </c>
      <c r="FA180" s="5">
        <f t="shared" si="601"/>
        <v>2.6</v>
      </c>
      <c r="FB180" s="5">
        <f t="shared" si="602"/>
        <v>3.3</v>
      </c>
      <c r="FC180" s="5">
        <f t="shared" si="603"/>
        <v>1.5</v>
      </c>
      <c r="FD180" s="36" t="str">
        <f t="shared" si="604"/>
        <v/>
      </c>
      <c r="FE180" s="36" t="str">
        <f t="shared" si="605"/>
        <v/>
      </c>
      <c r="FF180" s="36" t="str">
        <f t="shared" si="606"/>
        <v/>
      </c>
      <c r="FG180" s="5">
        <f t="shared" si="607"/>
        <v>54</v>
      </c>
      <c r="FH180" s="36">
        <f t="shared" si="608"/>
        <v>76.25</v>
      </c>
      <c r="FI180" s="36">
        <f t="shared" si="609"/>
        <v>58</v>
      </c>
      <c r="FJ180" s="5">
        <f t="shared" si="610"/>
        <v>3.8666666666666667</v>
      </c>
      <c r="FK180" s="5">
        <f t="shared" si="611"/>
        <v>3.63</v>
      </c>
      <c r="FL180" s="5">
        <f t="shared" si="612"/>
        <v>3.375</v>
      </c>
      <c r="FM180" s="5">
        <f t="shared" si="613"/>
        <v>0.8</v>
      </c>
      <c r="FN180" s="5">
        <f t="shared" si="614"/>
        <v>7.8</v>
      </c>
      <c r="FO180" s="5">
        <f t="shared" si="615"/>
        <v>4.5</v>
      </c>
      <c r="FP180" s="4" t="str">
        <f t="shared" si="616"/>
        <v/>
      </c>
      <c r="FQ180" s="4">
        <f t="shared" si="617"/>
        <v>530</v>
      </c>
      <c r="FR180" s="4">
        <f t="shared" si="618"/>
        <v>226</v>
      </c>
      <c r="FS180" s="65" t="str">
        <f t="shared" si="619"/>
        <v/>
      </c>
      <c r="FT180" s="65" t="str">
        <f t="shared" si="620"/>
        <v/>
      </c>
      <c r="FU180" s="65">
        <f t="shared" si="621"/>
        <v>-8.8941083336781163E-2</v>
      </c>
      <c r="FV180" s="65">
        <f t="shared" si="622"/>
        <v>0.21340296622503141</v>
      </c>
      <c r="FW180" s="65" t="str">
        <f t="shared" si="623"/>
        <v/>
      </c>
      <c r="FX180" s="65" t="str">
        <f t="shared" si="624"/>
        <v/>
      </c>
      <c r="FY180" s="65" t="str">
        <f t="shared" si="625"/>
        <v/>
      </c>
      <c r="FZ180" s="65" t="str">
        <f t="shared" si="626"/>
        <v/>
      </c>
      <c r="GA180" s="65">
        <f t="shared" si="627"/>
        <v>2.4093287914821238E-2</v>
      </c>
      <c r="GB180" s="65" t="str">
        <f t="shared" si="628"/>
        <v/>
      </c>
      <c r="GC180" s="65" t="str">
        <f t="shared" si="629"/>
        <v/>
      </c>
      <c r="GD180" s="65" t="str">
        <f t="shared" si="630"/>
        <v/>
      </c>
    </row>
    <row r="181" spans="1:186">
      <c r="A181" s="38" t="s">
        <v>185</v>
      </c>
      <c r="B181" s="37">
        <v>666344.55003599997</v>
      </c>
      <c r="C181" s="4">
        <v>4909750.3968900004</v>
      </c>
      <c r="D181" s="38" t="s">
        <v>378</v>
      </c>
      <c r="E181" s="38" t="s">
        <v>646</v>
      </c>
      <c r="F181" s="58">
        <v>6536</v>
      </c>
      <c r="G181" s="38" t="s">
        <v>392</v>
      </c>
      <c r="H181" s="34">
        <v>50.922732328850238</v>
      </c>
      <c r="I181" s="34">
        <v>2.172241884922641</v>
      </c>
      <c r="J181" s="34">
        <v>15.676665992516938</v>
      </c>
      <c r="K181" s="34">
        <v>13.139179896855092</v>
      </c>
      <c r="L181" s="34">
        <v>0.14417534634442308</v>
      </c>
      <c r="M181" s="34">
        <v>6.2956567903731422</v>
      </c>
      <c r="N181" s="34">
        <v>2.3836990595611285</v>
      </c>
      <c r="O181" s="34">
        <v>3.7197239356861163</v>
      </c>
      <c r="P181" s="34">
        <v>0.40369096976438468</v>
      </c>
      <c r="Q181" s="34">
        <v>0.19223379512589747</v>
      </c>
      <c r="R181" s="34">
        <v>3.84</v>
      </c>
      <c r="S181" s="5">
        <f t="shared" si="382"/>
        <v>98.890000000000015</v>
      </c>
      <c r="U181" s="4">
        <v>34</v>
      </c>
      <c r="V181" s="4">
        <v>318</v>
      </c>
      <c r="W181" s="4">
        <v>159</v>
      </c>
      <c r="X181" s="4">
        <v>92</v>
      </c>
      <c r="Y181" s="4">
        <v>121</v>
      </c>
      <c r="Z181" s="4">
        <v>23</v>
      </c>
      <c r="AC181" s="4">
        <v>94</v>
      </c>
      <c r="AD181" s="4">
        <v>32</v>
      </c>
      <c r="AE181" s="4">
        <v>159</v>
      </c>
      <c r="AF181" s="26"/>
      <c r="AG181" s="4">
        <v>112</v>
      </c>
      <c r="BK181" s="4">
        <f t="shared" si="507"/>
        <v>13023</v>
      </c>
      <c r="BL181" s="6">
        <f t="shared" si="508"/>
        <v>0.84744104391496478</v>
      </c>
      <c r="BM181" s="6">
        <f t="shared" si="509"/>
        <v>2.7193814282957449E-2</v>
      </c>
      <c r="BN181" s="6">
        <f t="shared" si="510"/>
        <v>0.30744589120448984</v>
      </c>
      <c r="BO181" s="6">
        <f t="shared" si="511"/>
        <v>0.16454827672955658</v>
      </c>
      <c r="BP181" s="6">
        <f t="shared" si="512"/>
        <v>2.0323561649904578E-3</v>
      </c>
      <c r="BQ181" s="6">
        <f t="shared" si="513"/>
        <v>0.15618101687852001</v>
      </c>
      <c r="BR181" s="6">
        <f t="shared" si="514"/>
        <v>4.2505332731118554E-2</v>
      </c>
      <c r="BS181" s="6">
        <f t="shared" si="515"/>
        <v>0.12002981399438904</v>
      </c>
      <c r="BT181" s="6">
        <f t="shared" si="516"/>
        <v>8.5709335406451096E-3</v>
      </c>
      <c r="BU181" s="6">
        <f t="shared" si="517"/>
        <v>2.708662746595709E-3</v>
      </c>
      <c r="BV181" s="5">
        <f t="shared" si="518"/>
        <v>1.56</v>
      </c>
      <c r="BW181" s="5">
        <f t="shared" si="519"/>
        <v>10.42</v>
      </c>
      <c r="BX181" s="36">
        <f t="shared" si="520"/>
        <v>51.36</v>
      </c>
      <c r="BY181" s="5">
        <f t="shared" si="521"/>
        <v>1.88</v>
      </c>
      <c r="BZ181" s="5">
        <f t="shared" si="522"/>
        <v>7.22</v>
      </c>
      <c r="CA181" s="5">
        <f t="shared" si="523"/>
        <v>1.1000000000000001</v>
      </c>
      <c r="CB181" s="5">
        <f t="shared" si="524"/>
        <v>11.3</v>
      </c>
      <c r="CC181" s="5">
        <f t="shared" si="525"/>
        <v>4.12</v>
      </c>
      <c r="CD181" s="5">
        <f t="shared" si="526"/>
        <v>1.7397158458893722</v>
      </c>
      <c r="CE181" s="34">
        <f t="shared" si="527"/>
        <v>6.6993477601375266</v>
      </c>
      <c r="CF181" s="34">
        <f t="shared" si="528"/>
        <v>12.802770755384772</v>
      </c>
      <c r="CG181" s="34">
        <f t="shared" si="529"/>
        <v>52.327327327327325</v>
      </c>
      <c r="CH181" s="5">
        <f t="shared" si="530"/>
        <v>3.99</v>
      </c>
      <c r="CI181" s="5">
        <f t="shared" si="531"/>
        <v>0.26</v>
      </c>
      <c r="CJ181" s="6">
        <f t="shared" si="532"/>
        <v>8.3000000000000004E-2</v>
      </c>
      <c r="CK181" s="5" t="str">
        <f t="shared" si="533"/>
        <v/>
      </c>
      <c r="CL181" s="5" t="str">
        <f t="shared" si="534"/>
        <v/>
      </c>
      <c r="CM181" s="5" t="str">
        <f t="shared" si="535"/>
        <v/>
      </c>
      <c r="CN181" s="5">
        <f t="shared" si="536"/>
        <v>0.76</v>
      </c>
      <c r="CO181" s="5">
        <f t="shared" si="537"/>
        <v>0.5</v>
      </c>
      <c r="CP181" s="5">
        <f t="shared" si="538"/>
        <v>4.97</v>
      </c>
      <c r="CQ181" s="6" t="str">
        <f t="shared" si="539"/>
        <v/>
      </c>
      <c r="CR181" s="40">
        <f t="shared" si="540"/>
        <v>7.3000000000000001E-3</v>
      </c>
      <c r="CS181" s="5" t="str">
        <f t="shared" si="541"/>
        <v/>
      </c>
      <c r="CT181" s="5" t="str">
        <f t="shared" si="542"/>
        <v/>
      </c>
      <c r="CU181" s="5" t="str">
        <f t="shared" si="543"/>
        <v/>
      </c>
      <c r="CV181" s="5" t="str">
        <f t="shared" si="544"/>
        <v/>
      </c>
      <c r="CW181" s="5" t="str">
        <f t="shared" si="545"/>
        <v/>
      </c>
      <c r="CX181" s="5" t="str">
        <f t="shared" si="546"/>
        <v/>
      </c>
      <c r="CY181" s="4">
        <f t="shared" si="547"/>
        <v>407</v>
      </c>
      <c r="CZ181" s="4">
        <f t="shared" si="548"/>
        <v>81.900000000000006</v>
      </c>
      <c r="DA181" s="4" t="str">
        <f t="shared" si="549"/>
        <v/>
      </c>
      <c r="DB181" s="5">
        <f t="shared" si="550"/>
        <v>3.5</v>
      </c>
      <c r="DC181" s="5" t="str">
        <f t="shared" si="551"/>
        <v/>
      </c>
      <c r="DD181" s="5" t="str">
        <f t="shared" si="552"/>
        <v/>
      </c>
      <c r="DE181" s="5" t="str">
        <f t="shared" si="553"/>
        <v/>
      </c>
      <c r="DF181" s="5" t="str">
        <f t="shared" si="554"/>
        <v/>
      </c>
      <c r="DG181" s="5" t="str">
        <f t="shared" si="555"/>
        <v/>
      </c>
      <c r="DH181" s="5" t="str">
        <f t="shared" si="556"/>
        <v/>
      </c>
      <c r="DI181" s="5" t="str">
        <f t="shared" si="557"/>
        <v/>
      </c>
      <c r="DJ181" s="5" t="str">
        <f t="shared" si="558"/>
        <v/>
      </c>
      <c r="DK181" s="5" t="str">
        <f t="shared" si="559"/>
        <v/>
      </c>
      <c r="DL181" s="5" t="str">
        <f t="shared" si="560"/>
        <v/>
      </c>
      <c r="DM181" s="5" t="str">
        <f t="shared" si="561"/>
        <v/>
      </c>
      <c r="DN181" s="5" t="str">
        <f t="shared" si="562"/>
        <v/>
      </c>
      <c r="DO181" s="5" t="str">
        <f t="shared" si="563"/>
        <v/>
      </c>
      <c r="DP181" s="5" t="str">
        <f t="shared" si="564"/>
        <v/>
      </c>
      <c r="DQ181" s="5" t="str">
        <f t="shared" si="565"/>
        <v/>
      </c>
      <c r="DR181" s="5" t="str">
        <f t="shared" si="566"/>
        <v/>
      </c>
      <c r="DS181" s="5" t="str">
        <f t="shared" si="567"/>
        <v/>
      </c>
      <c r="DT181" s="5" t="str">
        <f t="shared" si="568"/>
        <v/>
      </c>
      <c r="DU181" s="5" t="str">
        <f t="shared" si="569"/>
        <v/>
      </c>
      <c r="DV181" s="5" t="str">
        <f t="shared" si="570"/>
        <v/>
      </c>
      <c r="DW181" s="5" t="str">
        <f t="shared" si="571"/>
        <v/>
      </c>
      <c r="DX181" s="5" t="str">
        <f t="shared" si="572"/>
        <v/>
      </c>
      <c r="DY181" s="5" t="str">
        <f t="shared" si="573"/>
        <v/>
      </c>
      <c r="DZ181" s="36" t="str">
        <f t="shared" si="574"/>
        <v/>
      </c>
      <c r="EA181" s="36" t="str">
        <f t="shared" si="575"/>
        <v/>
      </c>
      <c r="EB181" s="4">
        <f t="shared" si="576"/>
        <v>-153.96421318486247</v>
      </c>
      <c r="EC181" s="4">
        <f t="shared" si="577"/>
        <v>125.54271194920844</v>
      </c>
      <c r="ED181" s="4">
        <f t="shared" si="578"/>
        <v>93.834478207218581</v>
      </c>
      <c r="EE181" s="4">
        <f t="shared" si="579"/>
        <v>347.92310789103402</v>
      </c>
      <c r="EF181" s="4">
        <f t="shared" si="580"/>
        <v>81.534180159757511</v>
      </c>
      <c r="EG181" s="5">
        <f t="shared" si="581"/>
        <v>1.4397584225053559</v>
      </c>
      <c r="EH181" s="5">
        <f t="shared" si="582"/>
        <v>2.3917203081363771</v>
      </c>
      <c r="EI181" s="5">
        <f t="shared" si="583"/>
        <v>1.7974780495987268</v>
      </c>
      <c r="EJ181" s="5">
        <f t="shared" si="584"/>
        <v>3.0248236704371663</v>
      </c>
      <c r="EK181" s="5">
        <f t="shared" si="585"/>
        <v>0.4014071438432969</v>
      </c>
      <c r="EL181" s="5">
        <f t="shared" si="586"/>
        <v>0.28438684141400683</v>
      </c>
      <c r="EM181" s="5">
        <f t="shared" si="587"/>
        <v>0.31</v>
      </c>
      <c r="EN181" s="5">
        <f t="shared" si="588"/>
        <v>16.32</v>
      </c>
      <c r="EO181" s="36">
        <f t="shared" si="589"/>
        <v>2.17</v>
      </c>
      <c r="EP181" s="36">
        <f t="shared" si="590"/>
        <v>1.4417534634442308</v>
      </c>
      <c r="EQ181" s="36">
        <f t="shared" si="591"/>
        <v>1.9223379512589747</v>
      </c>
      <c r="ER181" s="36">
        <f t="shared" si="592"/>
        <v>130.22590100111233</v>
      </c>
      <c r="ES181" s="36">
        <f t="shared" si="593"/>
        <v>159</v>
      </c>
      <c r="ET181" s="36">
        <f t="shared" si="594"/>
        <v>96</v>
      </c>
      <c r="EU181" s="36">
        <f t="shared" si="595"/>
        <v>11.825261907169583</v>
      </c>
      <c r="EV181" s="36">
        <f t="shared" si="596"/>
        <v>6.2956567903731422</v>
      </c>
      <c r="EW181" s="36">
        <f t="shared" si="597"/>
        <v>15.676665992516938</v>
      </c>
      <c r="EX181" s="36">
        <f t="shared" si="598"/>
        <v>11.825261907169583</v>
      </c>
      <c r="EY181" s="36">
        <f t="shared" si="599"/>
        <v>4.1234149054505007</v>
      </c>
      <c r="EZ181" s="36">
        <f t="shared" si="600"/>
        <v>6.2956567903731422</v>
      </c>
      <c r="FA181" s="5" t="str">
        <f t="shared" si="601"/>
        <v/>
      </c>
      <c r="FB181" s="5" t="str">
        <f t="shared" si="602"/>
        <v/>
      </c>
      <c r="FC181" s="5" t="str">
        <f t="shared" si="603"/>
        <v/>
      </c>
      <c r="FD181" s="36">
        <f t="shared" si="604"/>
        <v>130.22590100111233</v>
      </c>
      <c r="FE181" s="36">
        <f t="shared" si="605"/>
        <v>159</v>
      </c>
      <c r="FF181" s="36">
        <f t="shared" si="606"/>
        <v>47</v>
      </c>
      <c r="FG181" s="5" t="str">
        <f t="shared" si="607"/>
        <v/>
      </c>
      <c r="FH181" s="36" t="str">
        <f t="shared" si="608"/>
        <v/>
      </c>
      <c r="FI181" s="36" t="str">
        <f t="shared" si="609"/>
        <v/>
      </c>
      <c r="FJ181" s="5" t="str">
        <f t="shared" si="610"/>
        <v/>
      </c>
      <c r="FK181" s="5" t="str">
        <f t="shared" si="611"/>
        <v/>
      </c>
      <c r="FL181" s="5" t="str">
        <f t="shared" si="612"/>
        <v/>
      </c>
      <c r="FM181" s="5" t="str">
        <f t="shared" si="613"/>
        <v/>
      </c>
      <c r="FN181" s="5" t="str">
        <f t="shared" si="614"/>
        <v/>
      </c>
      <c r="FO181" s="5" t="str">
        <f t="shared" si="615"/>
        <v/>
      </c>
      <c r="FP181" s="4">
        <f t="shared" si="616"/>
        <v>260.45999999999998</v>
      </c>
      <c r="FQ181" s="4" t="str">
        <f t="shared" si="617"/>
        <v/>
      </c>
      <c r="FR181" s="4">
        <f t="shared" si="618"/>
        <v>318</v>
      </c>
      <c r="FS181" s="65">
        <f t="shared" si="619"/>
        <v>8.6686083762089125E-2</v>
      </c>
      <c r="FT181" s="65">
        <f t="shared" si="620"/>
        <v>-0.18529211484406963</v>
      </c>
      <c r="FU181" s="65" t="str">
        <f t="shared" si="621"/>
        <v/>
      </c>
      <c r="FV181" s="65" t="str">
        <f t="shared" si="622"/>
        <v/>
      </c>
      <c r="FW181" s="65">
        <f t="shared" si="623"/>
        <v>0.56254753394295143</v>
      </c>
      <c r="FX181" s="65">
        <f t="shared" si="624"/>
        <v>-0.53952319563070139</v>
      </c>
      <c r="FY181" s="65">
        <f t="shared" si="625"/>
        <v>4.5451485475098794</v>
      </c>
      <c r="FZ181" s="65">
        <f t="shared" si="626"/>
        <v>-6.7125777078462727</v>
      </c>
      <c r="GA181" s="65" t="str">
        <f t="shared" si="627"/>
        <v/>
      </c>
      <c r="GB181" s="65">
        <f t="shared" si="628"/>
        <v>0.40593469794721421</v>
      </c>
      <c r="GC181" s="65">
        <f t="shared" si="629"/>
        <v>-1.4893187766204874</v>
      </c>
      <c r="GD181" s="65">
        <f t="shared" si="630"/>
        <v>-2.3253152965921728</v>
      </c>
    </row>
    <row r="182" spans="1:186">
      <c r="A182" s="38" t="s">
        <v>185</v>
      </c>
      <c r="B182" s="37">
        <v>666281.51631500002</v>
      </c>
      <c r="C182" s="4">
        <v>4909925.8691400001</v>
      </c>
      <c r="D182" s="38" t="s">
        <v>378</v>
      </c>
      <c r="E182" s="38" t="s">
        <v>646</v>
      </c>
      <c r="F182" s="58">
        <v>6537</v>
      </c>
      <c r="G182" s="38" t="s">
        <v>393</v>
      </c>
      <c r="H182" s="34">
        <v>50.812362276357021</v>
      </c>
      <c r="I182" s="34">
        <v>2.4635702011523297</v>
      </c>
      <c r="J182" s="34">
        <v>15.713848175477612</v>
      </c>
      <c r="K182" s="34">
        <v>11.463944202971797</v>
      </c>
      <c r="L182" s="34">
        <v>0.16685535226928133</v>
      </c>
      <c r="M182" s="34">
        <v>4.799545132922268</v>
      </c>
      <c r="N182" s="34">
        <v>5.9380875366420698</v>
      </c>
      <c r="O182" s="34">
        <v>5.084180733852218</v>
      </c>
      <c r="P182" s="34">
        <v>0.51038107752956641</v>
      </c>
      <c r="Q182" s="34">
        <v>0.14722531082583645</v>
      </c>
      <c r="R182" s="34">
        <v>1.83</v>
      </c>
      <c r="S182" s="5">
        <f t="shared" si="382"/>
        <v>98.93</v>
      </c>
      <c r="U182" s="4">
        <v>28</v>
      </c>
      <c r="V182" s="4">
        <v>261</v>
      </c>
      <c r="W182" s="4">
        <v>147</v>
      </c>
      <c r="X182" s="4">
        <v>81</v>
      </c>
      <c r="Y182" s="4">
        <v>81</v>
      </c>
      <c r="Z182" s="4">
        <v>34</v>
      </c>
      <c r="AC182" s="4">
        <v>185</v>
      </c>
      <c r="AD182" s="4">
        <v>41</v>
      </c>
      <c r="AE182" s="4">
        <v>187</v>
      </c>
      <c r="AF182" s="26"/>
      <c r="AG182" s="4">
        <v>141</v>
      </c>
      <c r="AH182" s="5">
        <v>18.899999999999999</v>
      </c>
      <c r="AI182" s="5">
        <v>39</v>
      </c>
      <c r="AK182" s="5">
        <v>22</v>
      </c>
      <c r="AL182" s="5">
        <v>6</v>
      </c>
      <c r="AM182" s="5">
        <v>1.85</v>
      </c>
      <c r="AO182" s="5">
        <v>1.1000000000000001</v>
      </c>
      <c r="AT182" s="5">
        <v>2.85</v>
      </c>
      <c r="AU182" s="5">
        <v>0.44</v>
      </c>
      <c r="AV182" s="5">
        <v>4</v>
      </c>
      <c r="AW182" s="5">
        <v>1.3</v>
      </c>
      <c r="AX182" s="5">
        <v>1.6</v>
      </c>
      <c r="AZ182" s="5">
        <v>0.9</v>
      </c>
      <c r="BK182" s="4">
        <f t="shared" si="507"/>
        <v>14769</v>
      </c>
      <c r="BL182" s="6">
        <f t="shared" si="508"/>
        <v>0.84560429815871219</v>
      </c>
      <c r="BM182" s="6">
        <f t="shared" si="509"/>
        <v>3.0840888847675638E-2</v>
      </c>
      <c r="BN182" s="6">
        <f t="shared" si="510"/>
        <v>0.30817509659693293</v>
      </c>
      <c r="BO182" s="6">
        <f t="shared" si="511"/>
        <v>0.14356849346238945</v>
      </c>
      <c r="BP182" s="6">
        <f t="shared" si="512"/>
        <v>2.352063042983949E-3</v>
      </c>
      <c r="BQ182" s="6">
        <f t="shared" si="513"/>
        <v>0.11906586784724058</v>
      </c>
      <c r="BR182" s="6">
        <f t="shared" si="514"/>
        <v>0.10588601170902408</v>
      </c>
      <c r="BS182" s="6">
        <f t="shared" si="515"/>
        <v>0.16405875230242717</v>
      </c>
      <c r="BT182" s="6">
        <f t="shared" si="516"/>
        <v>1.0836116295744509E-2</v>
      </c>
      <c r="BU182" s="6">
        <f t="shared" si="517"/>
        <v>2.074472464785634E-3</v>
      </c>
      <c r="BV182" s="5">
        <f t="shared" si="518"/>
        <v>1.36</v>
      </c>
      <c r="BW182" s="5">
        <f t="shared" si="519"/>
        <v>9.09</v>
      </c>
      <c r="BX182" s="36">
        <f t="shared" si="520"/>
        <v>47.98</v>
      </c>
      <c r="BY182" s="5">
        <f t="shared" si="521"/>
        <v>2.15</v>
      </c>
      <c r="BZ182" s="5">
        <f t="shared" si="522"/>
        <v>6.38</v>
      </c>
      <c r="CA182" s="5">
        <f t="shared" si="523"/>
        <v>2.41</v>
      </c>
      <c r="CB182" s="5">
        <f t="shared" si="524"/>
        <v>16.73</v>
      </c>
      <c r="CC182" s="5">
        <f t="shared" si="525"/>
        <v>5.59</v>
      </c>
      <c r="CD182" s="5">
        <f t="shared" si="526"/>
        <v>-0.34352572526028524</v>
      </c>
      <c r="CE182" s="34">
        <f t="shared" si="527"/>
        <v>5.3099262104518345</v>
      </c>
      <c r="CF182" s="34">
        <f t="shared" si="528"/>
        <v>16.332194480946121</v>
      </c>
      <c r="CG182" s="34">
        <f t="shared" si="529"/>
        <v>32.512019230769234</v>
      </c>
      <c r="CH182" s="5">
        <f t="shared" si="530"/>
        <v>6.59</v>
      </c>
      <c r="CI182" s="5">
        <f t="shared" si="531"/>
        <v>0.28999999999999998</v>
      </c>
      <c r="CJ182" s="6">
        <f t="shared" si="532"/>
        <v>0.127</v>
      </c>
      <c r="CK182" s="5" t="str">
        <f t="shared" si="533"/>
        <v/>
      </c>
      <c r="CL182" s="5">
        <f t="shared" si="534"/>
        <v>8.4090000000000007</v>
      </c>
      <c r="CM182" s="5" t="str">
        <f t="shared" si="535"/>
        <v/>
      </c>
      <c r="CN182" s="5">
        <f t="shared" si="536"/>
        <v>0.55000000000000004</v>
      </c>
      <c r="CO182" s="5">
        <f t="shared" si="537"/>
        <v>0.56000000000000005</v>
      </c>
      <c r="CP182" s="5">
        <f t="shared" si="538"/>
        <v>4.5599999999999996</v>
      </c>
      <c r="CQ182" s="6" t="str">
        <f t="shared" si="539"/>
        <v/>
      </c>
      <c r="CR182" s="40">
        <f t="shared" si="540"/>
        <v>7.6E-3</v>
      </c>
      <c r="CS182" s="5" t="str">
        <f t="shared" si="541"/>
        <v/>
      </c>
      <c r="CT182" s="5">
        <f t="shared" si="542"/>
        <v>7.46</v>
      </c>
      <c r="CU182" s="5">
        <f t="shared" si="543"/>
        <v>88.1</v>
      </c>
      <c r="CV182" s="5">
        <f t="shared" si="544"/>
        <v>46.8</v>
      </c>
      <c r="CW182" s="5" t="str">
        <f t="shared" si="545"/>
        <v/>
      </c>
      <c r="CX182" s="5">
        <f t="shared" si="546"/>
        <v>13.68</v>
      </c>
      <c r="CY182" s="4">
        <f t="shared" si="547"/>
        <v>360</v>
      </c>
      <c r="CZ182" s="4">
        <f t="shared" si="548"/>
        <v>79</v>
      </c>
      <c r="DA182" s="4">
        <f t="shared" si="549"/>
        <v>5182</v>
      </c>
      <c r="DB182" s="5">
        <f t="shared" si="550"/>
        <v>3.44</v>
      </c>
      <c r="DC182" s="5">
        <f t="shared" si="551"/>
        <v>49.47</v>
      </c>
      <c r="DD182" s="5">
        <f t="shared" si="552"/>
        <v>108.46</v>
      </c>
      <c r="DE182" s="5">
        <f t="shared" si="553"/>
        <v>1.4</v>
      </c>
      <c r="DF182" s="5" t="str">
        <f t="shared" si="554"/>
        <v/>
      </c>
      <c r="DG182" s="5">
        <f t="shared" si="555"/>
        <v>0.46</v>
      </c>
      <c r="DH182" s="5">
        <f t="shared" si="556"/>
        <v>0.56000000000000005</v>
      </c>
      <c r="DI182" s="5">
        <f t="shared" si="557"/>
        <v>0.86</v>
      </c>
      <c r="DJ182" s="5">
        <f t="shared" si="558"/>
        <v>27.75</v>
      </c>
      <c r="DK182" s="5" t="str">
        <f t="shared" si="559"/>
        <v/>
      </c>
      <c r="DL182" s="5">
        <f t="shared" si="560"/>
        <v>14.54</v>
      </c>
      <c r="DM182" s="5">
        <f t="shared" si="561"/>
        <v>1.78</v>
      </c>
      <c r="DN182" s="5">
        <f t="shared" si="562"/>
        <v>1.23</v>
      </c>
      <c r="DO182" s="5" t="str">
        <f t="shared" si="563"/>
        <v/>
      </c>
      <c r="DP182" s="5" t="str">
        <f t="shared" si="564"/>
        <v/>
      </c>
      <c r="DQ182" s="5">
        <f t="shared" si="565"/>
        <v>4.43</v>
      </c>
      <c r="DR182" s="5">
        <f t="shared" si="566"/>
        <v>1.94</v>
      </c>
      <c r="DS182" s="5">
        <f t="shared" si="567"/>
        <v>2.2799999999999998</v>
      </c>
      <c r="DT182" s="5" t="str">
        <f t="shared" si="568"/>
        <v/>
      </c>
      <c r="DU182" s="5" t="str">
        <f t="shared" si="569"/>
        <v/>
      </c>
      <c r="DV182" s="5" t="str">
        <f t="shared" si="570"/>
        <v/>
      </c>
      <c r="DW182" s="5">
        <f t="shared" si="571"/>
        <v>0.56999999999999995</v>
      </c>
      <c r="DX182" s="5">
        <f t="shared" si="572"/>
        <v>0.7</v>
      </c>
      <c r="DY182" s="5" t="str">
        <f t="shared" si="573"/>
        <v/>
      </c>
      <c r="DZ182" s="36" t="str">
        <f t="shared" si="574"/>
        <v/>
      </c>
      <c r="EA182" s="36">
        <f t="shared" si="575"/>
        <v>4.2</v>
      </c>
      <c r="EB182" s="4">
        <f t="shared" si="576"/>
        <v>-259.10864771570675</v>
      </c>
      <c r="EC182" s="4">
        <f t="shared" si="577"/>
        <v>36.382556315383006</v>
      </c>
      <c r="ED182" s="4">
        <f t="shared" si="578"/>
        <v>-78.491795419286916</v>
      </c>
      <c r="EE182" s="4">
        <f t="shared" si="579"/>
        <v>293.47525015730571</v>
      </c>
      <c r="EF182" s="4">
        <f t="shared" si="580"/>
        <v>225.14219352731129</v>
      </c>
      <c r="EG182" s="5">
        <f t="shared" si="581"/>
        <v>0.79724580622721897</v>
      </c>
      <c r="EH182" s="5">
        <f t="shared" si="582"/>
        <v>1.7628220988597783</v>
      </c>
      <c r="EI182" s="5">
        <f t="shared" si="583"/>
        <v>1.0979415996333608</v>
      </c>
      <c r="EJ182" s="5">
        <f t="shared" si="584"/>
        <v>1.651336745341164</v>
      </c>
      <c r="EK182" s="5">
        <f t="shared" si="585"/>
        <v>0.55148787785860909</v>
      </c>
      <c r="EL182" s="5">
        <f t="shared" si="586"/>
        <v>0.71210702507437074</v>
      </c>
      <c r="EM182" s="5">
        <f t="shared" si="587"/>
        <v>0.31</v>
      </c>
      <c r="EN182" s="5">
        <f t="shared" si="588"/>
        <v>15.82</v>
      </c>
      <c r="EO182" s="36">
        <f t="shared" si="589"/>
        <v>2.46</v>
      </c>
      <c r="EP182" s="36">
        <f t="shared" si="590"/>
        <v>1.6685535226928132</v>
      </c>
      <c r="EQ182" s="36">
        <f t="shared" si="591"/>
        <v>1.4722531082583645</v>
      </c>
      <c r="ER182" s="36">
        <f t="shared" si="592"/>
        <v>147.69103355908217</v>
      </c>
      <c r="ES182" s="36">
        <f t="shared" si="593"/>
        <v>187</v>
      </c>
      <c r="ET182" s="36">
        <f t="shared" si="594"/>
        <v>123</v>
      </c>
      <c r="EU182" s="36">
        <f t="shared" si="595"/>
        <v>10.317549782674618</v>
      </c>
      <c r="EV182" s="36">
        <f t="shared" si="596"/>
        <v>4.799545132922268</v>
      </c>
      <c r="EW182" s="36">
        <f t="shared" si="597"/>
        <v>15.713848175477612</v>
      </c>
      <c r="EX182" s="36">
        <f t="shared" si="598"/>
        <v>10.317549782674618</v>
      </c>
      <c r="EY182" s="36">
        <f t="shared" si="599"/>
        <v>5.5945618113817845</v>
      </c>
      <c r="EZ182" s="36">
        <f t="shared" si="600"/>
        <v>4.799545132922268</v>
      </c>
      <c r="FA182" s="5">
        <f t="shared" si="601"/>
        <v>1.3333333333333333</v>
      </c>
      <c r="FB182" s="5">
        <f t="shared" si="602"/>
        <v>1.6</v>
      </c>
      <c r="FC182" s="5">
        <f t="shared" si="603"/>
        <v>1.3</v>
      </c>
      <c r="FD182" s="36">
        <f t="shared" si="604"/>
        <v>147.69103355908217</v>
      </c>
      <c r="FE182" s="36">
        <f t="shared" si="605"/>
        <v>187</v>
      </c>
      <c r="FF182" s="36">
        <f t="shared" si="606"/>
        <v>92.5</v>
      </c>
      <c r="FG182" s="5" t="str">
        <f t="shared" si="607"/>
        <v/>
      </c>
      <c r="FH182" s="36" t="str">
        <f t="shared" si="608"/>
        <v/>
      </c>
      <c r="FI182" s="36" t="str">
        <f t="shared" si="609"/>
        <v/>
      </c>
      <c r="FJ182" s="5" t="str">
        <f t="shared" si="610"/>
        <v/>
      </c>
      <c r="FK182" s="5" t="str">
        <f t="shared" si="611"/>
        <v/>
      </c>
      <c r="FL182" s="5" t="str">
        <f t="shared" si="612"/>
        <v/>
      </c>
      <c r="FM182" s="5" t="str">
        <f t="shared" si="613"/>
        <v/>
      </c>
      <c r="FN182" s="5">
        <f t="shared" si="614"/>
        <v>4</v>
      </c>
      <c r="FO182" s="5">
        <f t="shared" si="615"/>
        <v>3.9000000000000004</v>
      </c>
      <c r="FP182" s="4">
        <f t="shared" si="616"/>
        <v>295.38</v>
      </c>
      <c r="FQ182" s="4">
        <f t="shared" si="617"/>
        <v>300</v>
      </c>
      <c r="FR182" s="4">
        <f t="shared" si="618"/>
        <v>261</v>
      </c>
      <c r="FS182" s="65">
        <f t="shared" si="619"/>
        <v>-5.3740578818118341E-2</v>
      </c>
      <c r="FT182" s="65">
        <f t="shared" si="620"/>
        <v>-0.32425305047816122</v>
      </c>
      <c r="FU182" s="65">
        <f t="shared" si="621"/>
        <v>-7.5250952419192482E-2</v>
      </c>
      <c r="FV182" s="65">
        <f t="shared" si="622"/>
        <v>-7.5250952419192413E-2</v>
      </c>
      <c r="FW182" s="65">
        <f t="shared" si="623"/>
        <v>0.50696517155012655</v>
      </c>
      <c r="FX182" s="65">
        <f t="shared" si="624"/>
        <v>-0.30011937076144191</v>
      </c>
      <c r="FY182" s="65">
        <f t="shared" si="625"/>
        <v>4.7470866878101017</v>
      </c>
      <c r="FZ182" s="65">
        <f t="shared" si="626"/>
        <v>-6.1818046288683384</v>
      </c>
      <c r="GA182" s="65" t="str">
        <f t="shared" si="627"/>
        <v/>
      </c>
      <c r="GB182" s="65">
        <f t="shared" si="628"/>
        <v>0.30450775922369355</v>
      </c>
      <c r="GC182" s="65">
        <f t="shared" si="629"/>
        <v>-1.5768160798544424</v>
      </c>
      <c r="GD182" s="65">
        <f t="shared" si="630"/>
        <v>-2.4659936320630749</v>
      </c>
    </row>
    <row r="183" spans="1:186">
      <c r="A183" s="38" t="s">
        <v>185</v>
      </c>
      <c r="B183" s="37">
        <v>666257.66571800003</v>
      </c>
      <c r="C183" s="4">
        <v>4909852.6137300003</v>
      </c>
      <c r="D183" s="38" t="s">
        <v>378</v>
      </c>
      <c r="E183" s="38" t="s">
        <v>646</v>
      </c>
      <c r="F183" s="58">
        <v>6538</v>
      </c>
      <c r="G183" s="38" t="s">
        <v>394</v>
      </c>
      <c r="H183" s="34">
        <v>46.004275653923543</v>
      </c>
      <c r="I183" s="34">
        <v>2.498758551307847</v>
      </c>
      <c r="J183" s="34">
        <v>14.876329979879275</v>
      </c>
      <c r="K183" s="34">
        <v>12.658439637826962</v>
      </c>
      <c r="L183" s="34">
        <v>0.23244265593561367</v>
      </c>
      <c r="M183" s="34">
        <v>8.5810080482897373</v>
      </c>
      <c r="N183" s="34">
        <v>6.4793390342052319</v>
      </c>
      <c r="O183" s="34">
        <v>4.5229466800804827</v>
      </c>
      <c r="P183" s="34">
        <v>0.23244265593561367</v>
      </c>
      <c r="Q183" s="34">
        <v>0.18401710261569418</v>
      </c>
      <c r="R183" s="34">
        <v>3.13</v>
      </c>
      <c r="S183" s="5">
        <f t="shared" si="382"/>
        <v>99.399999999999991</v>
      </c>
      <c r="U183" s="4">
        <v>28</v>
      </c>
      <c r="V183" s="4">
        <v>270</v>
      </c>
      <c r="W183" s="4">
        <v>170</v>
      </c>
      <c r="X183" s="4">
        <v>88</v>
      </c>
      <c r="Y183" s="4">
        <v>104</v>
      </c>
      <c r="Z183" s="4">
        <v>22</v>
      </c>
      <c r="AC183" s="4">
        <v>161</v>
      </c>
      <c r="AD183" s="4">
        <v>34</v>
      </c>
      <c r="AE183" s="4">
        <v>160</v>
      </c>
      <c r="AF183" s="26"/>
      <c r="AG183" s="4">
        <v>44</v>
      </c>
      <c r="BK183" s="4">
        <f t="shared" si="507"/>
        <v>14980</v>
      </c>
      <c r="BL183" s="6">
        <f t="shared" si="508"/>
        <v>0.76558954325051654</v>
      </c>
      <c r="BM183" s="6">
        <f t="shared" si="509"/>
        <v>3.1281403997344102E-2</v>
      </c>
      <c r="BN183" s="6">
        <f t="shared" si="510"/>
        <v>0.2917499505761772</v>
      </c>
      <c r="BO183" s="6">
        <f t="shared" si="511"/>
        <v>0.15852773497591688</v>
      </c>
      <c r="BP183" s="6">
        <f t="shared" si="512"/>
        <v>3.2766091899579033E-3</v>
      </c>
      <c r="BQ183" s="6">
        <f t="shared" si="513"/>
        <v>0.21287541672760449</v>
      </c>
      <c r="BR183" s="6">
        <f t="shared" si="514"/>
        <v>0.1155374292832602</v>
      </c>
      <c r="BS183" s="6">
        <f t="shared" si="515"/>
        <v>0.14594858599807947</v>
      </c>
      <c r="BT183" s="6">
        <f t="shared" si="516"/>
        <v>4.9350882364249185E-3</v>
      </c>
      <c r="BU183" s="6">
        <f t="shared" si="517"/>
        <v>2.5928857632195883E-3</v>
      </c>
      <c r="BV183" s="5">
        <f t="shared" si="518"/>
        <v>1.51</v>
      </c>
      <c r="BW183" s="5">
        <f t="shared" si="519"/>
        <v>10.029999999999999</v>
      </c>
      <c r="BX183" s="36">
        <f t="shared" si="520"/>
        <v>59.9</v>
      </c>
      <c r="BY183" s="5">
        <f t="shared" si="521"/>
        <v>1.33</v>
      </c>
      <c r="BZ183" s="5">
        <f t="shared" si="522"/>
        <v>5.95</v>
      </c>
      <c r="CA183" s="5">
        <f t="shared" si="523"/>
        <v>2.59</v>
      </c>
      <c r="CB183" s="5">
        <f t="shared" si="524"/>
        <v>13.58</v>
      </c>
      <c r="CC183" s="5">
        <f t="shared" si="525"/>
        <v>4.76</v>
      </c>
      <c r="CD183" s="5">
        <f t="shared" si="526"/>
        <v>-1.7239496981891351</v>
      </c>
      <c r="CE183" s="34">
        <f t="shared" si="527"/>
        <v>8.8134507042253514</v>
      </c>
      <c r="CF183" s="34">
        <f t="shared" si="528"/>
        <v>19.815736418511065</v>
      </c>
      <c r="CG183" s="34">
        <f t="shared" si="529"/>
        <v>44.47702834799609</v>
      </c>
      <c r="CH183" s="5">
        <f t="shared" si="530"/>
        <v>2.4</v>
      </c>
      <c r="CI183" s="5">
        <f t="shared" si="531"/>
        <v>0.13</v>
      </c>
      <c r="CJ183" s="6">
        <f t="shared" si="532"/>
        <v>8.6999999999999994E-2</v>
      </c>
      <c r="CK183" s="5" t="str">
        <f t="shared" si="533"/>
        <v/>
      </c>
      <c r="CL183" s="5" t="str">
        <f t="shared" si="534"/>
        <v/>
      </c>
      <c r="CM183" s="5" t="str">
        <f t="shared" si="535"/>
        <v/>
      </c>
      <c r="CN183" s="5">
        <f t="shared" si="536"/>
        <v>0.61</v>
      </c>
      <c r="CO183" s="5">
        <f t="shared" si="537"/>
        <v>0.63</v>
      </c>
      <c r="CP183" s="5">
        <f t="shared" si="538"/>
        <v>4.71</v>
      </c>
      <c r="CQ183" s="6" t="str">
        <f t="shared" si="539"/>
        <v/>
      </c>
      <c r="CR183" s="40">
        <f t="shared" si="540"/>
        <v>6.4000000000000003E-3</v>
      </c>
      <c r="CS183" s="5" t="str">
        <f t="shared" si="541"/>
        <v/>
      </c>
      <c r="CT183" s="5" t="str">
        <f t="shared" si="542"/>
        <v/>
      </c>
      <c r="CU183" s="5" t="str">
        <f t="shared" si="543"/>
        <v/>
      </c>
      <c r="CV183" s="5" t="str">
        <f t="shared" si="544"/>
        <v/>
      </c>
      <c r="CW183" s="5" t="str">
        <f t="shared" si="545"/>
        <v/>
      </c>
      <c r="CX183" s="5" t="str">
        <f t="shared" si="546"/>
        <v/>
      </c>
      <c r="CY183" s="4">
        <f t="shared" si="547"/>
        <v>441</v>
      </c>
      <c r="CZ183" s="4">
        <f t="shared" si="548"/>
        <v>93.6</v>
      </c>
      <c r="DA183" s="4" t="str">
        <f t="shared" si="549"/>
        <v/>
      </c>
      <c r="DB183" s="5">
        <f t="shared" si="550"/>
        <v>1.29</v>
      </c>
      <c r="DC183" s="5" t="str">
        <f t="shared" si="551"/>
        <v/>
      </c>
      <c r="DD183" s="5" t="str">
        <f t="shared" si="552"/>
        <v/>
      </c>
      <c r="DE183" s="5" t="str">
        <f t="shared" si="553"/>
        <v/>
      </c>
      <c r="DF183" s="5" t="str">
        <f t="shared" si="554"/>
        <v/>
      </c>
      <c r="DG183" s="5" t="str">
        <f t="shared" si="555"/>
        <v/>
      </c>
      <c r="DH183" s="5" t="str">
        <f t="shared" si="556"/>
        <v/>
      </c>
      <c r="DI183" s="5" t="str">
        <f t="shared" si="557"/>
        <v/>
      </c>
      <c r="DJ183" s="5" t="str">
        <f t="shared" si="558"/>
        <v/>
      </c>
      <c r="DK183" s="5" t="str">
        <f t="shared" si="559"/>
        <v/>
      </c>
      <c r="DL183" s="5" t="str">
        <f t="shared" si="560"/>
        <v/>
      </c>
      <c r="DM183" s="5" t="str">
        <f t="shared" si="561"/>
        <v/>
      </c>
      <c r="DN183" s="5" t="str">
        <f t="shared" si="562"/>
        <v/>
      </c>
      <c r="DO183" s="5" t="str">
        <f t="shared" si="563"/>
        <v/>
      </c>
      <c r="DP183" s="5" t="str">
        <f t="shared" si="564"/>
        <v/>
      </c>
      <c r="DQ183" s="5" t="str">
        <f t="shared" si="565"/>
        <v/>
      </c>
      <c r="DR183" s="5" t="str">
        <f t="shared" si="566"/>
        <v/>
      </c>
      <c r="DS183" s="5" t="str">
        <f t="shared" si="567"/>
        <v/>
      </c>
      <c r="DT183" s="5" t="str">
        <f t="shared" si="568"/>
        <v/>
      </c>
      <c r="DU183" s="5" t="str">
        <f t="shared" si="569"/>
        <v/>
      </c>
      <c r="DV183" s="5" t="str">
        <f t="shared" si="570"/>
        <v/>
      </c>
      <c r="DW183" s="5" t="str">
        <f t="shared" si="571"/>
        <v/>
      </c>
      <c r="DX183" s="5" t="str">
        <f t="shared" si="572"/>
        <v/>
      </c>
      <c r="DY183" s="5" t="str">
        <f t="shared" si="573"/>
        <v/>
      </c>
      <c r="DZ183" s="36" t="str">
        <f t="shared" si="574"/>
        <v/>
      </c>
      <c r="EA183" s="36" t="str">
        <f t="shared" si="575"/>
        <v/>
      </c>
      <c r="EB183" s="4">
        <f t="shared" si="576"/>
        <v>-256.55092704491477</v>
      </c>
      <c r="EC183" s="4">
        <f t="shared" si="577"/>
        <v>27.287887326827629</v>
      </c>
      <c r="ED183" s="4">
        <f t="shared" si="578"/>
        <v>-90.208582224847561</v>
      </c>
      <c r="EE183" s="4">
        <f t="shared" si="579"/>
        <v>402.68455570086542</v>
      </c>
      <c r="EF183" s="4">
        <f t="shared" si="580"/>
        <v>125.02755697230697</v>
      </c>
      <c r="EG183" s="5">
        <f t="shared" si="581"/>
        <v>0.76405975723704167</v>
      </c>
      <c r="EH183" s="5">
        <f t="shared" si="582"/>
        <v>1.93452414579996</v>
      </c>
      <c r="EI183" s="5">
        <f t="shared" si="583"/>
        <v>1.09545754537827</v>
      </c>
      <c r="EJ183" s="5">
        <f t="shared" si="584"/>
        <v>1.3055668582538331</v>
      </c>
      <c r="EK183" s="5">
        <f t="shared" si="585"/>
        <v>0.50860358306339193</v>
      </c>
      <c r="EL183" s="5">
        <f t="shared" si="586"/>
        <v>0.80551259818122212</v>
      </c>
      <c r="EM183" s="5">
        <f t="shared" si="587"/>
        <v>0.32</v>
      </c>
      <c r="EN183" s="5">
        <f t="shared" si="588"/>
        <v>19.07</v>
      </c>
      <c r="EO183" s="36">
        <f t="shared" si="589"/>
        <v>2.5</v>
      </c>
      <c r="EP183" s="36">
        <f t="shared" si="590"/>
        <v>2.3244265593561368</v>
      </c>
      <c r="EQ183" s="36">
        <f t="shared" si="591"/>
        <v>1.8401710261569417</v>
      </c>
      <c r="ER183" s="36">
        <f t="shared" si="592"/>
        <v>149.80057515090544</v>
      </c>
      <c r="ES183" s="36">
        <f t="shared" si="593"/>
        <v>160</v>
      </c>
      <c r="ET183" s="36">
        <f t="shared" si="594"/>
        <v>102</v>
      </c>
      <c r="EU183" s="36">
        <f t="shared" si="595"/>
        <v>11.392595674044266</v>
      </c>
      <c r="EV183" s="36">
        <f t="shared" si="596"/>
        <v>8.5810080482897373</v>
      </c>
      <c r="EW183" s="36">
        <f t="shared" si="597"/>
        <v>14.876329979879275</v>
      </c>
      <c r="EX183" s="36">
        <f t="shared" si="598"/>
        <v>11.392595674044266</v>
      </c>
      <c r="EY183" s="36">
        <f t="shared" si="599"/>
        <v>4.7553893360160968</v>
      </c>
      <c r="EZ183" s="36">
        <f t="shared" si="600"/>
        <v>8.5810080482897373</v>
      </c>
      <c r="FA183" s="5" t="str">
        <f t="shared" si="601"/>
        <v/>
      </c>
      <c r="FB183" s="5" t="str">
        <f t="shared" si="602"/>
        <v/>
      </c>
      <c r="FC183" s="5" t="str">
        <f t="shared" si="603"/>
        <v/>
      </c>
      <c r="FD183" s="36">
        <f t="shared" si="604"/>
        <v>149.80057515090544</v>
      </c>
      <c r="FE183" s="36">
        <f t="shared" si="605"/>
        <v>160</v>
      </c>
      <c r="FF183" s="36">
        <f t="shared" si="606"/>
        <v>80.5</v>
      </c>
      <c r="FG183" s="5" t="str">
        <f t="shared" si="607"/>
        <v/>
      </c>
      <c r="FH183" s="36" t="str">
        <f t="shared" si="608"/>
        <v/>
      </c>
      <c r="FI183" s="36" t="str">
        <f t="shared" si="609"/>
        <v/>
      </c>
      <c r="FJ183" s="5" t="str">
        <f t="shared" si="610"/>
        <v/>
      </c>
      <c r="FK183" s="5" t="str">
        <f t="shared" si="611"/>
        <v/>
      </c>
      <c r="FL183" s="5" t="str">
        <f t="shared" si="612"/>
        <v/>
      </c>
      <c r="FM183" s="5" t="str">
        <f t="shared" si="613"/>
        <v/>
      </c>
      <c r="FN183" s="5" t="str">
        <f t="shared" si="614"/>
        <v/>
      </c>
      <c r="FO183" s="5" t="str">
        <f t="shared" si="615"/>
        <v/>
      </c>
      <c r="FP183" s="4">
        <f t="shared" si="616"/>
        <v>299.60000000000002</v>
      </c>
      <c r="FQ183" s="4" t="str">
        <f t="shared" si="617"/>
        <v/>
      </c>
      <c r="FR183" s="4">
        <f t="shared" si="618"/>
        <v>270</v>
      </c>
      <c r="FS183" s="65">
        <f t="shared" si="619"/>
        <v>-4.5178044868441534E-2</v>
      </c>
      <c r="FT183" s="65">
        <f t="shared" si="620"/>
        <v>-0.33041377334919086</v>
      </c>
      <c r="FU183" s="65" t="str">
        <f t="shared" si="621"/>
        <v/>
      </c>
      <c r="FV183" s="65" t="str">
        <f t="shared" si="622"/>
        <v/>
      </c>
      <c r="FW183" s="65">
        <f t="shared" si="623"/>
        <v>0.45763325990936543</v>
      </c>
      <c r="FX183" s="65">
        <f t="shared" si="624"/>
        <v>-0.36662594600363557</v>
      </c>
      <c r="FY183" s="65">
        <f t="shared" si="625"/>
        <v>4.9074947693009747</v>
      </c>
      <c r="FZ183" s="65">
        <f t="shared" si="626"/>
        <v>-6.3827130630435667</v>
      </c>
      <c r="GA183" s="65" t="str">
        <f t="shared" si="627"/>
        <v/>
      </c>
      <c r="GB183" s="65">
        <f t="shared" si="628"/>
        <v>0.2518596344064386</v>
      </c>
      <c r="GC183" s="65">
        <f t="shared" si="629"/>
        <v>-1.5943714163983904</v>
      </c>
      <c r="GD183" s="65">
        <f t="shared" si="630"/>
        <v>-2.4189220187122733</v>
      </c>
    </row>
    <row r="184" spans="1:186">
      <c r="A184" s="38" t="s">
        <v>185</v>
      </c>
      <c r="B184" s="37">
        <v>666264.48017500003</v>
      </c>
      <c r="C184" s="4">
        <v>4909832.1703700004</v>
      </c>
      <c r="D184" s="38" t="s">
        <v>378</v>
      </c>
      <c r="E184" s="38" t="s">
        <v>646</v>
      </c>
      <c r="F184" s="58">
        <v>6539</v>
      </c>
      <c r="G184" s="38" t="s">
        <v>395</v>
      </c>
      <c r="H184" s="34">
        <v>48.789412232720039</v>
      </c>
      <c r="I184" s="34">
        <v>2.3699393336648433</v>
      </c>
      <c r="J184" s="34">
        <v>16.041159622078567</v>
      </c>
      <c r="K184" s="34">
        <v>12.153283938339134</v>
      </c>
      <c r="L184" s="34">
        <v>0.18606961710591746</v>
      </c>
      <c r="M184" s="34">
        <v>6.8160238687220289</v>
      </c>
      <c r="N184" s="34">
        <v>7.0902317255096969</v>
      </c>
      <c r="O184" s="34">
        <v>4.4656708105420186</v>
      </c>
      <c r="P184" s="34">
        <v>0.38193237195425161</v>
      </c>
      <c r="Q184" s="34">
        <v>0.17627647936350074</v>
      </c>
      <c r="R184" s="34">
        <v>2.08</v>
      </c>
      <c r="S184" s="5">
        <f t="shared" si="382"/>
        <v>100.54999999999998</v>
      </c>
      <c r="U184" s="4">
        <v>25</v>
      </c>
      <c r="V184" s="4">
        <v>210</v>
      </c>
      <c r="W184" s="4">
        <v>196</v>
      </c>
      <c r="X184" s="4">
        <v>83</v>
      </c>
      <c r="Y184" s="4">
        <v>102</v>
      </c>
      <c r="Z184" s="4">
        <v>21</v>
      </c>
      <c r="AC184" s="4">
        <v>254</v>
      </c>
      <c r="AD184" s="4">
        <v>34</v>
      </c>
      <c r="AE184" s="4">
        <v>164</v>
      </c>
      <c r="AF184" s="26"/>
      <c r="AG184" s="4">
        <v>206</v>
      </c>
      <c r="BK184" s="4">
        <f t="shared" si="507"/>
        <v>14208</v>
      </c>
      <c r="BL184" s="6">
        <f t="shared" si="508"/>
        <v>0.81193896210218064</v>
      </c>
      <c r="BM184" s="6">
        <f t="shared" si="509"/>
        <v>2.9668744787992533E-2</v>
      </c>
      <c r="BN184" s="6">
        <f t="shared" si="510"/>
        <v>0.31459422675188403</v>
      </c>
      <c r="BO184" s="6">
        <f t="shared" si="511"/>
        <v>0.15220142690468547</v>
      </c>
      <c r="BP184" s="6">
        <f t="shared" si="512"/>
        <v>2.6229153806867421E-3</v>
      </c>
      <c r="BQ184" s="6">
        <f t="shared" si="513"/>
        <v>0.16909014807050429</v>
      </c>
      <c r="BR184" s="6">
        <f t="shared" si="514"/>
        <v>0.12643066557613583</v>
      </c>
      <c r="BS184" s="6">
        <f t="shared" si="515"/>
        <v>0.14410038110816453</v>
      </c>
      <c r="BT184" s="6">
        <f t="shared" si="516"/>
        <v>8.1089675574151088E-3</v>
      </c>
      <c r="BU184" s="6">
        <f t="shared" si="517"/>
        <v>2.4838168150415774E-3</v>
      </c>
      <c r="BV184" s="5">
        <f t="shared" si="518"/>
        <v>1.45</v>
      </c>
      <c r="BW184" s="5">
        <f t="shared" si="519"/>
        <v>9.6300000000000008</v>
      </c>
      <c r="BX184" s="36">
        <f t="shared" si="520"/>
        <v>55.27</v>
      </c>
      <c r="BY184" s="5">
        <f t="shared" si="521"/>
        <v>1.6</v>
      </c>
      <c r="BZ184" s="5">
        <f t="shared" si="522"/>
        <v>6.77</v>
      </c>
      <c r="CA184" s="5">
        <f t="shared" si="523"/>
        <v>2.99</v>
      </c>
      <c r="CB184" s="5">
        <f t="shared" si="524"/>
        <v>13.44</v>
      </c>
      <c r="CC184" s="5">
        <f t="shared" si="525"/>
        <v>4.8499999999999996</v>
      </c>
      <c r="CD184" s="5">
        <f t="shared" si="526"/>
        <v>-2.242628543013427</v>
      </c>
      <c r="CE184" s="34">
        <f t="shared" si="527"/>
        <v>7.1979562406762803</v>
      </c>
      <c r="CF184" s="34">
        <f t="shared" si="528"/>
        <v>18.753858776727999</v>
      </c>
      <c r="CG184" s="34">
        <f t="shared" si="529"/>
        <v>38.381201044386415</v>
      </c>
      <c r="CH184" s="5">
        <f t="shared" si="530"/>
        <v>4.12</v>
      </c>
      <c r="CI184" s="5">
        <f t="shared" si="531"/>
        <v>0.22</v>
      </c>
      <c r="CJ184" s="6">
        <f t="shared" si="532"/>
        <v>9.2999999999999999E-2</v>
      </c>
      <c r="CK184" s="5" t="str">
        <f t="shared" si="533"/>
        <v/>
      </c>
      <c r="CL184" s="5" t="str">
        <f t="shared" si="534"/>
        <v/>
      </c>
      <c r="CM184" s="5" t="str">
        <f t="shared" si="535"/>
        <v/>
      </c>
      <c r="CN184" s="5">
        <f t="shared" si="536"/>
        <v>0.52</v>
      </c>
      <c r="CO184" s="5">
        <f t="shared" si="537"/>
        <v>0.93</v>
      </c>
      <c r="CP184" s="5">
        <f t="shared" si="538"/>
        <v>4.82</v>
      </c>
      <c r="CQ184" s="6" t="str">
        <f t="shared" si="539"/>
        <v/>
      </c>
      <c r="CR184" s="40">
        <f t="shared" si="540"/>
        <v>6.8999999999999999E-3</v>
      </c>
      <c r="CS184" s="5" t="str">
        <f t="shared" si="541"/>
        <v/>
      </c>
      <c r="CT184" s="5" t="str">
        <f t="shared" si="542"/>
        <v/>
      </c>
      <c r="CU184" s="5" t="str">
        <f t="shared" si="543"/>
        <v/>
      </c>
      <c r="CV184" s="5" t="str">
        <f t="shared" si="544"/>
        <v/>
      </c>
      <c r="CW184" s="5" t="str">
        <f t="shared" si="545"/>
        <v/>
      </c>
      <c r="CX184" s="5" t="str">
        <f t="shared" si="546"/>
        <v/>
      </c>
      <c r="CY184" s="4">
        <f t="shared" si="547"/>
        <v>418</v>
      </c>
      <c r="CZ184" s="4">
        <f t="shared" si="548"/>
        <v>86.6</v>
      </c>
      <c r="DA184" s="4" t="str">
        <f t="shared" si="549"/>
        <v/>
      </c>
      <c r="DB184" s="5">
        <f t="shared" si="550"/>
        <v>6.06</v>
      </c>
      <c r="DC184" s="5" t="str">
        <f t="shared" si="551"/>
        <v/>
      </c>
      <c r="DD184" s="5" t="str">
        <f t="shared" si="552"/>
        <v/>
      </c>
      <c r="DE184" s="5" t="str">
        <f t="shared" si="553"/>
        <v/>
      </c>
      <c r="DF184" s="5" t="str">
        <f t="shared" si="554"/>
        <v/>
      </c>
      <c r="DG184" s="5" t="str">
        <f t="shared" si="555"/>
        <v/>
      </c>
      <c r="DH184" s="5" t="str">
        <f t="shared" si="556"/>
        <v/>
      </c>
      <c r="DI184" s="5" t="str">
        <f t="shared" si="557"/>
        <v/>
      </c>
      <c r="DJ184" s="5" t="str">
        <f t="shared" si="558"/>
        <v/>
      </c>
      <c r="DK184" s="5" t="str">
        <f t="shared" si="559"/>
        <v/>
      </c>
      <c r="DL184" s="5" t="str">
        <f t="shared" si="560"/>
        <v/>
      </c>
      <c r="DM184" s="5" t="str">
        <f t="shared" si="561"/>
        <v/>
      </c>
      <c r="DN184" s="5" t="str">
        <f t="shared" si="562"/>
        <v/>
      </c>
      <c r="DO184" s="5" t="str">
        <f t="shared" si="563"/>
        <v/>
      </c>
      <c r="DP184" s="5" t="str">
        <f t="shared" si="564"/>
        <v/>
      </c>
      <c r="DQ184" s="5" t="str">
        <f t="shared" si="565"/>
        <v/>
      </c>
      <c r="DR184" s="5" t="str">
        <f t="shared" si="566"/>
        <v/>
      </c>
      <c r="DS184" s="5" t="str">
        <f t="shared" si="567"/>
        <v/>
      </c>
      <c r="DT184" s="5" t="str">
        <f t="shared" si="568"/>
        <v/>
      </c>
      <c r="DU184" s="5" t="str">
        <f t="shared" si="569"/>
        <v/>
      </c>
      <c r="DV184" s="5" t="str">
        <f t="shared" si="570"/>
        <v/>
      </c>
      <c r="DW184" s="5" t="str">
        <f t="shared" si="571"/>
        <v/>
      </c>
      <c r="DX184" s="5" t="str">
        <f t="shared" si="572"/>
        <v/>
      </c>
      <c r="DY184" s="5" t="str">
        <f t="shared" si="573"/>
        <v/>
      </c>
      <c r="DZ184" s="36" t="str">
        <f t="shared" si="574"/>
        <v/>
      </c>
      <c r="EA184" s="36" t="str">
        <f t="shared" si="575"/>
        <v/>
      </c>
      <c r="EB184" s="4">
        <f t="shared" si="576"/>
        <v>-262.42207912688531</v>
      </c>
      <c r="EC184" s="4">
        <f t="shared" si="577"/>
        <v>34.149861651056653</v>
      </c>
      <c r="ED184" s="4">
        <f t="shared" si="578"/>
        <v>-90.476453065967249</v>
      </c>
      <c r="EE184" s="4">
        <f t="shared" si="579"/>
        <v>350.96031976318233</v>
      </c>
      <c r="EF184" s="4">
        <f t="shared" si="580"/>
        <v>169.88981858576102</v>
      </c>
      <c r="EG184" s="5">
        <f t="shared" si="581"/>
        <v>0.7768652954173727</v>
      </c>
      <c r="EH184" s="5">
        <f t="shared" si="582"/>
        <v>2.0677720412735416</v>
      </c>
      <c r="EI184" s="5">
        <f t="shared" si="583"/>
        <v>1.1294095855244664</v>
      </c>
      <c r="EJ184" s="5">
        <f t="shared" si="584"/>
        <v>1.2035963061020831</v>
      </c>
      <c r="EK184" s="5">
        <f t="shared" si="585"/>
        <v>0.46993760022900061</v>
      </c>
      <c r="EL184" s="5">
        <f t="shared" si="586"/>
        <v>0.82489297084519686</v>
      </c>
      <c r="EM184" s="5">
        <f t="shared" si="587"/>
        <v>0.33</v>
      </c>
      <c r="EN184" s="5">
        <f t="shared" si="588"/>
        <v>18.03</v>
      </c>
      <c r="EO184" s="36">
        <f t="shared" si="589"/>
        <v>2.37</v>
      </c>
      <c r="EP184" s="36">
        <f t="shared" si="590"/>
        <v>1.8606961710591747</v>
      </c>
      <c r="EQ184" s="36">
        <f t="shared" si="591"/>
        <v>1.7627647936350075</v>
      </c>
      <c r="ER184" s="36">
        <f t="shared" si="592"/>
        <v>142.07786305320735</v>
      </c>
      <c r="ES184" s="36">
        <f t="shared" si="593"/>
        <v>164</v>
      </c>
      <c r="ET184" s="36">
        <f t="shared" si="594"/>
        <v>102</v>
      </c>
      <c r="EU184" s="36">
        <f t="shared" si="595"/>
        <v>10.937955544505222</v>
      </c>
      <c r="EV184" s="36">
        <f t="shared" si="596"/>
        <v>6.8160238687220289</v>
      </c>
      <c r="EW184" s="36">
        <f t="shared" si="597"/>
        <v>16.041159622078567</v>
      </c>
      <c r="EX184" s="36">
        <f t="shared" si="598"/>
        <v>10.937955544505222</v>
      </c>
      <c r="EY184" s="36">
        <f t="shared" si="599"/>
        <v>4.84760318249627</v>
      </c>
      <c r="EZ184" s="36">
        <f t="shared" si="600"/>
        <v>6.8160238687220289</v>
      </c>
      <c r="FA184" s="5" t="str">
        <f t="shared" si="601"/>
        <v/>
      </c>
      <c r="FB184" s="5" t="str">
        <f t="shared" si="602"/>
        <v/>
      </c>
      <c r="FC184" s="5" t="str">
        <f t="shared" si="603"/>
        <v/>
      </c>
      <c r="FD184" s="36">
        <f t="shared" si="604"/>
        <v>142.07786305320735</v>
      </c>
      <c r="FE184" s="36">
        <f t="shared" si="605"/>
        <v>164</v>
      </c>
      <c r="FF184" s="36">
        <f t="shared" si="606"/>
        <v>127</v>
      </c>
      <c r="FG184" s="5" t="str">
        <f t="shared" si="607"/>
        <v/>
      </c>
      <c r="FH184" s="36" t="str">
        <f t="shared" si="608"/>
        <v/>
      </c>
      <c r="FI184" s="36" t="str">
        <f t="shared" si="609"/>
        <v/>
      </c>
      <c r="FJ184" s="5" t="str">
        <f t="shared" si="610"/>
        <v/>
      </c>
      <c r="FK184" s="5" t="str">
        <f t="shared" si="611"/>
        <v/>
      </c>
      <c r="FL184" s="5" t="str">
        <f t="shared" si="612"/>
        <v/>
      </c>
      <c r="FM184" s="5" t="str">
        <f t="shared" si="613"/>
        <v/>
      </c>
      <c r="FN184" s="5" t="str">
        <f t="shared" si="614"/>
        <v/>
      </c>
      <c r="FO184" s="5" t="str">
        <f t="shared" si="615"/>
        <v/>
      </c>
      <c r="FP184" s="4">
        <f t="shared" si="616"/>
        <v>284.16000000000003</v>
      </c>
      <c r="FQ184" s="4" t="str">
        <f t="shared" si="617"/>
        <v/>
      </c>
      <c r="FR184" s="4">
        <f t="shared" si="618"/>
        <v>210</v>
      </c>
      <c r="FS184" s="65">
        <f t="shared" si="619"/>
        <v>-0.13134364936458773</v>
      </c>
      <c r="FT184" s="65">
        <f t="shared" si="620"/>
        <v>-0.3566529310904506</v>
      </c>
      <c r="FU184" s="65" t="str">
        <f t="shared" si="621"/>
        <v/>
      </c>
      <c r="FV184" s="65" t="str">
        <f t="shared" si="622"/>
        <v/>
      </c>
      <c r="FW184" s="65">
        <f t="shared" si="623"/>
        <v>0.50613951398276902</v>
      </c>
      <c r="FX184" s="65">
        <f t="shared" si="624"/>
        <v>-0.14563924048662538</v>
      </c>
      <c r="FY184" s="65">
        <f t="shared" si="625"/>
        <v>5.1703951648368207</v>
      </c>
      <c r="FZ184" s="65">
        <f t="shared" si="626"/>
        <v>-5.9765316418422918</v>
      </c>
      <c r="GA184" s="65" t="str">
        <f t="shared" si="627"/>
        <v/>
      </c>
      <c r="GB184" s="65">
        <f t="shared" si="628"/>
        <v>0.2906285468920935</v>
      </c>
      <c r="GC184" s="65">
        <f t="shared" si="629"/>
        <v>-1.6053075696668324</v>
      </c>
      <c r="GD184" s="65">
        <f t="shared" si="630"/>
        <v>-2.4754432215813034</v>
      </c>
    </row>
    <row r="185" spans="1:186">
      <c r="A185" s="38" t="s">
        <v>185</v>
      </c>
      <c r="B185" s="37">
        <v>666317.29221099999</v>
      </c>
      <c r="C185" s="4">
        <v>4909798.0980799999</v>
      </c>
      <c r="D185" s="38" t="s">
        <v>378</v>
      </c>
      <c r="E185" s="38" t="s">
        <v>646</v>
      </c>
      <c r="F185" s="58">
        <v>6540</v>
      </c>
      <c r="G185" s="38" t="s">
        <v>396</v>
      </c>
      <c r="H185" s="34">
        <v>52.458286253464642</v>
      </c>
      <c r="I185" s="34">
        <v>1.2845328772778204</v>
      </c>
      <c r="J185" s="34">
        <v>20.021872972813586</v>
      </c>
      <c r="K185" s="34">
        <v>11.601916612608361</v>
      </c>
      <c r="L185" s="34">
        <v>0.22518487940083742</v>
      </c>
      <c r="M185" s="34">
        <v>2.6630559650881644</v>
      </c>
      <c r="N185" s="34">
        <v>2.1637329716341336</v>
      </c>
      <c r="O185" s="34">
        <v>8.6451412396060618</v>
      </c>
      <c r="P185" s="34">
        <v>0.41120717107979005</v>
      </c>
      <c r="Q185" s="34">
        <v>0.13706905702659669</v>
      </c>
      <c r="R185" s="34">
        <v>2.13</v>
      </c>
      <c r="S185" s="5">
        <f t="shared" si="382"/>
        <v>101.74199999999999</v>
      </c>
      <c r="U185" s="4">
        <v>17</v>
      </c>
      <c r="V185" s="4">
        <v>109</v>
      </c>
      <c r="W185" s="4">
        <v>75</v>
      </c>
      <c r="X185" s="4">
        <v>53</v>
      </c>
      <c r="Y185" s="4">
        <v>75</v>
      </c>
      <c r="Z185" s="4">
        <v>25</v>
      </c>
      <c r="AC185" s="4">
        <v>300</v>
      </c>
      <c r="AD185" s="4">
        <v>65</v>
      </c>
      <c r="AE185" s="4">
        <v>397</v>
      </c>
      <c r="AF185" s="26"/>
      <c r="AG185" s="4">
        <v>91</v>
      </c>
      <c r="BK185" s="4">
        <f t="shared" si="507"/>
        <v>7701</v>
      </c>
      <c r="BL185" s="6">
        <f t="shared" si="508"/>
        <v>0.87299527797411614</v>
      </c>
      <c r="BM185" s="6">
        <f t="shared" si="509"/>
        <v>1.6080782139181529E-2</v>
      </c>
      <c r="BN185" s="6">
        <f t="shared" si="510"/>
        <v>0.39266273725855239</v>
      </c>
      <c r="BO185" s="6">
        <f t="shared" si="511"/>
        <v>0.14529638838582795</v>
      </c>
      <c r="BP185" s="6">
        <f t="shared" si="512"/>
        <v>3.1743005272178945E-3</v>
      </c>
      <c r="BQ185" s="6">
        <f t="shared" si="513"/>
        <v>6.6064400026994902E-2</v>
      </c>
      <c r="BR185" s="6">
        <f t="shared" si="514"/>
        <v>3.8582970250252029E-2</v>
      </c>
      <c r="BS185" s="6">
        <f t="shared" si="515"/>
        <v>0.27896551273333536</v>
      </c>
      <c r="BT185" s="6">
        <f t="shared" si="516"/>
        <v>8.7305131864074317E-3</v>
      </c>
      <c r="BU185" s="6">
        <f t="shared" si="517"/>
        <v>1.9313661691784795E-3</v>
      </c>
      <c r="BV185" s="5">
        <f t="shared" si="518"/>
        <v>1.38</v>
      </c>
      <c r="BW185" s="5">
        <f t="shared" si="519"/>
        <v>9.1999999999999993</v>
      </c>
      <c r="BX185" s="36">
        <f t="shared" si="520"/>
        <v>33.590000000000003</v>
      </c>
      <c r="BY185" s="5">
        <f t="shared" si="521"/>
        <v>3.92</v>
      </c>
      <c r="BZ185" s="5">
        <f t="shared" si="522"/>
        <v>15.59</v>
      </c>
      <c r="CA185" s="5">
        <f t="shared" si="523"/>
        <v>1.68</v>
      </c>
      <c r="CB185" s="5">
        <f t="shared" si="524"/>
        <v>9.3699999999999992</v>
      </c>
      <c r="CC185" s="5">
        <f t="shared" si="525"/>
        <v>9.06</v>
      </c>
      <c r="CD185" s="5">
        <f t="shared" si="526"/>
        <v>6.8926154390517178</v>
      </c>
      <c r="CE185" s="34">
        <f t="shared" si="527"/>
        <v>3.0742631361679544</v>
      </c>
      <c r="CF185" s="34">
        <f t="shared" si="528"/>
        <v>13.88313734740815</v>
      </c>
      <c r="CG185" s="34">
        <f t="shared" si="529"/>
        <v>22.143864598025388</v>
      </c>
      <c r="CH185" s="5">
        <f t="shared" si="530"/>
        <v>5.7</v>
      </c>
      <c r="CI185" s="5">
        <f t="shared" si="531"/>
        <v>0.44</v>
      </c>
      <c r="CJ185" s="6">
        <f t="shared" si="532"/>
        <v>0.28999999999999998</v>
      </c>
      <c r="CK185" s="5" t="str">
        <f t="shared" si="533"/>
        <v/>
      </c>
      <c r="CL185" s="5" t="str">
        <f t="shared" si="534"/>
        <v/>
      </c>
      <c r="CM185" s="5" t="str">
        <f t="shared" si="535"/>
        <v/>
      </c>
      <c r="CN185" s="5">
        <f t="shared" si="536"/>
        <v>1</v>
      </c>
      <c r="CO185" s="5">
        <f t="shared" si="537"/>
        <v>0.69</v>
      </c>
      <c r="CP185" s="5">
        <f t="shared" si="538"/>
        <v>6.11</v>
      </c>
      <c r="CQ185" s="6" t="str">
        <f t="shared" si="539"/>
        <v/>
      </c>
      <c r="CR185" s="40">
        <f t="shared" si="540"/>
        <v>3.09E-2</v>
      </c>
      <c r="CS185" s="5" t="str">
        <f t="shared" si="541"/>
        <v/>
      </c>
      <c r="CT185" s="5" t="str">
        <f t="shared" si="542"/>
        <v/>
      </c>
      <c r="CU185" s="5" t="str">
        <f t="shared" si="543"/>
        <v/>
      </c>
      <c r="CV185" s="5" t="str">
        <f t="shared" si="544"/>
        <v/>
      </c>
      <c r="CW185" s="5" t="str">
        <f t="shared" si="545"/>
        <v/>
      </c>
      <c r="CX185" s="5" t="str">
        <f t="shared" si="546"/>
        <v/>
      </c>
      <c r="CY185" s="4">
        <f t="shared" si="547"/>
        <v>118</v>
      </c>
      <c r="CZ185" s="4">
        <f t="shared" si="548"/>
        <v>19.399999999999999</v>
      </c>
      <c r="DA185" s="4" t="str">
        <f t="shared" si="549"/>
        <v/>
      </c>
      <c r="DB185" s="5">
        <f t="shared" si="550"/>
        <v>1.4</v>
      </c>
      <c r="DC185" s="5" t="str">
        <f t="shared" si="551"/>
        <v/>
      </c>
      <c r="DD185" s="5" t="str">
        <f t="shared" si="552"/>
        <v/>
      </c>
      <c r="DE185" s="5" t="str">
        <f t="shared" si="553"/>
        <v/>
      </c>
      <c r="DF185" s="5" t="str">
        <f t="shared" si="554"/>
        <v/>
      </c>
      <c r="DG185" s="5" t="str">
        <f t="shared" si="555"/>
        <v/>
      </c>
      <c r="DH185" s="5" t="str">
        <f t="shared" si="556"/>
        <v/>
      </c>
      <c r="DI185" s="5" t="str">
        <f t="shared" si="557"/>
        <v/>
      </c>
      <c r="DJ185" s="5" t="str">
        <f t="shared" si="558"/>
        <v/>
      </c>
      <c r="DK185" s="5" t="str">
        <f t="shared" si="559"/>
        <v/>
      </c>
      <c r="DL185" s="5" t="str">
        <f t="shared" si="560"/>
        <v/>
      </c>
      <c r="DM185" s="5" t="str">
        <f t="shared" si="561"/>
        <v/>
      </c>
      <c r="DN185" s="5" t="str">
        <f t="shared" si="562"/>
        <v/>
      </c>
      <c r="DO185" s="5" t="str">
        <f t="shared" si="563"/>
        <v/>
      </c>
      <c r="DP185" s="5" t="str">
        <f t="shared" si="564"/>
        <v/>
      </c>
      <c r="DQ185" s="5" t="str">
        <f t="shared" si="565"/>
        <v/>
      </c>
      <c r="DR185" s="5" t="str">
        <f t="shared" si="566"/>
        <v/>
      </c>
      <c r="DS185" s="5" t="str">
        <f t="shared" si="567"/>
        <v/>
      </c>
      <c r="DT185" s="5" t="str">
        <f t="shared" si="568"/>
        <v/>
      </c>
      <c r="DU185" s="5" t="str">
        <f t="shared" si="569"/>
        <v/>
      </c>
      <c r="DV185" s="5" t="str">
        <f t="shared" si="570"/>
        <v/>
      </c>
      <c r="DW185" s="5" t="str">
        <f t="shared" si="571"/>
        <v/>
      </c>
      <c r="DX185" s="5" t="str">
        <f t="shared" si="572"/>
        <v/>
      </c>
      <c r="DY185" s="5" t="str">
        <f t="shared" si="573"/>
        <v/>
      </c>
      <c r="DZ185" s="36" t="str">
        <f t="shared" si="574"/>
        <v/>
      </c>
      <c r="EA185" s="36" t="str">
        <f t="shared" si="575"/>
        <v/>
      </c>
      <c r="EB185" s="4">
        <f t="shared" si="576"/>
        <v>-308.81796979717996</v>
      </c>
      <c r="EC185" s="4">
        <f t="shared" si="577"/>
        <v>-22.41958009520545</v>
      </c>
      <c r="ED185" s="4">
        <f t="shared" si="578"/>
        <v>27.80077083830551</v>
      </c>
      <c r="EE185" s="4">
        <f t="shared" si="579"/>
        <v>227.44157055200438</v>
      </c>
      <c r="EF185" s="4">
        <f t="shared" si="580"/>
        <v>349.9780095432011</v>
      </c>
      <c r="EG185" s="5">
        <f t="shared" si="581"/>
        <v>1.0766445761235024</v>
      </c>
      <c r="EH185" s="5">
        <f t="shared" si="582"/>
        <v>1.3655036423191578</v>
      </c>
      <c r="EI185" s="5">
        <f t="shared" si="583"/>
        <v>1.2039908790772083</v>
      </c>
      <c r="EJ185" s="5">
        <f t="shared" si="584"/>
        <v>7.4544627613955505</v>
      </c>
      <c r="EK185" s="5">
        <f t="shared" si="585"/>
        <v>0.72623840189430178</v>
      </c>
      <c r="EL185" s="5">
        <f t="shared" si="586"/>
        <v>0.20095298624428551</v>
      </c>
      <c r="EM185" s="5">
        <f t="shared" si="587"/>
        <v>0.38</v>
      </c>
      <c r="EN185" s="5">
        <f t="shared" si="588"/>
        <v>12.99</v>
      </c>
      <c r="EO185" s="36">
        <f t="shared" si="589"/>
        <v>1.28</v>
      </c>
      <c r="EP185" s="36">
        <f t="shared" si="590"/>
        <v>2.2518487940083745</v>
      </c>
      <c r="EQ185" s="36">
        <f t="shared" si="591"/>
        <v>1.3706905702659669</v>
      </c>
      <c r="ER185" s="36">
        <f t="shared" si="592"/>
        <v>77.00774599280534</v>
      </c>
      <c r="ES185" s="36">
        <f t="shared" si="593"/>
        <v>397</v>
      </c>
      <c r="ET185" s="36">
        <f t="shared" si="594"/>
        <v>195</v>
      </c>
      <c r="EU185" s="36">
        <f t="shared" si="595"/>
        <v>10.441724951347526</v>
      </c>
      <c r="EV185" s="36">
        <f t="shared" si="596"/>
        <v>2.6630559650881644</v>
      </c>
      <c r="EW185" s="36">
        <f t="shared" si="597"/>
        <v>20.021872972813586</v>
      </c>
      <c r="EX185" s="36">
        <f t="shared" si="598"/>
        <v>10.441724951347526</v>
      </c>
      <c r="EY185" s="36">
        <f t="shared" si="599"/>
        <v>9.0563484106858514</v>
      </c>
      <c r="EZ185" s="36">
        <f t="shared" si="600"/>
        <v>2.6630559650881644</v>
      </c>
      <c r="FA185" s="5" t="str">
        <f t="shared" si="601"/>
        <v/>
      </c>
      <c r="FB185" s="5" t="str">
        <f t="shared" si="602"/>
        <v/>
      </c>
      <c r="FC185" s="5" t="str">
        <f t="shared" si="603"/>
        <v/>
      </c>
      <c r="FD185" s="36">
        <f t="shared" si="604"/>
        <v>77.00774599280534</v>
      </c>
      <c r="FE185" s="36">
        <f t="shared" si="605"/>
        <v>397</v>
      </c>
      <c r="FF185" s="36">
        <f t="shared" si="606"/>
        <v>150</v>
      </c>
      <c r="FG185" s="5" t="str">
        <f t="shared" si="607"/>
        <v/>
      </c>
      <c r="FH185" s="36" t="str">
        <f t="shared" si="608"/>
        <v/>
      </c>
      <c r="FI185" s="36" t="str">
        <f t="shared" si="609"/>
        <v/>
      </c>
      <c r="FJ185" s="5" t="str">
        <f t="shared" si="610"/>
        <v/>
      </c>
      <c r="FK185" s="5" t="str">
        <f t="shared" si="611"/>
        <v/>
      </c>
      <c r="FL185" s="5" t="str">
        <f t="shared" si="612"/>
        <v/>
      </c>
      <c r="FM185" s="5" t="str">
        <f t="shared" si="613"/>
        <v/>
      </c>
      <c r="FN185" s="5" t="str">
        <f t="shared" si="614"/>
        <v/>
      </c>
      <c r="FO185" s="5" t="str">
        <f t="shared" si="615"/>
        <v/>
      </c>
      <c r="FP185" s="4">
        <f t="shared" si="616"/>
        <v>154.02000000000001</v>
      </c>
      <c r="FQ185" s="4" t="str">
        <f t="shared" si="617"/>
        <v/>
      </c>
      <c r="FR185" s="4">
        <f t="shared" si="618"/>
        <v>109</v>
      </c>
      <c r="FS185" s="65">
        <f t="shared" si="619"/>
        <v>-0.15015062111446334</v>
      </c>
      <c r="FT185" s="65">
        <f t="shared" si="620"/>
        <v>-0.25815819334079421</v>
      </c>
      <c r="FU185" s="65" t="str">
        <f t="shared" si="621"/>
        <v/>
      </c>
      <c r="FV185" s="65" t="str">
        <f t="shared" si="622"/>
        <v/>
      </c>
      <c r="FW185" s="65">
        <f t="shared" si="623"/>
        <v>0.80361385146806974</v>
      </c>
      <c r="FX185" s="65">
        <f t="shared" si="624"/>
        <v>0.19263412265651902</v>
      </c>
      <c r="FY185" s="65">
        <f t="shared" si="625"/>
        <v>4.0464948862004517</v>
      </c>
      <c r="FZ185" s="65">
        <f t="shared" si="626"/>
        <v>-5.1389875075872977</v>
      </c>
      <c r="GA185" s="65" t="str">
        <f t="shared" si="627"/>
        <v/>
      </c>
      <c r="GB185" s="65">
        <f t="shared" si="628"/>
        <v>0.45739706778321632</v>
      </c>
      <c r="GC185" s="65">
        <f t="shared" si="629"/>
        <v>-1.6565481788052132</v>
      </c>
      <c r="GD185" s="65">
        <f t="shared" si="630"/>
        <v>-2.6650475366397353</v>
      </c>
    </row>
    <row r="186" spans="1:186">
      <c r="A186" s="38" t="s">
        <v>185</v>
      </c>
      <c r="B186" s="37">
        <v>666267.88740300003</v>
      </c>
      <c r="C186" s="4">
        <v>4909789.5800099997</v>
      </c>
      <c r="D186" s="38" t="s">
        <v>378</v>
      </c>
      <c r="E186" s="38" t="s">
        <v>646</v>
      </c>
      <c r="F186" s="58">
        <v>6541</v>
      </c>
      <c r="G186" s="38" t="s">
        <v>397</v>
      </c>
      <c r="H186" s="34">
        <v>47.506322397731871</v>
      </c>
      <c r="I186" s="34">
        <v>2.2714904819765089</v>
      </c>
      <c r="J186" s="34">
        <v>16.573106520858648</v>
      </c>
      <c r="K186" s="34">
        <v>11.679165654110976</v>
      </c>
      <c r="L186" s="34">
        <v>0.16573106520858649</v>
      </c>
      <c r="M186" s="34">
        <v>6.2490360469825843</v>
      </c>
      <c r="N186" s="34">
        <v>6.5902470635884969</v>
      </c>
      <c r="O186" s="34">
        <v>3.9872944511948156</v>
      </c>
      <c r="P186" s="34">
        <v>1.1016241393276629</v>
      </c>
      <c r="Q186" s="34">
        <v>0.1559821790198461</v>
      </c>
      <c r="R186" s="34">
        <v>2.48</v>
      </c>
      <c r="S186" s="5">
        <f t="shared" si="382"/>
        <v>98.759999999999991</v>
      </c>
      <c r="U186" s="4">
        <v>25</v>
      </c>
      <c r="V186" s="4">
        <v>232</v>
      </c>
      <c r="W186" s="4">
        <v>178</v>
      </c>
      <c r="X186" s="4">
        <v>86</v>
      </c>
      <c r="Y186" s="4">
        <v>101</v>
      </c>
      <c r="Z186" s="4">
        <v>35</v>
      </c>
      <c r="AC186" s="4">
        <v>407</v>
      </c>
      <c r="AD186" s="4">
        <v>34</v>
      </c>
      <c r="AE186" s="4">
        <v>198</v>
      </c>
      <c r="AF186" s="26"/>
      <c r="AG186" s="4">
        <v>542</v>
      </c>
      <c r="BK186" s="4">
        <f t="shared" si="507"/>
        <v>13618</v>
      </c>
      <c r="BL186" s="6">
        <f t="shared" si="508"/>
        <v>0.79058616072111609</v>
      </c>
      <c r="BM186" s="6">
        <f t="shared" si="509"/>
        <v>2.8436285452885693E-2</v>
      </c>
      <c r="BN186" s="6">
        <f t="shared" si="510"/>
        <v>0.32502660366461361</v>
      </c>
      <c r="BO186" s="6">
        <f t="shared" si="511"/>
        <v>0.14626381533013122</v>
      </c>
      <c r="BP186" s="6">
        <f t="shared" si="512"/>
        <v>2.3362146209273539E-3</v>
      </c>
      <c r="BQ186" s="6">
        <f t="shared" si="513"/>
        <v>0.15502446159718641</v>
      </c>
      <c r="BR186" s="6">
        <f t="shared" si="514"/>
        <v>0.11751510455756949</v>
      </c>
      <c r="BS186" s="6">
        <f t="shared" si="515"/>
        <v>0.12866390613729642</v>
      </c>
      <c r="BT186" s="6">
        <f t="shared" si="516"/>
        <v>2.3389047544111738E-2</v>
      </c>
      <c r="BU186" s="6">
        <f t="shared" si="517"/>
        <v>2.1978607724368903E-3</v>
      </c>
      <c r="BV186" s="5">
        <f t="shared" si="518"/>
        <v>1.39</v>
      </c>
      <c r="BW186" s="5">
        <f t="shared" si="519"/>
        <v>9.26</v>
      </c>
      <c r="BX186" s="36">
        <f t="shared" si="520"/>
        <v>54.11</v>
      </c>
      <c r="BY186" s="5">
        <f t="shared" si="521"/>
        <v>1.68</v>
      </c>
      <c r="BZ186" s="5">
        <f t="shared" si="522"/>
        <v>7.3</v>
      </c>
      <c r="CA186" s="5">
        <f t="shared" si="523"/>
        <v>2.9</v>
      </c>
      <c r="CB186" s="5">
        <f t="shared" si="524"/>
        <v>14.56</v>
      </c>
      <c r="CC186" s="5">
        <f t="shared" si="525"/>
        <v>5.09</v>
      </c>
      <c r="CD186" s="5">
        <f t="shared" si="526"/>
        <v>-1.5013284730660184</v>
      </c>
      <c r="CE186" s="34">
        <f t="shared" si="527"/>
        <v>7.3506601863102468</v>
      </c>
      <c r="CF186" s="34">
        <f t="shared" si="528"/>
        <v>17.92820170109356</v>
      </c>
      <c r="CG186" s="34">
        <f t="shared" si="529"/>
        <v>41.000543773790106</v>
      </c>
      <c r="CH186" s="5">
        <f t="shared" si="530"/>
        <v>13.43</v>
      </c>
      <c r="CI186" s="5">
        <f t="shared" si="531"/>
        <v>0.67</v>
      </c>
      <c r="CJ186" s="6">
        <f t="shared" si="532"/>
        <v>0.127</v>
      </c>
      <c r="CK186" s="5" t="str">
        <f t="shared" si="533"/>
        <v/>
      </c>
      <c r="CL186" s="5" t="str">
        <f t="shared" si="534"/>
        <v/>
      </c>
      <c r="CM186" s="5" t="str">
        <f t="shared" si="535"/>
        <v/>
      </c>
      <c r="CN186" s="5">
        <f t="shared" si="536"/>
        <v>0.56999999999999995</v>
      </c>
      <c r="CO186" s="5">
        <f t="shared" si="537"/>
        <v>0.77</v>
      </c>
      <c r="CP186" s="5">
        <f t="shared" si="538"/>
        <v>5.82</v>
      </c>
      <c r="CQ186" s="6" t="str">
        <f t="shared" si="539"/>
        <v/>
      </c>
      <c r="CR186" s="40">
        <f t="shared" si="540"/>
        <v>8.6999999999999994E-3</v>
      </c>
      <c r="CS186" s="5" t="str">
        <f t="shared" si="541"/>
        <v/>
      </c>
      <c r="CT186" s="5" t="str">
        <f t="shared" si="542"/>
        <v/>
      </c>
      <c r="CU186" s="5" t="str">
        <f t="shared" si="543"/>
        <v/>
      </c>
      <c r="CV186" s="5" t="str">
        <f t="shared" si="544"/>
        <v/>
      </c>
      <c r="CW186" s="5" t="str">
        <f t="shared" si="545"/>
        <v/>
      </c>
      <c r="CX186" s="5" t="str">
        <f t="shared" si="546"/>
        <v/>
      </c>
      <c r="CY186" s="4">
        <f t="shared" si="547"/>
        <v>401</v>
      </c>
      <c r="CZ186" s="4">
        <f t="shared" si="548"/>
        <v>68.8</v>
      </c>
      <c r="DA186" s="4" t="str">
        <f t="shared" si="549"/>
        <v/>
      </c>
      <c r="DB186" s="5">
        <f t="shared" si="550"/>
        <v>15.94</v>
      </c>
      <c r="DC186" s="5" t="str">
        <f t="shared" si="551"/>
        <v/>
      </c>
      <c r="DD186" s="5" t="str">
        <f t="shared" si="552"/>
        <v/>
      </c>
      <c r="DE186" s="5" t="str">
        <f t="shared" si="553"/>
        <v/>
      </c>
      <c r="DF186" s="5" t="str">
        <f t="shared" si="554"/>
        <v/>
      </c>
      <c r="DG186" s="5" t="str">
        <f t="shared" si="555"/>
        <v/>
      </c>
      <c r="DH186" s="5" t="str">
        <f t="shared" si="556"/>
        <v/>
      </c>
      <c r="DI186" s="5" t="str">
        <f t="shared" si="557"/>
        <v/>
      </c>
      <c r="DJ186" s="5" t="str">
        <f t="shared" si="558"/>
        <v/>
      </c>
      <c r="DK186" s="5" t="str">
        <f t="shared" si="559"/>
        <v/>
      </c>
      <c r="DL186" s="5" t="str">
        <f t="shared" si="560"/>
        <v/>
      </c>
      <c r="DM186" s="5" t="str">
        <f t="shared" si="561"/>
        <v/>
      </c>
      <c r="DN186" s="5" t="str">
        <f t="shared" si="562"/>
        <v/>
      </c>
      <c r="DO186" s="5" t="str">
        <f t="shared" si="563"/>
        <v/>
      </c>
      <c r="DP186" s="5" t="str">
        <f t="shared" si="564"/>
        <v/>
      </c>
      <c r="DQ186" s="5" t="str">
        <f t="shared" si="565"/>
        <v/>
      </c>
      <c r="DR186" s="5" t="str">
        <f t="shared" si="566"/>
        <v/>
      </c>
      <c r="DS186" s="5" t="str">
        <f t="shared" si="567"/>
        <v/>
      </c>
      <c r="DT186" s="5" t="str">
        <f t="shared" si="568"/>
        <v/>
      </c>
      <c r="DU186" s="5" t="str">
        <f t="shared" si="569"/>
        <v/>
      </c>
      <c r="DV186" s="5" t="str">
        <f t="shared" si="570"/>
        <v/>
      </c>
      <c r="DW186" s="5" t="str">
        <f t="shared" si="571"/>
        <v/>
      </c>
      <c r="DX186" s="5" t="str">
        <f t="shared" si="572"/>
        <v/>
      </c>
      <c r="DY186" s="5" t="str">
        <f t="shared" si="573"/>
        <v/>
      </c>
      <c r="DZ186" s="36" t="str">
        <f t="shared" si="574"/>
        <v/>
      </c>
      <c r="EA186" s="36" t="str">
        <f t="shared" si="575"/>
        <v/>
      </c>
      <c r="EB186" s="4">
        <f t="shared" si="576"/>
        <v>-222.78996315075418</v>
      </c>
      <c r="EC186" s="4">
        <f t="shared" si="577"/>
        <v>33.132363520584242</v>
      </c>
      <c r="ED186" s="4">
        <f t="shared" si="578"/>
        <v>-62.056559131933476</v>
      </c>
      <c r="EE186" s="4">
        <f t="shared" si="579"/>
        <v>329.72456238020334</v>
      </c>
      <c r="EF186" s="4">
        <f t="shared" si="580"/>
        <v>192.14307409921241</v>
      </c>
      <c r="EG186" s="5">
        <f t="shared" si="581"/>
        <v>0.83988241750297943</v>
      </c>
      <c r="EH186" s="5">
        <f t="shared" si="582"/>
        <v>2.1382416520470828</v>
      </c>
      <c r="EI186" s="5">
        <f t="shared" si="583"/>
        <v>1.2060421433000879</v>
      </c>
      <c r="EJ186" s="5">
        <f t="shared" si="584"/>
        <v>1.2937596855432536</v>
      </c>
      <c r="EK186" s="5">
        <f t="shared" si="585"/>
        <v>0.42635876603183109</v>
      </c>
      <c r="EL186" s="5">
        <f t="shared" si="586"/>
        <v>0.77908038298091897</v>
      </c>
      <c r="EM186" s="5">
        <f t="shared" si="587"/>
        <v>0.35</v>
      </c>
      <c r="EN186" s="5">
        <f t="shared" si="588"/>
        <v>17.07</v>
      </c>
      <c r="EO186" s="36">
        <f t="shared" si="589"/>
        <v>2.27</v>
      </c>
      <c r="EP186" s="36">
        <f t="shared" si="590"/>
        <v>1.6573106520858649</v>
      </c>
      <c r="EQ186" s="36">
        <f t="shared" si="591"/>
        <v>1.559821790198461</v>
      </c>
      <c r="ER186" s="36">
        <f t="shared" si="592"/>
        <v>136.17585439449172</v>
      </c>
      <c r="ES186" s="36">
        <f t="shared" si="593"/>
        <v>198</v>
      </c>
      <c r="ET186" s="36">
        <f t="shared" si="594"/>
        <v>102</v>
      </c>
      <c r="EU186" s="36">
        <f t="shared" si="595"/>
        <v>10.511249088699879</v>
      </c>
      <c r="EV186" s="36">
        <f t="shared" si="596"/>
        <v>6.2490360469825843</v>
      </c>
      <c r="EW186" s="36">
        <f t="shared" si="597"/>
        <v>16.573106520858648</v>
      </c>
      <c r="EX186" s="36">
        <f t="shared" si="598"/>
        <v>10.511249088699879</v>
      </c>
      <c r="EY186" s="36">
        <f t="shared" si="599"/>
        <v>5.0889185905224785</v>
      </c>
      <c r="EZ186" s="36">
        <f t="shared" si="600"/>
        <v>6.2490360469825843</v>
      </c>
      <c r="FA186" s="5" t="str">
        <f t="shared" si="601"/>
        <v/>
      </c>
      <c r="FB186" s="5" t="str">
        <f t="shared" si="602"/>
        <v/>
      </c>
      <c r="FC186" s="5" t="str">
        <f t="shared" si="603"/>
        <v/>
      </c>
      <c r="FD186" s="36">
        <f t="shared" si="604"/>
        <v>136.17585439449172</v>
      </c>
      <c r="FE186" s="36">
        <f t="shared" si="605"/>
        <v>198</v>
      </c>
      <c r="FF186" s="36">
        <f t="shared" si="606"/>
        <v>203.5</v>
      </c>
      <c r="FG186" s="5" t="str">
        <f t="shared" si="607"/>
        <v/>
      </c>
      <c r="FH186" s="36" t="str">
        <f t="shared" si="608"/>
        <v/>
      </c>
      <c r="FI186" s="36" t="str">
        <f t="shared" si="609"/>
        <v/>
      </c>
      <c r="FJ186" s="5" t="str">
        <f t="shared" si="610"/>
        <v/>
      </c>
      <c r="FK186" s="5" t="str">
        <f t="shared" si="611"/>
        <v/>
      </c>
      <c r="FL186" s="5" t="str">
        <f t="shared" si="612"/>
        <v/>
      </c>
      <c r="FM186" s="5" t="str">
        <f t="shared" si="613"/>
        <v/>
      </c>
      <c r="FN186" s="5" t="str">
        <f t="shared" si="614"/>
        <v/>
      </c>
      <c r="FO186" s="5" t="str">
        <f t="shared" si="615"/>
        <v/>
      </c>
      <c r="FP186" s="4">
        <f t="shared" si="616"/>
        <v>272.36</v>
      </c>
      <c r="FQ186" s="4" t="str">
        <f t="shared" si="617"/>
        <v/>
      </c>
      <c r="FR186" s="4">
        <f t="shared" si="618"/>
        <v>232</v>
      </c>
      <c r="FS186" s="65">
        <f t="shared" si="619"/>
        <v>-6.9655340615405723E-2</v>
      </c>
      <c r="FT186" s="65">
        <f t="shared" si="620"/>
        <v>-0.33823331249824901</v>
      </c>
      <c r="FU186" s="65" t="str">
        <f t="shared" si="621"/>
        <v/>
      </c>
      <c r="FV186" s="65" t="str">
        <f t="shared" si="622"/>
        <v/>
      </c>
      <c r="FW186" s="65">
        <f t="shared" si="623"/>
        <v>0.51298495811216149</v>
      </c>
      <c r="FX186" s="65">
        <f t="shared" si="624"/>
        <v>7.7541070710858195E-2</v>
      </c>
      <c r="FY186" s="65">
        <f t="shared" si="625"/>
        <v>5.44902128560864</v>
      </c>
      <c r="FZ186" s="65">
        <f t="shared" si="626"/>
        <v>-5.6741618028239298</v>
      </c>
      <c r="GA186" s="65" t="str">
        <f t="shared" si="627"/>
        <v/>
      </c>
      <c r="GB186" s="65">
        <f t="shared" si="628"/>
        <v>0.304965865127582</v>
      </c>
      <c r="GC186" s="65">
        <f t="shared" si="629"/>
        <v>-1.5899489497772377</v>
      </c>
      <c r="GD186" s="65">
        <f t="shared" si="630"/>
        <v>-2.4211696488456864</v>
      </c>
    </row>
    <row r="187" spans="1:186">
      <c r="A187" s="38" t="s">
        <v>185</v>
      </c>
      <c r="B187" s="37">
        <v>666356.47533399996</v>
      </c>
      <c r="C187" s="4">
        <v>4909804.9125399999</v>
      </c>
      <c r="D187" s="38" t="s">
        <v>378</v>
      </c>
      <c r="E187" s="38" t="s">
        <v>646</v>
      </c>
      <c r="F187" s="58">
        <v>6543</v>
      </c>
      <c r="G187" s="38" t="s">
        <v>398</v>
      </c>
      <c r="H187" s="34">
        <v>45.975406093164629</v>
      </c>
      <c r="I187" s="34">
        <v>2.3752196831231256</v>
      </c>
      <c r="J187" s="34">
        <v>15.530282543497357</v>
      </c>
      <c r="K187" s="34">
        <v>12.347295842631956</v>
      </c>
      <c r="L187" s="34">
        <v>0.18174757899201244</v>
      </c>
      <c r="M187" s="34">
        <v>6.5390663341041515</v>
      </c>
      <c r="N187" s="34">
        <v>7.2314380635975315</v>
      </c>
      <c r="O187" s="34">
        <v>4.6638929000595786</v>
      </c>
      <c r="P187" s="34">
        <v>0.23079057649779355</v>
      </c>
      <c r="Q187" s="34">
        <v>0.15386038433186239</v>
      </c>
      <c r="R187" s="34">
        <v>3.8</v>
      </c>
      <c r="S187" s="5">
        <f t="shared" si="382"/>
        <v>99.029000000000011</v>
      </c>
      <c r="U187" s="4">
        <v>28</v>
      </c>
      <c r="V187" s="4">
        <v>270</v>
      </c>
      <c r="W187" s="4">
        <v>194</v>
      </c>
      <c r="X187" s="4">
        <v>89</v>
      </c>
      <c r="Y187" s="4">
        <v>113</v>
      </c>
      <c r="Z187" s="4">
        <v>34</v>
      </c>
      <c r="AC187" s="4">
        <v>266</v>
      </c>
      <c r="AD187" s="4">
        <v>32</v>
      </c>
      <c r="AE187" s="4">
        <v>166</v>
      </c>
      <c r="AF187" s="26"/>
      <c r="AG187" s="4">
        <v>38</v>
      </c>
      <c r="BK187" s="4">
        <f t="shared" si="507"/>
        <v>14239</v>
      </c>
      <c r="BL187" s="6">
        <f t="shared" si="508"/>
        <v>0.76510910456256664</v>
      </c>
      <c r="BM187" s="6">
        <f t="shared" si="509"/>
        <v>2.9734848311506332E-2</v>
      </c>
      <c r="BN187" s="6">
        <f t="shared" si="510"/>
        <v>0.30457506459104444</v>
      </c>
      <c r="BO187" s="6">
        <f t="shared" si="511"/>
        <v>0.1546311314042825</v>
      </c>
      <c r="BP187" s="6">
        <f t="shared" si="512"/>
        <v>2.5619901182973278E-3</v>
      </c>
      <c r="BQ187" s="6">
        <f t="shared" si="513"/>
        <v>0.16221945755654057</v>
      </c>
      <c r="BR187" s="6">
        <f t="shared" si="514"/>
        <v>0.1289486102638647</v>
      </c>
      <c r="BS187" s="6">
        <f t="shared" si="515"/>
        <v>0.15049670539075763</v>
      </c>
      <c r="BT187" s="6">
        <f t="shared" si="516"/>
        <v>4.9000122398682282E-3</v>
      </c>
      <c r="BU187" s="6">
        <f t="shared" si="517"/>
        <v>2.1679637076491812E-3</v>
      </c>
      <c r="BV187" s="5">
        <f t="shared" si="518"/>
        <v>1.47</v>
      </c>
      <c r="BW187" s="5">
        <f t="shared" si="519"/>
        <v>9.7899999999999991</v>
      </c>
      <c r="BX187" s="36">
        <f t="shared" si="520"/>
        <v>53.85</v>
      </c>
      <c r="BY187" s="5">
        <f t="shared" si="521"/>
        <v>1.7</v>
      </c>
      <c r="BZ187" s="5">
        <f t="shared" si="522"/>
        <v>6.54</v>
      </c>
      <c r="CA187" s="5">
        <f t="shared" si="523"/>
        <v>3.04</v>
      </c>
      <c r="CB187" s="5">
        <f t="shared" si="524"/>
        <v>15.44</v>
      </c>
      <c r="CC187" s="5">
        <f t="shared" si="525"/>
        <v>4.8899999999999997</v>
      </c>
      <c r="CD187" s="5">
        <f t="shared" si="526"/>
        <v>-2.3367545870401596</v>
      </c>
      <c r="CE187" s="34">
        <f t="shared" si="527"/>
        <v>6.7698569106019448</v>
      </c>
      <c r="CF187" s="34">
        <f t="shared" si="528"/>
        <v>18.665187874259054</v>
      </c>
      <c r="CG187" s="34">
        <f t="shared" si="529"/>
        <v>36.26996393611541</v>
      </c>
      <c r="CH187" s="5">
        <f t="shared" si="530"/>
        <v>2.85</v>
      </c>
      <c r="CI187" s="5">
        <f t="shared" si="531"/>
        <v>0.13</v>
      </c>
      <c r="CJ187" s="6">
        <f t="shared" si="532"/>
        <v>0.108</v>
      </c>
      <c r="CK187" s="5" t="str">
        <f t="shared" si="533"/>
        <v/>
      </c>
      <c r="CL187" s="5" t="str">
        <f t="shared" si="534"/>
        <v/>
      </c>
      <c r="CM187" s="5" t="str">
        <f t="shared" si="535"/>
        <v/>
      </c>
      <c r="CN187" s="5">
        <f t="shared" si="536"/>
        <v>0.57999999999999996</v>
      </c>
      <c r="CO187" s="5">
        <f t="shared" si="537"/>
        <v>0.72</v>
      </c>
      <c r="CP187" s="5">
        <f t="shared" si="538"/>
        <v>5.19</v>
      </c>
      <c r="CQ187" s="6" t="str">
        <f t="shared" si="539"/>
        <v/>
      </c>
      <c r="CR187" s="40">
        <f t="shared" si="540"/>
        <v>7.0000000000000001E-3</v>
      </c>
      <c r="CS187" s="5" t="str">
        <f t="shared" si="541"/>
        <v/>
      </c>
      <c r="CT187" s="5" t="str">
        <f t="shared" si="542"/>
        <v/>
      </c>
      <c r="CU187" s="5" t="str">
        <f t="shared" si="543"/>
        <v/>
      </c>
      <c r="CV187" s="5" t="str">
        <f t="shared" si="544"/>
        <v/>
      </c>
      <c r="CW187" s="5" t="str">
        <f t="shared" si="545"/>
        <v/>
      </c>
      <c r="CX187" s="5" t="str">
        <f t="shared" si="546"/>
        <v/>
      </c>
      <c r="CY187" s="4">
        <f t="shared" si="547"/>
        <v>445</v>
      </c>
      <c r="CZ187" s="4">
        <f t="shared" si="548"/>
        <v>85.8</v>
      </c>
      <c r="DA187" s="4" t="str">
        <f t="shared" si="549"/>
        <v/>
      </c>
      <c r="DB187" s="5">
        <f t="shared" si="550"/>
        <v>1.19</v>
      </c>
      <c r="DC187" s="5" t="str">
        <f t="shared" si="551"/>
        <v/>
      </c>
      <c r="DD187" s="5" t="str">
        <f t="shared" si="552"/>
        <v/>
      </c>
      <c r="DE187" s="5" t="str">
        <f t="shared" si="553"/>
        <v/>
      </c>
      <c r="DF187" s="5" t="str">
        <f t="shared" si="554"/>
        <v/>
      </c>
      <c r="DG187" s="5" t="str">
        <f t="shared" si="555"/>
        <v/>
      </c>
      <c r="DH187" s="5" t="str">
        <f t="shared" si="556"/>
        <v/>
      </c>
      <c r="DI187" s="5" t="str">
        <f t="shared" si="557"/>
        <v/>
      </c>
      <c r="DJ187" s="5" t="str">
        <f t="shared" si="558"/>
        <v/>
      </c>
      <c r="DK187" s="5" t="str">
        <f t="shared" si="559"/>
        <v/>
      </c>
      <c r="DL187" s="5" t="str">
        <f t="shared" si="560"/>
        <v/>
      </c>
      <c r="DM187" s="5" t="str">
        <f t="shared" si="561"/>
        <v/>
      </c>
      <c r="DN187" s="5" t="str">
        <f t="shared" si="562"/>
        <v/>
      </c>
      <c r="DO187" s="5" t="str">
        <f t="shared" si="563"/>
        <v/>
      </c>
      <c r="DP187" s="5" t="str">
        <f t="shared" si="564"/>
        <v/>
      </c>
      <c r="DQ187" s="5" t="str">
        <f t="shared" si="565"/>
        <v/>
      </c>
      <c r="DR187" s="5" t="str">
        <f t="shared" si="566"/>
        <v/>
      </c>
      <c r="DS187" s="5" t="str">
        <f t="shared" si="567"/>
        <v/>
      </c>
      <c r="DT187" s="5" t="str">
        <f t="shared" si="568"/>
        <v/>
      </c>
      <c r="DU187" s="5" t="str">
        <f t="shared" si="569"/>
        <v/>
      </c>
      <c r="DV187" s="5" t="str">
        <f t="shared" si="570"/>
        <v/>
      </c>
      <c r="DW187" s="5" t="str">
        <f t="shared" si="571"/>
        <v/>
      </c>
      <c r="DX187" s="5" t="str">
        <f t="shared" si="572"/>
        <v/>
      </c>
      <c r="DY187" s="5" t="str">
        <f t="shared" si="573"/>
        <v/>
      </c>
      <c r="DZ187" s="36" t="str">
        <f t="shared" si="574"/>
        <v/>
      </c>
      <c r="EA187" s="36" t="str">
        <f t="shared" si="575"/>
        <v/>
      </c>
      <c r="EB187" s="4">
        <f t="shared" si="576"/>
        <v>-274.54530341475407</v>
      </c>
      <c r="EC187" s="4">
        <f t="shared" si="577"/>
        <v>13.673910380986587</v>
      </c>
      <c r="ED187" s="4">
        <f t="shared" si="578"/>
        <v>-108.71887356731081</v>
      </c>
      <c r="EE187" s="4">
        <f t="shared" si="579"/>
        <v>346.58543727232944</v>
      </c>
      <c r="EF187" s="4">
        <f t="shared" si="580"/>
        <v>194.74065234668399</v>
      </c>
      <c r="EG187" s="5">
        <f t="shared" si="581"/>
        <v>0.73716725406134676</v>
      </c>
      <c r="EH187" s="5">
        <f t="shared" si="582"/>
        <v>1.9609152593507275</v>
      </c>
      <c r="EI187" s="5">
        <f t="shared" si="583"/>
        <v>1.0715183912996933</v>
      </c>
      <c r="EJ187" s="5">
        <f t="shared" si="584"/>
        <v>1.2047696925757656</v>
      </c>
      <c r="EK187" s="5">
        <f t="shared" si="585"/>
        <v>0.50194629932011603</v>
      </c>
      <c r="EL187" s="5">
        <f t="shared" si="586"/>
        <v>0.86043296981856143</v>
      </c>
      <c r="EM187" s="5">
        <f t="shared" si="587"/>
        <v>0.34</v>
      </c>
      <c r="EN187" s="5">
        <f t="shared" si="588"/>
        <v>18.149999999999999</v>
      </c>
      <c r="EO187" s="36">
        <f t="shared" si="589"/>
        <v>2.38</v>
      </c>
      <c r="EP187" s="36">
        <f t="shared" si="590"/>
        <v>1.8174757899201244</v>
      </c>
      <c r="EQ187" s="36">
        <f t="shared" si="591"/>
        <v>1.538603843318624</v>
      </c>
      <c r="ER187" s="36">
        <f t="shared" si="592"/>
        <v>142.39442000323137</v>
      </c>
      <c r="ES187" s="36">
        <f t="shared" si="593"/>
        <v>166</v>
      </c>
      <c r="ET187" s="36">
        <f t="shared" si="594"/>
        <v>96</v>
      </c>
      <c r="EU187" s="36">
        <f t="shared" si="595"/>
        <v>11.11256625836876</v>
      </c>
      <c r="EV187" s="36">
        <f t="shared" si="596"/>
        <v>6.5390663341041515</v>
      </c>
      <c r="EW187" s="36">
        <f t="shared" si="597"/>
        <v>15.530282543497357</v>
      </c>
      <c r="EX187" s="36">
        <f t="shared" si="598"/>
        <v>11.11256625836876</v>
      </c>
      <c r="EY187" s="36">
        <f t="shared" si="599"/>
        <v>4.8946834765573719</v>
      </c>
      <c r="EZ187" s="36">
        <f t="shared" si="600"/>
        <v>6.5390663341041515</v>
      </c>
      <c r="FA187" s="5" t="str">
        <f t="shared" si="601"/>
        <v/>
      </c>
      <c r="FB187" s="5" t="str">
        <f t="shared" si="602"/>
        <v/>
      </c>
      <c r="FC187" s="5" t="str">
        <f t="shared" si="603"/>
        <v/>
      </c>
      <c r="FD187" s="36">
        <f t="shared" si="604"/>
        <v>142.39442000323137</v>
      </c>
      <c r="FE187" s="36">
        <f t="shared" si="605"/>
        <v>166</v>
      </c>
      <c r="FF187" s="36">
        <f t="shared" si="606"/>
        <v>133</v>
      </c>
      <c r="FG187" s="5" t="str">
        <f t="shared" si="607"/>
        <v/>
      </c>
      <c r="FH187" s="36" t="str">
        <f t="shared" si="608"/>
        <v/>
      </c>
      <c r="FI187" s="36" t="str">
        <f t="shared" si="609"/>
        <v/>
      </c>
      <c r="FJ187" s="5" t="str">
        <f t="shared" si="610"/>
        <v/>
      </c>
      <c r="FK187" s="5" t="str">
        <f t="shared" si="611"/>
        <v/>
      </c>
      <c r="FL187" s="5" t="str">
        <f t="shared" si="612"/>
        <v/>
      </c>
      <c r="FM187" s="5" t="str">
        <f t="shared" si="613"/>
        <v/>
      </c>
      <c r="FN187" s="5" t="str">
        <f t="shared" si="614"/>
        <v/>
      </c>
      <c r="FO187" s="5" t="str">
        <f t="shared" si="615"/>
        <v/>
      </c>
      <c r="FP187" s="4">
        <f t="shared" si="616"/>
        <v>284.77999999999997</v>
      </c>
      <c r="FQ187" s="4" t="str">
        <f t="shared" si="617"/>
        <v/>
      </c>
      <c r="FR187" s="4">
        <f t="shared" si="618"/>
        <v>270</v>
      </c>
      <c r="FS187" s="65">
        <f t="shared" si="619"/>
        <v>-2.3145721526918423E-2</v>
      </c>
      <c r="FT187" s="65">
        <f t="shared" si="620"/>
        <v>-0.3083814500076677</v>
      </c>
      <c r="FU187" s="65" t="str">
        <f t="shared" si="621"/>
        <v/>
      </c>
      <c r="FV187" s="65" t="str">
        <f t="shared" si="622"/>
        <v/>
      </c>
      <c r="FW187" s="65">
        <f t="shared" si="623"/>
        <v>0.47939296018661753</v>
      </c>
      <c r="FX187" s="65">
        <f t="shared" si="624"/>
        <v>-0.12653786206289519</v>
      </c>
      <c r="FY187" s="65">
        <f t="shared" si="625"/>
        <v>5.2797408464951001</v>
      </c>
      <c r="FZ187" s="65">
        <f t="shared" si="626"/>
        <v>-6.0062007472953276</v>
      </c>
      <c r="GA187" s="65" t="str">
        <f t="shared" si="627"/>
        <v/>
      </c>
      <c r="GB187" s="65">
        <f t="shared" si="628"/>
        <v>0.25678658165789825</v>
      </c>
      <c r="GC187" s="65">
        <f t="shared" si="629"/>
        <v>-1.5576765893930062</v>
      </c>
      <c r="GD187" s="65">
        <f t="shared" si="630"/>
        <v>-2.3984468826404384</v>
      </c>
    </row>
    <row r="188" spans="1:186">
      <c r="A188" s="38" t="s">
        <v>185</v>
      </c>
      <c r="B188" s="37">
        <v>666332.62473699998</v>
      </c>
      <c r="C188" s="4">
        <v>4909891.7968600001</v>
      </c>
      <c r="D188" s="38" t="s">
        <v>378</v>
      </c>
      <c r="E188" s="38" t="s">
        <v>646</v>
      </c>
      <c r="F188" s="58">
        <v>6544</v>
      </c>
      <c r="G188" s="38" t="s">
        <v>399</v>
      </c>
      <c r="H188" s="34">
        <v>47.900329169145351</v>
      </c>
      <c r="I188" s="34">
        <v>3.2967043426531824</v>
      </c>
      <c r="J188" s="34">
        <v>15.443489986119374</v>
      </c>
      <c r="K188" s="34">
        <v>15.060836803489986</v>
      </c>
      <c r="L188" s="34">
        <v>0.2158556414832441</v>
      </c>
      <c r="M188" s="34">
        <v>5.7692325996430691</v>
      </c>
      <c r="N188" s="34">
        <v>5.7496093595082298</v>
      </c>
      <c r="O188" s="34">
        <v>4.9941146143168744</v>
      </c>
      <c r="P188" s="34">
        <v>0.33359508229228635</v>
      </c>
      <c r="Q188" s="34">
        <v>0.19623240134840375</v>
      </c>
      <c r="R188" s="34">
        <v>1.9</v>
      </c>
      <c r="S188" s="5">
        <f t="shared" si="382"/>
        <v>100.86000000000003</v>
      </c>
      <c r="U188" s="4">
        <v>33</v>
      </c>
      <c r="V188" s="4">
        <v>302</v>
      </c>
      <c r="W188" s="4">
        <v>119</v>
      </c>
      <c r="X188" s="4">
        <v>93</v>
      </c>
      <c r="Y188" s="4">
        <v>64</v>
      </c>
      <c r="Z188" s="4">
        <v>52</v>
      </c>
      <c r="AC188" s="4">
        <v>230</v>
      </c>
      <c r="AD188" s="4">
        <v>39</v>
      </c>
      <c r="AE188" s="4">
        <v>226</v>
      </c>
      <c r="AF188" s="26"/>
      <c r="AG188" s="4">
        <v>148</v>
      </c>
      <c r="BK188" s="4">
        <f t="shared" si="507"/>
        <v>19764</v>
      </c>
      <c r="BL188" s="6">
        <f t="shared" si="508"/>
        <v>0.79714310482851303</v>
      </c>
      <c r="BM188" s="6">
        <f t="shared" si="509"/>
        <v>4.1270710348687817E-2</v>
      </c>
      <c r="BN188" s="6">
        <f t="shared" si="510"/>
        <v>0.3028729159858673</v>
      </c>
      <c r="BO188" s="6">
        <f t="shared" si="511"/>
        <v>0.18861411150269239</v>
      </c>
      <c r="BP188" s="6">
        <f t="shared" si="512"/>
        <v>3.0427916758280814E-3</v>
      </c>
      <c r="BQ188" s="6">
        <f t="shared" si="513"/>
        <v>0.1431216224173423</v>
      </c>
      <c r="BR188" s="6">
        <f t="shared" si="514"/>
        <v>0.10252513123231509</v>
      </c>
      <c r="BS188" s="6">
        <f t="shared" si="515"/>
        <v>0.16115245609283235</v>
      </c>
      <c r="BT188" s="6">
        <f t="shared" si="516"/>
        <v>7.0826981378404744E-3</v>
      </c>
      <c r="BU188" s="6">
        <f t="shared" si="517"/>
        <v>2.7650049506608957E-3</v>
      </c>
      <c r="BV188" s="5">
        <f t="shared" si="518"/>
        <v>1.79</v>
      </c>
      <c r="BW188" s="5">
        <f t="shared" si="519"/>
        <v>11.94</v>
      </c>
      <c r="BX188" s="36">
        <f t="shared" si="520"/>
        <v>45.77</v>
      </c>
      <c r="BY188" s="5">
        <f t="shared" si="521"/>
        <v>2.35</v>
      </c>
      <c r="BZ188" s="5">
        <f t="shared" si="522"/>
        <v>4.68</v>
      </c>
      <c r="CA188" s="5">
        <f t="shared" si="523"/>
        <v>1.74</v>
      </c>
      <c r="CB188" s="5">
        <f t="shared" si="524"/>
        <v>16.8</v>
      </c>
      <c r="CC188" s="5">
        <f t="shared" si="525"/>
        <v>5.33</v>
      </c>
      <c r="CD188" s="5">
        <f t="shared" si="526"/>
        <v>-0.42189966289906877</v>
      </c>
      <c r="CE188" s="34">
        <f t="shared" si="527"/>
        <v>6.1028276819353557</v>
      </c>
      <c r="CF188" s="34">
        <f t="shared" si="528"/>
        <v>16.846551655760461</v>
      </c>
      <c r="CG188" s="34">
        <f t="shared" si="529"/>
        <v>36.225975538730346</v>
      </c>
      <c r="CH188" s="5">
        <f t="shared" si="530"/>
        <v>3.23</v>
      </c>
      <c r="CI188" s="5">
        <f t="shared" si="531"/>
        <v>0.14000000000000001</v>
      </c>
      <c r="CJ188" s="6">
        <f t="shared" si="532"/>
        <v>0.115</v>
      </c>
      <c r="CK188" s="5" t="str">
        <f t="shared" si="533"/>
        <v/>
      </c>
      <c r="CL188" s="5" t="str">
        <f t="shared" si="534"/>
        <v/>
      </c>
      <c r="CM188" s="5" t="str">
        <f t="shared" si="535"/>
        <v/>
      </c>
      <c r="CN188" s="5">
        <f t="shared" si="536"/>
        <v>0.54</v>
      </c>
      <c r="CO188" s="5">
        <f t="shared" si="537"/>
        <v>0.39</v>
      </c>
      <c r="CP188" s="5">
        <f t="shared" si="538"/>
        <v>5.79</v>
      </c>
      <c r="CQ188" s="6" t="str">
        <f t="shared" si="539"/>
        <v/>
      </c>
      <c r="CR188" s="40">
        <f t="shared" si="540"/>
        <v>6.8999999999999999E-3</v>
      </c>
      <c r="CS188" s="5" t="str">
        <f t="shared" si="541"/>
        <v/>
      </c>
      <c r="CT188" s="5" t="str">
        <f t="shared" si="542"/>
        <v/>
      </c>
      <c r="CU188" s="5" t="str">
        <f t="shared" si="543"/>
        <v/>
      </c>
      <c r="CV188" s="5" t="str">
        <f t="shared" si="544"/>
        <v/>
      </c>
      <c r="CW188" s="5" t="str">
        <f t="shared" si="545"/>
        <v/>
      </c>
      <c r="CX188" s="5" t="str">
        <f t="shared" si="546"/>
        <v/>
      </c>
      <c r="CY188" s="4">
        <f t="shared" si="547"/>
        <v>507</v>
      </c>
      <c r="CZ188" s="4">
        <f t="shared" si="548"/>
        <v>87.5</v>
      </c>
      <c r="DA188" s="4" t="str">
        <f t="shared" si="549"/>
        <v/>
      </c>
      <c r="DB188" s="5">
        <f t="shared" si="550"/>
        <v>3.79</v>
      </c>
      <c r="DC188" s="5" t="str">
        <f t="shared" si="551"/>
        <v/>
      </c>
      <c r="DD188" s="5" t="str">
        <f t="shared" si="552"/>
        <v/>
      </c>
      <c r="DE188" s="5" t="str">
        <f t="shared" si="553"/>
        <v/>
      </c>
      <c r="DF188" s="5" t="str">
        <f t="shared" si="554"/>
        <v/>
      </c>
      <c r="DG188" s="5" t="str">
        <f t="shared" si="555"/>
        <v/>
      </c>
      <c r="DH188" s="5" t="str">
        <f t="shared" si="556"/>
        <v/>
      </c>
      <c r="DI188" s="5" t="str">
        <f t="shared" si="557"/>
        <v/>
      </c>
      <c r="DJ188" s="5" t="str">
        <f t="shared" si="558"/>
        <v/>
      </c>
      <c r="DK188" s="5" t="str">
        <f t="shared" si="559"/>
        <v/>
      </c>
      <c r="DL188" s="5" t="str">
        <f t="shared" si="560"/>
        <v/>
      </c>
      <c r="DM188" s="5" t="str">
        <f t="shared" si="561"/>
        <v/>
      </c>
      <c r="DN188" s="5" t="str">
        <f t="shared" si="562"/>
        <v/>
      </c>
      <c r="DO188" s="5" t="str">
        <f t="shared" si="563"/>
        <v/>
      </c>
      <c r="DP188" s="5" t="str">
        <f t="shared" si="564"/>
        <v/>
      </c>
      <c r="DQ188" s="5" t="str">
        <f t="shared" si="565"/>
        <v/>
      </c>
      <c r="DR188" s="5" t="str">
        <f t="shared" si="566"/>
        <v/>
      </c>
      <c r="DS188" s="5" t="str">
        <f t="shared" si="567"/>
        <v/>
      </c>
      <c r="DT188" s="5" t="str">
        <f t="shared" si="568"/>
        <v/>
      </c>
      <c r="DU188" s="5" t="str">
        <f t="shared" si="569"/>
        <v/>
      </c>
      <c r="DV188" s="5" t="str">
        <f t="shared" si="570"/>
        <v/>
      </c>
      <c r="DW188" s="5" t="str">
        <f t="shared" si="571"/>
        <v/>
      </c>
      <c r="DX188" s="5" t="str">
        <f t="shared" si="572"/>
        <v/>
      </c>
      <c r="DY188" s="5" t="str">
        <f t="shared" si="573"/>
        <v/>
      </c>
      <c r="DZ188" s="36" t="str">
        <f t="shared" si="574"/>
        <v/>
      </c>
      <c r="EA188" s="36" t="str">
        <f t="shared" si="575"/>
        <v/>
      </c>
      <c r="EB188" s="4">
        <f t="shared" si="576"/>
        <v>-256.59488918730699</v>
      </c>
      <c r="EC188" s="4">
        <f t="shared" si="577"/>
        <v>29.12912655728811</v>
      </c>
      <c r="ED188" s="4">
        <f t="shared" si="578"/>
        <v>-70.412500709435719</v>
      </c>
      <c r="EE188" s="4">
        <f t="shared" si="579"/>
        <v>373.00644426872253</v>
      </c>
      <c r="EF188" s="4">
        <f t="shared" si="580"/>
        <v>152.86442917398938</v>
      </c>
      <c r="EG188" s="5">
        <f t="shared" si="581"/>
        <v>0.8116266957838657</v>
      </c>
      <c r="EH188" s="5">
        <f t="shared" si="582"/>
        <v>1.8011241567608449</v>
      </c>
      <c r="EI188" s="5">
        <f t="shared" si="583"/>
        <v>1.1190048577533016</v>
      </c>
      <c r="EJ188" s="5">
        <f t="shared" si="584"/>
        <v>1.640482624346518</v>
      </c>
      <c r="EK188" s="5">
        <f t="shared" si="585"/>
        <v>0.5445488345583761</v>
      </c>
      <c r="EL188" s="5">
        <f t="shared" si="586"/>
        <v>0.69310710552336563</v>
      </c>
      <c r="EM188" s="5">
        <f t="shared" si="587"/>
        <v>0.32</v>
      </c>
      <c r="EN188" s="5">
        <f t="shared" si="588"/>
        <v>19.489999999999998</v>
      </c>
      <c r="EO188" s="36">
        <f t="shared" si="589"/>
        <v>3.3</v>
      </c>
      <c r="EP188" s="36">
        <f t="shared" si="590"/>
        <v>2.1585564148324412</v>
      </c>
      <c r="EQ188" s="36">
        <f t="shared" si="591"/>
        <v>1.9623240134840376</v>
      </c>
      <c r="ER188" s="36">
        <f t="shared" si="592"/>
        <v>197.63742534205829</v>
      </c>
      <c r="ES188" s="36">
        <f t="shared" si="593"/>
        <v>226</v>
      </c>
      <c r="ET188" s="36">
        <f t="shared" si="594"/>
        <v>117</v>
      </c>
      <c r="EU188" s="36">
        <f t="shared" si="595"/>
        <v>13.554753123140987</v>
      </c>
      <c r="EV188" s="36">
        <f t="shared" si="596"/>
        <v>5.7692325996430691</v>
      </c>
      <c r="EW188" s="36">
        <f t="shared" si="597"/>
        <v>15.443489986119374</v>
      </c>
      <c r="EX188" s="36">
        <f t="shared" si="598"/>
        <v>13.554753123140987</v>
      </c>
      <c r="EY188" s="36">
        <f t="shared" si="599"/>
        <v>5.327709696609161</v>
      </c>
      <c r="EZ188" s="36">
        <f t="shared" si="600"/>
        <v>5.7692325996430691</v>
      </c>
      <c r="FA188" s="5" t="str">
        <f t="shared" si="601"/>
        <v/>
      </c>
      <c r="FB188" s="5" t="str">
        <f t="shared" si="602"/>
        <v/>
      </c>
      <c r="FC188" s="5" t="str">
        <f t="shared" si="603"/>
        <v/>
      </c>
      <c r="FD188" s="36">
        <f t="shared" si="604"/>
        <v>197.63742534205829</v>
      </c>
      <c r="FE188" s="36">
        <f t="shared" si="605"/>
        <v>226</v>
      </c>
      <c r="FF188" s="36">
        <f t="shared" si="606"/>
        <v>115</v>
      </c>
      <c r="FG188" s="5" t="str">
        <f t="shared" si="607"/>
        <v/>
      </c>
      <c r="FH188" s="36" t="str">
        <f t="shared" si="608"/>
        <v/>
      </c>
      <c r="FI188" s="36" t="str">
        <f t="shared" si="609"/>
        <v/>
      </c>
      <c r="FJ188" s="5" t="str">
        <f t="shared" si="610"/>
        <v/>
      </c>
      <c r="FK188" s="5" t="str">
        <f t="shared" si="611"/>
        <v/>
      </c>
      <c r="FL188" s="5" t="str">
        <f t="shared" si="612"/>
        <v/>
      </c>
      <c r="FM188" s="5" t="str">
        <f t="shared" si="613"/>
        <v/>
      </c>
      <c r="FN188" s="5" t="str">
        <f t="shared" si="614"/>
        <v/>
      </c>
      <c r="FO188" s="5" t="str">
        <f t="shared" si="615"/>
        <v/>
      </c>
      <c r="FP188" s="4">
        <f t="shared" si="616"/>
        <v>395.28</v>
      </c>
      <c r="FQ188" s="4" t="str">
        <f t="shared" si="617"/>
        <v/>
      </c>
      <c r="FR188" s="4">
        <f t="shared" si="618"/>
        <v>302</v>
      </c>
      <c r="FS188" s="65">
        <f t="shared" si="619"/>
        <v>-0.11689789792420972</v>
      </c>
      <c r="FT188" s="65">
        <f t="shared" si="620"/>
        <v>-0.37942089666745404</v>
      </c>
      <c r="FU188" s="65" t="str">
        <f t="shared" si="621"/>
        <v/>
      </c>
      <c r="FV188" s="65" t="str">
        <f t="shared" si="622"/>
        <v/>
      </c>
      <c r="FW188" s="65">
        <f t="shared" si="623"/>
        <v>0.35481052889183362</v>
      </c>
      <c r="FX188" s="65">
        <f t="shared" si="624"/>
        <v>-0.33208701787182388</v>
      </c>
      <c r="FY188" s="65">
        <f t="shared" si="625"/>
        <v>5.1387908639806357</v>
      </c>
      <c r="FZ188" s="65">
        <f t="shared" si="626"/>
        <v>-6.493075154823515</v>
      </c>
      <c r="GA188" s="65" t="str">
        <f t="shared" si="627"/>
        <v/>
      </c>
      <c r="GB188" s="65">
        <f t="shared" si="628"/>
        <v>0.23301617608566344</v>
      </c>
      <c r="GC188" s="65">
        <f t="shared" si="629"/>
        <v>-1.5973483006147131</v>
      </c>
      <c r="GD188" s="65">
        <f t="shared" si="630"/>
        <v>-2.4554715312314097</v>
      </c>
    </row>
    <row r="189" spans="1:186">
      <c r="A189" s="38" t="s">
        <v>185</v>
      </c>
      <c r="B189" s="37">
        <v>666269.59101700003</v>
      </c>
      <c r="C189" s="4">
        <v>4909864.5390299996</v>
      </c>
      <c r="D189" s="38" t="s">
        <v>378</v>
      </c>
      <c r="E189" s="38" t="s">
        <v>646</v>
      </c>
      <c r="F189" s="58">
        <v>6545</v>
      </c>
      <c r="G189" s="38" t="s">
        <v>400</v>
      </c>
      <c r="H189" s="34">
        <v>53.991487603305785</v>
      </c>
      <c r="I189" s="34">
        <v>2.2766312475403385</v>
      </c>
      <c r="J189" s="34">
        <v>14.533150334513971</v>
      </c>
      <c r="K189" s="34">
        <v>11.500913026367572</v>
      </c>
      <c r="L189" s="34">
        <v>0.20607438016528926</v>
      </c>
      <c r="M189" s="34">
        <v>6.4079319165682804</v>
      </c>
      <c r="N189" s="34">
        <v>5.4069992129083033</v>
      </c>
      <c r="O189" s="34">
        <v>4.8084022038567493</v>
      </c>
      <c r="P189" s="34">
        <v>0.59859700905155444</v>
      </c>
      <c r="Q189" s="34">
        <v>9.8130657221566307E-3</v>
      </c>
      <c r="R189" s="34">
        <v>1.9</v>
      </c>
      <c r="S189" s="5">
        <f t="shared" si="382"/>
        <v>101.64</v>
      </c>
      <c r="U189" s="4">
        <v>24</v>
      </c>
      <c r="V189" s="4">
        <v>283</v>
      </c>
      <c r="W189" s="4">
        <v>217</v>
      </c>
      <c r="X189" s="4">
        <v>81</v>
      </c>
      <c r="Y189" s="4">
        <v>132</v>
      </c>
      <c r="Z189" s="4">
        <v>21</v>
      </c>
      <c r="AC189" s="4">
        <v>133</v>
      </c>
      <c r="AD189" s="4">
        <v>31</v>
      </c>
      <c r="AE189" s="4">
        <v>168</v>
      </c>
      <c r="AF189" s="26"/>
      <c r="AG189" s="4">
        <v>356</v>
      </c>
      <c r="AH189" s="5">
        <v>15.4</v>
      </c>
      <c r="AI189" s="5">
        <v>35</v>
      </c>
      <c r="AK189" s="5">
        <v>20</v>
      </c>
      <c r="AL189" s="5">
        <v>5.2</v>
      </c>
      <c r="AM189" s="5">
        <v>1.53</v>
      </c>
      <c r="AO189" s="5">
        <v>0.9</v>
      </c>
      <c r="AT189" s="5">
        <v>2.15</v>
      </c>
      <c r="AU189" s="5">
        <v>0.28999999999999998</v>
      </c>
      <c r="AV189" s="5">
        <v>3.5</v>
      </c>
      <c r="AW189" s="5">
        <v>1.4</v>
      </c>
      <c r="AX189" s="5">
        <v>1.5</v>
      </c>
      <c r="AZ189" s="5">
        <v>0.6</v>
      </c>
      <c r="BK189" s="4">
        <f t="shared" si="507"/>
        <v>13648</v>
      </c>
      <c r="BL189" s="6">
        <f t="shared" si="508"/>
        <v>0.89851036117999306</v>
      </c>
      <c r="BM189" s="6">
        <f t="shared" si="509"/>
        <v>2.8500641556589115E-2</v>
      </c>
      <c r="BN189" s="6">
        <f t="shared" si="510"/>
        <v>0.28501961824895022</v>
      </c>
      <c r="BO189" s="6">
        <f t="shared" si="511"/>
        <v>0.14403147183929332</v>
      </c>
      <c r="BP189" s="6">
        <f t="shared" si="512"/>
        <v>2.9049109129586871E-3</v>
      </c>
      <c r="BQ189" s="6">
        <f t="shared" si="513"/>
        <v>0.15896630901930736</v>
      </c>
      <c r="BR189" s="6">
        <f t="shared" si="514"/>
        <v>9.641582048695263E-2</v>
      </c>
      <c r="BS189" s="6">
        <f t="shared" si="515"/>
        <v>0.15515980005991448</v>
      </c>
      <c r="BT189" s="6">
        <f t="shared" si="516"/>
        <v>1.2709066009587143E-2</v>
      </c>
      <c r="BU189" s="6">
        <f t="shared" si="517"/>
        <v>1.3827061747437834E-4</v>
      </c>
      <c r="BV189" s="5">
        <f t="shared" si="518"/>
        <v>1.37</v>
      </c>
      <c r="BW189" s="5">
        <f t="shared" si="519"/>
        <v>9.1199999999999992</v>
      </c>
      <c r="BX189" s="36">
        <f t="shared" si="520"/>
        <v>55.11</v>
      </c>
      <c r="BY189" s="5">
        <f t="shared" si="521"/>
        <v>1.62</v>
      </c>
      <c r="BZ189" s="5">
        <f t="shared" si="522"/>
        <v>6.38</v>
      </c>
      <c r="CA189" s="5">
        <f t="shared" si="523"/>
        <v>2.38</v>
      </c>
      <c r="CB189" s="5">
        <f t="shared" si="524"/>
        <v>232</v>
      </c>
      <c r="CC189" s="5">
        <f t="shared" si="525"/>
        <v>5.41</v>
      </c>
      <c r="CD189" s="5">
        <f t="shared" si="526"/>
        <v>0</v>
      </c>
      <c r="CE189" s="34">
        <f t="shared" si="527"/>
        <v>7.0065289256198344</v>
      </c>
      <c r="CF189" s="34">
        <f t="shared" si="528"/>
        <v>17.221930342384891</v>
      </c>
      <c r="CG189" s="34">
        <f t="shared" si="529"/>
        <v>40.683760683760681</v>
      </c>
      <c r="CH189" s="5">
        <f t="shared" si="530"/>
        <v>115.96</v>
      </c>
      <c r="CI189" s="5">
        <f t="shared" si="531"/>
        <v>0.36</v>
      </c>
      <c r="CJ189" s="6">
        <f t="shared" si="532"/>
        <v>1.712</v>
      </c>
      <c r="CK189" s="5" t="str">
        <f t="shared" si="533"/>
        <v/>
      </c>
      <c r="CL189" s="5">
        <f t="shared" si="534"/>
        <v>6.65</v>
      </c>
      <c r="CM189" s="5" t="str">
        <f t="shared" si="535"/>
        <v/>
      </c>
      <c r="CN189" s="5">
        <f t="shared" si="536"/>
        <v>0.61</v>
      </c>
      <c r="CO189" s="5">
        <f t="shared" si="537"/>
        <v>0.77</v>
      </c>
      <c r="CP189" s="5">
        <f t="shared" si="538"/>
        <v>5.42</v>
      </c>
      <c r="CQ189" s="6" t="str">
        <f t="shared" si="539"/>
        <v/>
      </c>
      <c r="CR189" s="40">
        <f t="shared" si="540"/>
        <v>7.4000000000000003E-3</v>
      </c>
      <c r="CS189" s="5" t="str">
        <f t="shared" si="541"/>
        <v/>
      </c>
      <c r="CT189" s="5">
        <f t="shared" si="542"/>
        <v>23.12</v>
      </c>
      <c r="CU189" s="5">
        <f t="shared" si="543"/>
        <v>237.3</v>
      </c>
      <c r="CV189" s="5">
        <f t="shared" si="544"/>
        <v>48</v>
      </c>
      <c r="CW189" s="5" t="str">
        <f t="shared" si="545"/>
        <v/>
      </c>
      <c r="CX189" s="5">
        <f t="shared" si="546"/>
        <v>16.28</v>
      </c>
      <c r="CY189" s="4">
        <f t="shared" si="547"/>
        <v>440</v>
      </c>
      <c r="CZ189" s="4">
        <f t="shared" si="548"/>
        <v>81.2</v>
      </c>
      <c r="DA189" s="4">
        <f t="shared" si="549"/>
        <v>6348</v>
      </c>
      <c r="DB189" s="5">
        <f t="shared" si="550"/>
        <v>11.48</v>
      </c>
      <c r="DC189" s="5">
        <f t="shared" si="551"/>
        <v>165.58</v>
      </c>
      <c r="DD189" s="5">
        <f t="shared" si="552"/>
        <v>254.29</v>
      </c>
      <c r="DE189" s="5">
        <f t="shared" si="553"/>
        <v>1.63</v>
      </c>
      <c r="DF189" s="5" t="str">
        <f t="shared" si="554"/>
        <v/>
      </c>
      <c r="DG189" s="5">
        <f t="shared" si="555"/>
        <v>0.65</v>
      </c>
      <c r="DH189" s="5">
        <f t="shared" si="556"/>
        <v>0.7</v>
      </c>
      <c r="DI189" s="5">
        <f t="shared" si="557"/>
        <v>1.06</v>
      </c>
      <c r="DJ189" s="5">
        <f t="shared" si="558"/>
        <v>22.75</v>
      </c>
      <c r="DK189" s="5" t="str">
        <f t="shared" si="559"/>
        <v/>
      </c>
      <c r="DL189" s="5">
        <f t="shared" si="560"/>
        <v>11</v>
      </c>
      <c r="DM189" s="5">
        <f t="shared" si="561"/>
        <v>2.5</v>
      </c>
      <c r="DN189" s="5">
        <f t="shared" si="562"/>
        <v>1.07</v>
      </c>
      <c r="DO189" s="5" t="str">
        <f t="shared" si="563"/>
        <v/>
      </c>
      <c r="DP189" s="5" t="str">
        <f t="shared" si="564"/>
        <v/>
      </c>
      <c r="DQ189" s="5">
        <f t="shared" si="565"/>
        <v>4.79</v>
      </c>
      <c r="DR189" s="5">
        <f t="shared" si="566"/>
        <v>1.83</v>
      </c>
      <c r="DS189" s="5">
        <f t="shared" si="567"/>
        <v>2.62</v>
      </c>
      <c r="DT189" s="5" t="str">
        <f t="shared" si="568"/>
        <v/>
      </c>
      <c r="DU189" s="5" t="str">
        <f t="shared" si="569"/>
        <v/>
      </c>
      <c r="DV189" s="5" t="str">
        <f t="shared" si="570"/>
        <v/>
      </c>
      <c r="DW189" s="5">
        <f t="shared" si="571"/>
        <v>0.5</v>
      </c>
      <c r="DX189" s="5">
        <f t="shared" si="572"/>
        <v>0.66</v>
      </c>
      <c r="DY189" s="5" t="str">
        <f t="shared" si="573"/>
        <v/>
      </c>
      <c r="DZ189" s="36" t="str">
        <f t="shared" si="574"/>
        <v/>
      </c>
      <c r="EA189" s="36">
        <f t="shared" si="575"/>
        <v>3.6</v>
      </c>
      <c r="EB189" s="4">
        <f t="shared" si="576"/>
        <v>-238.86655453727994</v>
      </c>
      <c r="EC189" s="4">
        <f t="shared" si="577"/>
        <v>67.357373999194337</v>
      </c>
      <c r="ED189" s="4">
        <f t="shared" si="578"/>
        <v>-75.680888794456664</v>
      </c>
      <c r="EE189" s="4">
        <f t="shared" si="579"/>
        <v>331.49842241518979</v>
      </c>
      <c r="EF189" s="4">
        <f t="shared" si="580"/>
        <v>156.14420358561586</v>
      </c>
      <c r="EG189" s="5">
        <f t="shared" si="581"/>
        <v>0.79041866356393198</v>
      </c>
      <c r="EH189" s="5">
        <f t="shared" si="582"/>
        <v>1.6985734668544865</v>
      </c>
      <c r="EI189" s="5">
        <f t="shared" si="583"/>
        <v>1.0788175287726438</v>
      </c>
      <c r="EJ189" s="5">
        <f t="shared" si="584"/>
        <v>1.7407135010462436</v>
      </c>
      <c r="EK189" s="5">
        <f t="shared" si="585"/>
        <v>0.56951740738571144</v>
      </c>
      <c r="EL189" s="5">
        <f t="shared" si="586"/>
        <v>0.70802110946136254</v>
      </c>
      <c r="EM189" s="5">
        <f t="shared" si="587"/>
        <v>0.27</v>
      </c>
      <c r="EN189" s="5">
        <f t="shared" si="588"/>
        <v>16.399999999999999</v>
      </c>
      <c r="EO189" s="36">
        <f t="shared" si="589"/>
        <v>2.2799999999999998</v>
      </c>
      <c r="EP189" s="36">
        <f t="shared" si="590"/>
        <v>2.0607438016528925</v>
      </c>
      <c r="EQ189" s="36">
        <f t="shared" si="591"/>
        <v>9.8130657221566303E-2</v>
      </c>
      <c r="ER189" s="36">
        <f t="shared" si="592"/>
        <v>136.4840432900433</v>
      </c>
      <c r="ES189" s="36">
        <f t="shared" si="593"/>
        <v>168</v>
      </c>
      <c r="ET189" s="36">
        <f t="shared" si="594"/>
        <v>93</v>
      </c>
      <c r="EU189" s="36">
        <f t="shared" si="595"/>
        <v>10.350821723730816</v>
      </c>
      <c r="EV189" s="36">
        <f t="shared" si="596"/>
        <v>6.4079319165682804</v>
      </c>
      <c r="EW189" s="36">
        <f t="shared" si="597"/>
        <v>14.533150334513971</v>
      </c>
      <c r="EX189" s="36">
        <f t="shared" si="598"/>
        <v>10.350821723730816</v>
      </c>
      <c r="EY189" s="36">
        <f t="shared" si="599"/>
        <v>5.4069992129083033</v>
      </c>
      <c r="EZ189" s="36">
        <f t="shared" si="600"/>
        <v>6.4079319165682804</v>
      </c>
      <c r="FA189" s="5">
        <f t="shared" si="601"/>
        <v>1.1666666666666667</v>
      </c>
      <c r="FB189" s="5">
        <f t="shared" si="602"/>
        <v>1.5</v>
      </c>
      <c r="FC189" s="5">
        <f t="shared" si="603"/>
        <v>1.4</v>
      </c>
      <c r="FD189" s="36">
        <f t="shared" si="604"/>
        <v>136.4840432900433</v>
      </c>
      <c r="FE189" s="36">
        <f t="shared" si="605"/>
        <v>168</v>
      </c>
      <c r="FF189" s="36">
        <f t="shared" si="606"/>
        <v>66.5</v>
      </c>
      <c r="FG189" s="5" t="str">
        <f t="shared" si="607"/>
        <v/>
      </c>
      <c r="FH189" s="36" t="str">
        <f t="shared" si="608"/>
        <v/>
      </c>
      <c r="FI189" s="36" t="str">
        <f t="shared" si="609"/>
        <v/>
      </c>
      <c r="FJ189" s="5" t="str">
        <f t="shared" si="610"/>
        <v/>
      </c>
      <c r="FK189" s="5" t="str">
        <f t="shared" si="611"/>
        <v/>
      </c>
      <c r="FL189" s="5" t="str">
        <f t="shared" si="612"/>
        <v/>
      </c>
      <c r="FM189" s="5" t="str">
        <f t="shared" si="613"/>
        <v/>
      </c>
      <c r="FN189" s="5">
        <f t="shared" si="614"/>
        <v>3.5</v>
      </c>
      <c r="FO189" s="5">
        <f t="shared" si="615"/>
        <v>4.1999999999999993</v>
      </c>
      <c r="FP189" s="4">
        <f t="shared" si="616"/>
        <v>272.95999999999998</v>
      </c>
      <c r="FQ189" s="4">
        <f t="shared" si="617"/>
        <v>260</v>
      </c>
      <c r="FR189" s="4">
        <f t="shared" si="618"/>
        <v>283</v>
      </c>
      <c r="FS189" s="65">
        <f t="shared" si="619"/>
        <v>1.5687426036861209E-2</v>
      </c>
      <c r="FT189" s="65">
        <f t="shared" si="620"/>
        <v>-0.35691776343980414</v>
      </c>
      <c r="FU189" s="65">
        <f t="shared" si="621"/>
        <v>2.3323428582623956E-2</v>
      </c>
      <c r="FV189" s="65">
        <f t="shared" si="622"/>
        <v>-3.7516361267889126E-2</v>
      </c>
      <c r="FW189" s="65">
        <f t="shared" si="623"/>
        <v>0.56760315596432276</v>
      </c>
      <c r="FX189" s="65">
        <f t="shared" si="624"/>
        <v>-0.40915738152839964</v>
      </c>
      <c r="FY189" s="65">
        <f t="shared" si="625"/>
        <v>4.8417474709169657</v>
      </c>
      <c r="FZ189" s="65">
        <f t="shared" si="626"/>
        <v>-6.5511189076806682</v>
      </c>
      <c r="GA189" s="65" t="str">
        <f t="shared" si="627"/>
        <v/>
      </c>
      <c r="GB189" s="65">
        <f t="shared" si="628"/>
        <v>0.34418114069264083</v>
      </c>
      <c r="GC189" s="65">
        <f t="shared" si="629"/>
        <v>-1.6303172298307755</v>
      </c>
      <c r="GD189" s="65">
        <f t="shared" si="630"/>
        <v>-2.5058771910665092</v>
      </c>
    </row>
    <row r="190" spans="1:186">
      <c r="A190" s="38" t="s">
        <v>185</v>
      </c>
      <c r="B190" s="37">
        <v>671603.06380600005</v>
      </c>
      <c r="C190" s="4">
        <v>4865757.4509699997</v>
      </c>
      <c r="D190" s="38" t="s">
        <v>401</v>
      </c>
      <c r="E190" s="38" t="s">
        <v>646</v>
      </c>
      <c r="F190" s="58">
        <v>4468</v>
      </c>
      <c r="G190" s="38" t="s">
        <v>402</v>
      </c>
      <c r="H190" s="34">
        <v>48.03</v>
      </c>
      <c r="I190" s="34">
        <v>1.94</v>
      </c>
      <c r="J190" s="34">
        <v>18.87</v>
      </c>
      <c r="K190" s="34">
        <v>12.75</v>
      </c>
      <c r="L190" s="34">
        <v>0.15</v>
      </c>
      <c r="M190" s="34">
        <v>8.41</v>
      </c>
      <c r="N190" s="34">
        <v>6.19</v>
      </c>
      <c r="O190" s="34">
        <v>2.95</v>
      </c>
      <c r="P190" s="34">
        <v>0.1</v>
      </c>
      <c r="Q190" s="34">
        <v>0.13</v>
      </c>
      <c r="R190" s="34"/>
      <c r="S190" s="5">
        <f t="shared" si="382"/>
        <v>99.52</v>
      </c>
      <c r="Y190" s="4">
        <v>119</v>
      </c>
      <c r="AC190" s="4">
        <v>194</v>
      </c>
      <c r="AD190" s="4">
        <v>28</v>
      </c>
      <c r="AE190" s="4">
        <v>109</v>
      </c>
      <c r="AF190" s="26">
        <v>13</v>
      </c>
      <c r="AG190" s="4">
        <v>68</v>
      </c>
      <c r="BK190" s="4">
        <f t="shared" si="507"/>
        <v>11630</v>
      </c>
      <c r="BL190" s="6">
        <f t="shared" si="508"/>
        <v>0.79930104842735894</v>
      </c>
      <c r="BM190" s="6">
        <f t="shared" si="509"/>
        <v>2.42864296444667E-2</v>
      </c>
      <c r="BN190" s="6">
        <f t="shared" si="510"/>
        <v>0.37007256324769561</v>
      </c>
      <c r="BO190" s="6">
        <f t="shared" si="511"/>
        <v>0.15967438948027554</v>
      </c>
      <c r="BP190" s="6">
        <f t="shared" si="512"/>
        <v>2.11446292641669E-3</v>
      </c>
      <c r="BQ190" s="6">
        <f t="shared" si="513"/>
        <v>0.20863309352517984</v>
      </c>
      <c r="BR190" s="6">
        <f t="shared" si="514"/>
        <v>0.11037803138373753</v>
      </c>
      <c r="BS190" s="6">
        <f t="shared" si="515"/>
        <v>9.519199741852212E-2</v>
      </c>
      <c r="BT190" s="6">
        <f t="shared" si="516"/>
        <v>2.1231422505307855E-3</v>
      </c>
      <c r="BU190" s="6">
        <f t="shared" si="517"/>
        <v>1.8317598985486826E-3</v>
      </c>
      <c r="BV190" s="5">
        <f t="shared" si="518"/>
        <v>1.52</v>
      </c>
      <c r="BW190" s="5">
        <f t="shared" si="519"/>
        <v>10.11</v>
      </c>
      <c r="BX190" s="36">
        <f t="shared" si="520"/>
        <v>59.24</v>
      </c>
      <c r="BY190" s="5">
        <f t="shared" si="521"/>
        <v>1.36</v>
      </c>
      <c r="BZ190" s="5">
        <f t="shared" si="522"/>
        <v>9.73</v>
      </c>
      <c r="CA190" s="5">
        <f t="shared" si="523"/>
        <v>3.19</v>
      </c>
      <c r="CB190" s="5">
        <f t="shared" si="524"/>
        <v>14.92</v>
      </c>
      <c r="CC190" s="5">
        <f t="shared" si="525"/>
        <v>3.05</v>
      </c>
      <c r="CD190" s="5">
        <f t="shared" si="526"/>
        <v>-3.14</v>
      </c>
      <c r="CE190" s="34">
        <f t="shared" si="527"/>
        <v>8.51</v>
      </c>
      <c r="CF190" s="34">
        <f t="shared" si="528"/>
        <v>17.650000000000002</v>
      </c>
      <c r="CG190" s="34">
        <f t="shared" si="529"/>
        <v>48.21529745042492</v>
      </c>
      <c r="CH190" s="5">
        <f t="shared" si="530"/>
        <v>1.46</v>
      </c>
      <c r="CI190" s="5">
        <f t="shared" si="531"/>
        <v>7.0000000000000007E-2</v>
      </c>
      <c r="CJ190" s="6">
        <f t="shared" si="532"/>
        <v>8.4000000000000005E-2</v>
      </c>
      <c r="CK190" s="5" t="str">
        <f t="shared" si="533"/>
        <v/>
      </c>
      <c r="CL190" s="5" t="str">
        <f t="shared" si="534"/>
        <v/>
      </c>
      <c r="CM190" s="5" t="str">
        <f t="shared" si="535"/>
        <v/>
      </c>
      <c r="CN190" s="5" t="str">
        <f t="shared" si="536"/>
        <v/>
      </c>
      <c r="CO190" s="5" t="str">
        <f t="shared" si="537"/>
        <v/>
      </c>
      <c r="CP190" s="5">
        <f t="shared" si="538"/>
        <v>3.89</v>
      </c>
      <c r="CQ190" s="6">
        <f t="shared" si="539"/>
        <v>0.46400000000000002</v>
      </c>
      <c r="CR190" s="40">
        <f t="shared" si="540"/>
        <v>5.5999999999999999E-3</v>
      </c>
      <c r="CS190" s="5">
        <f t="shared" si="541"/>
        <v>5.23</v>
      </c>
      <c r="CT190" s="5" t="str">
        <f t="shared" si="542"/>
        <v/>
      </c>
      <c r="CU190" s="5" t="str">
        <f t="shared" si="543"/>
        <v/>
      </c>
      <c r="CV190" s="5" t="str">
        <f t="shared" si="544"/>
        <v/>
      </c>
      <c r="CW190" s="5">
        <f t="shared" si="545"/>
        <v>8.3800000000000008</v>
      </c>
      <c r="CX190" s="5" t="str">
        <f t="shared" si="546"/>
        <v/>
      </c>
      <c r="CY190" s="4">
        <f t="shared" si="547"/>
        <v>415</v>
      </c>
      <c r="CZ190" s="4">
        <f t="shared" si="548"/>
        <v>106.7</v>
      </c>
      <c r="DA190" s="4" t="str">
        <f t="shared" si="549"/>
        <v/>
      </c>
      <c r="DB190" s="5">
        <f t="shared" si="550"/>
        <v>2.4300000000000002</v>
      </c>
      <c r="DC190" s="5" t="str">
        <f t="shared" si="551"/>
        <v/>
      </c>
      <c r="DD190" s="5" t="str">
        <f t="shared" si="552"/>
        <v/>
      </c>
      <c r="DE190" s="5" t="str">
        <f t="shared" si="553"/>
        <v/>
      </c>
      <c r="DF190" s="5" t="str">
        <f t="shared" si="554"/>
        <v/>
      </c>
      <c r="DG190" s="5" t="str">
        <f t="shared" si="555"/>
        <v/>
      </c>
      <c r="DH190" s="5" t="str">
        <f t="shared" si="556"/>
        <v/>
      </c>
      <c r="DI190" s="5" t="str">
        <f t="shared" si="557"/>
        <v/>
      </c>
      <c r="DJ190" s="5" t="str">
        <f t="shared" si="558"/>
        <v/>
      </c>
      <c r="DK190" s="5" t="str">
        <f t="shared" si="559"/>
        <v/>
      </c>
      <c r="DL190" s="5" t="str">
        <f t="shared" si="560"/>
        <v/>
      </c>
      <c r="DM190" s="5" t="str">
        <f t="shared" si="561"/>
        <v/>
      </c>
      <c r="DN190" s="5" t="str">
        <f t="shared" si="562"/>
        <v/>
      </c>
      <c r="DO190" s="5" t="str">
        <f t="shared" si="563"/>
        <v/>
      </c>
      <c r="DP190" s="5" t="str">
        <f t="shared" si="564"/>
        <v/>
      </c>
      <c r="DQ190" s="5" t="str">
        <f t="shared" si="565"/>
        <v/>
      </c>
      <c r="DR190" s="5" t="str">
        <f t="shared" si="566"/>
        <v/>
      </c>
      <c r="DS190" s="5" t="str">
        <f t="shared" si="567"/>
        <v/>
      </c>
      <c r="DT190" s="5" t="str">
        <f t="shared" si="568"/>
        <v/>
      </c>
      <c r="DU190" s="5" t="str">
        <f t="shared" si="569"/>
        <v/>
      </c>
      <c r="DV190" s="5" t="str">
        <f t="shared" si="570"/>
        <v/>
      </c>
      <c r="DW190" s="5" t="str">
        <f t="shared" si="571"/>
        <v/>
      </c>
      <c r="DX190" s="5" t="str">
        <f t="shared" si="572"/>
        <v/>
      </c>
      <c r="DY190" s="5">
        <f t="shared" si="573"/>
        <v>1.9</v>
      </c>
      <c r="DZ190" s="36">
        <f t="shared" si="574"/>
        <v>41</v>
      </c>
      <c r="EA190" s="36" t="str">
        <f t="shared" si="575"/>
        <v/>
      </c>
      <c r="EB190" s="4">
        <f t="shared" si="576"/>
        <v>-203.44688655172888</v>
      </c>
      <c r="EC190" s="4">
        <f t="shared" si="577"/>
        <v>95.533188884241724</v>
      </c>
      <c r="ED190" s="4">
        <f t="shared" si="578"/>
        <v>52.001360811167629</v>
      </c>
      <c r="EE190" s="4">
        <f t="shared" si="579"/>
        <v>392.59391264992206</v>
      </c>
      <c r="EF190" s="4">
        <f t="shared" si="580"/>
        <v>66.872898465836215</v>
      </c>
      <c r="EG190" s="5">
        <f t="shared" si="581"/>
        <v>1.1638220116571298</v>
      </c>
      <c r="EH190" s="5">
        <f t="shared" si="582"/>
        <v>3.80468447837975</v>
      </c>
      <c r="EI190" s="5">
        <f t="shared" si="583"/>
        <v>1.7824171316784214</v>
      </c>
      <c r="EJ190" s="5">
        <f t="shared" si="584"/>
        <v>0.88139539739187056</v>
      </c>
      <c r="EK190" s="5">
        <f t="shared" si="585"/>
        <v>0.2585765808890147</v>
      </c>
      <c r="EL190" s="5">
        <f t="shared" si="586"/>
        <v>0.59984840188100574</v>
      </c>
      <c r="EM190" s="5">
        <f t="shared" si="587"/>
        <v>0.39</v>
      </c>
      <c r="EN190" s="5">
        <f t="shared" si="588"/>
        <v>18.93</v>
      </c>
      <c r="EO190" s="36">
        <f t="shared" si="589"/>
        <v>1.94</v>
      </c>
      <c r="EP190" s="36">
        <f t="shared" si="590"/>
        <v>1.5</v>
      </c>
      <c r="EQ190" s="36">
        <f t="shared" si="591"/>
        <v>1.3</v>
      </c>
      <c r="ER190" s="36">
        <f t="shared" si="592"/>
        <v>116.303</v>
      </c>
      <c r="ES190" s="36">
        <f t="shared" si="593"/>
        <v>109</v>
      </c>
      <c r="ET190" s="36">
        <f t="shared" si="594"/>
        <v>84</v>
      </c>
      <c r="EU190" s="36">
        <f t="shared" si="595"/>
        <v>11.475</v>
      </c>
      <c r="EV190" s="36">
        <f t="shared" si="596"/>
        <v>8.41</v>
      </c>
      <c r="EW190" s="36">
        <f t="shared" si="597"/>
        <v>18.87</v>
      </c>
      <c r="EX190" s="36">
        <f t="shared" si="598"/>
        <v>11.475</v>
      </c>
      <c r="EY190" s="36">
        <f t="shared" si="599"/>
        <v>3.0500000000000003</v>
      </c>
      <c r="EZ190" s="36">
        <f t="shared" si="600"/>
        <v>8.41</v>
      </c>
      <c r="FA190" s="5" t="str">
        <f t="shared" si="601"/>
        <v/>
      </c>
      <c r="FB190" s="5" t="str">
        <f t="shared" si="602"/>
        <v/>
      </c>
      <c r="FC190" s="5" t="str">
        <f t="shared" si="603"/>
        <v/>
      </c>
      <c r="FD190" s="36">
        <f t="shared" si="604"/>
        <v>116.303</v>
      </c>
      <c r="FE190" s="36">
        <f t="shared" si="605"/>
        <v>109</v>
      </c>
      <c r="FF190" s="36">
        <f t="shared" si="606"/>
        <v>97</v>
      </c>
      <c r="FG190" s="5">
        <f t="shared" si="607"/>
        <v>26</v>
      </c>
      <c r="FH190" s="36">
        <f t="shared" si="608"/>
        <v>27.25</v>
      </c>
      <c r="FI190" s="36">
        <f t="shared" si="609"/>
        <v>28</v>
      </c>
      <c r="FJ190" s="5" t="str">
        <f t="shared" si="610"/>
        <v/>
      </c>
      <c r="FK190" s="5" t="str">
        <f t="shared" si="611"/>
        <v/>
      </c>
      <c r="FL190" s="5" t="str">
        <f t="shared" si="612"/>
        <v/>
      </c>
      <c r="FM190" s="5" t="str">
        <f t="shared" si="613"/>
        <v/>
      </c>
      <c r="FN190" s="5" t="str">
        <f t="shared" si="614"/>
        <v/>
      </c>
      <c r="FO190" s="5" t="str">
        <f t="shared" si="615"/>
        <v/>
      </c>
      <c r="FP190" s="4">
        <f t="shared" si="616"/>
        <v>232.6</v>
      </c>
      <c r="FQ190" s="4" t="str">
        <f t="shared" si="617"/>
        <v/>
      </c>
      <c r="FR190" s="4" t="str">
        <f t="shared" si="618"/>
        <v/>
      </c>
      <c r="FS190" s="65" t="str">
        <f t="shared" si="619"/>
        <v/>
      </c>
      <c r="FT190" s="65" t="str">
        <f t="shared" si="620"/>
        <v/>
      </c>
      <c r="FU190" s="65" t="str">
        <f t="shared" si="621"/>
        <v/>
      </c>
      <c r="FV190" s="65" t="str">
        <f t="shared" si="622"/>
        <v/>
      </c>
      <c r="FW190" s="65">
        <f t="shared" si="623"/>
        <v>0.58627974814060724</v>
      </c>
      <c r="FX190" s="65">
        <f t="shared" si="624"/>
        <v>-0.17571799347025999</v>
      </c>
      <c r="FY190" s="65">
        <f t="shared" si="625"/>
        <v>5.1189300787778951</v>
      </c>
      <c r="FZ190" s="65">
        <f t="shared" si="626"/>
        <v>-5.8928913179801645</v>
      </c>
      <c r="GA190" s="65">
        <f t="shared" si="627"/>
        <v>0.27381474600952216</v>
      </c>
      <c r="GB190" s="65">
        <f t="shared" si="628"/>
        <v>0.38309900000000002</v>
      </c>
      <c r="GC190" s="65">
        <f t="shared" si="629"/>
        <v>-1.5667980000000001</v>
      </c>
      <c r="GD190" s="65">
        <f t="shared" si="630"/>
        <v>-2.461452</v>
      </c>
    </row>
    <row r="191" spans="1:186">
      <c r="A191" s="38" t="s">
        <v>185</v>
      </c>
      <c r="B191" s="37">
        <v>671626.87635300006</v>
      </c>
      <c r="C191" s="4">
        <v>4865753.7874999996</v>
      </c>
      <c r="D191" s="38" t="s">
        <v>401</v>
      </c>
      <c r="E191" s="38" t="s">
        <v>646</v>
      </c>
      <c r="F191" s="58">
        <v>4469</v>
      </c>
      <c r="G191" s="38" t="s">
        <v>403</v>
      </c>
      <c r="H191" s="34">
        <v>44.28</v>
      </c>
      <c r="I191" s="34">
        <v>1.36</v>
      </c>
      <c r="J191" s="34">
        <v>15.25</v>
      </c>
      <c r="K191" s="34">
        <v>11.14</v>
      </c>
      <c r="L191" s="34">
        <v>0.16</v>
      </c>
      <c r="M191" s="34">
        <v>5.62</v>
      </c>
      <c r="N191" s="34">
        <v>20.05</v>
      </c>
      <c r="O191" s="34">
        <v>1.6</v>
      </c>
      <c r="P191" s="34">
        <v>0.21</v>
      </c>
      <c r="Q191" s="34">
        <v>0.2</v>
      </c>
      <c r="R191" s="34"/>
      <c r="S191" s="5">
        <f t="shared" si="382"/>
        <v>99.86999999999999</v>
      </c>
      <c r="U191" s="4">
        <v>36</v>
      </c>
      <c r="W191" s="4">
        <v>428</v>
      </c>
      <c r="Y191" s="4">
        <v>264</v>
      </c>
      <c r="AC191" s="4">
        <v>522</v>
      </c>
      <c r="AD191" s="4">
        <v>25</v>
      </c>
      <c r="AE191" s="4">
        <v>194</v>
      </c>
      <c r="AF191" s="26">
        <v>10</v>
      </c>
      <c r="AG191" s="4">
        <v>104</v>
      </c>
      <c r="AH191" s="5">
        <v>8.74</v>
      </c>
      <c r="AI191" s="5">
        <v>19.96</v>
      </c>
      <c r="AL191" s="5">
        <v>3.14</v>
      </c>
      <c r="AM191" s="5">
        <v>1.34</v>
      </c>
      <c r="AO191" s="5">
        <v>0.92</v>
      </c>
      <c r="AT191" s="5">
        <v>2</v>
      </c>
      <c r="AU191" s="5">
        <v>0.28999999999999998</v>
      </c>
      <c r="AV191" s="5">
        <v>1.25</v>
      </c>
      <c r="AW191" s="5">
        <v>0.87</v>
      </c>
      <c r="AX191" s="5">
        <v>0.75</v>
      </c>
      <c r="BK191" s="4">
        <f t="shared" si="507"/>
        <v>8153</v>
      </c>
      <c r="BL191" s="6">
        <f t="shared" si="508"/>
        <v>0.73689465801298049</v>
      </c>
      <c r="BM191" s="6">
        <f t="shared" si="509"/>
        <v>1.7025538307461195E-2</v>
      </c>
      <c r="BN191" s="6">
        <f t="shared" si="510"/>
        <v>0.29907825063737986</v>
      </c>
      <c r="BO191" s="6">
        <f t="shared" si="511"/>
        <v>0.13951158422041329</v>
      </c>
      <c r="BP191" s="6">
        <f t="shared" si="512"/>
        <v>2.2554271215111362E-3</v>
      </c>
      <c r="BQ191" s="6">
        <f t="shared" si="513"/>
        <v>0.13941949888365168</v>
      </c>
      <c r="BR191" s="6">
        <f t="shared" si="514"/>
        <v>0.35752496433666192</v>
      </c>
      <c r="BS191" s="6">
        <f t="shared" si="515"/>
        <v>5.1629557921910298E-2</v>
      </c>
      <c r="BT191" s="6">
        <f t="shared" si="516"/>
        <v>4.4585987261146496E-3</v>
      </c>
      <c r="BU191" s="6">
        <f t="shared" si="517"/>
        <v>2.8180921516133581E-3</v>
      </c>
      <c r="BV191" s="5">
        <f t="shared" si="518"/>
        <v>1.32</v>
      </c>
      <c r="BW191" s="5">
        <f t="shared" si="519"/>
        <v>8.84</v>
      </c>
      <c r="BX191" s="36">
        <f t="shared" si="520"/>
        <v>52.64</v>
      </c>
      <c r="BY191" s="5">
        <f t="shared" si="521"/>
        <v>1.78</v>
      </c>
      <c r="BZ191" s="5">
        <f t="shared" si="522"/>
        <v>11.21</v>
      </c>
      <c r="CA191" s="5">
        <f t="shared" si="523"/>
        <v>14.74</v>
      </c>
      <c r="CB191" s="5">
        <f t="shared" si="524"/>
        <v>6.8</v>
      </c>
      <c r="CC191" s="5">
        <f t="shared" si="525"/>
        <v>1.81</v>
      </c>
      <c r="CD191" s="5">
        <f t="shared" si="526"/>
        <v>-18.240000000000002</v>
      </c>
      <c r="CE191" s="34">
        <f t="shared" si="527"/>
        <v>5.83</v>
      </c>
      <c r="CF191" s="34">
        <f t="shared" si="528"/>
        <v>27.480000000000004</v>
      </c>
      <c r="CG191" s="34">
        <f t="shared" si="529"/>
        <v>21.215429403202325</v>
      </c>
      <c r="CH191" s="5">
        <f t="shared" si="530"/>
        <v>2</v>
      </c>
      <c r="CI191" s="5">
        <f t="shared" si="531"/>
        <v>0.21</v>
      </c>
      <c r="CJ191" s="6">
        <f t="shared" si="532"/>
        <v>9.7000000000000003E-2</v>
      </c>
      <c r="CK191" s="5" t="str">
        <f t="shared" si="533"/>
        <v/>
      </c>
      <c r="CL191" s="5" t="str">
        <f t="shared" si="534"/>
        <v/>
      </c>
      <c r="CM191" s="5" t="str">
        <f t="shared" si="535"/>
        <v/>
      </c>
      <c r="CN191" s="5">
        <f t="shared" si="536"/>
        <v>0.62</v>
      </c>
      <c r="CO191" s="5" t="str">
        <f t="shared" si="537"/>
        <v/>
      </c>
      <c r="CP191" s="5">
        <f t="shared" si="538"/>
        <v>7.76</v>
      </c>
      <c r="CQ191" s="6">
        <f t="shared" si="539"/>
        <v>0.4</v>
      </c>
      <c r="CR191" s="40">
        <f t="shared" si="540"/>
        <v>1.43E-2</v>
      </c>
      <c r="CS191" s="5">
        <f t="shared" si="541"/>
        <v>10.4</v>
      </c>
      <c r="CT191" s="5">
        <f t="shared" si="542"/>
        <v>11.9</v>
      </c>
      <c r="CU191" s="5">
        <f t="shared" si="543"/>
        <v>138.69999999999999</v>
      </c>
      <c r="CV191" s="5">
        <f t="shared" si="544"/>
        <v>155.19999999999999</v>
      </c>
      <c r="CW191" s="5">
        <f t="shared" si="545"/>
        <v>19.399999999999999</v>
      </c>
      <c r="CX191" s="5">
        <f t="shared" si="546"/>
        <v>9.98</v>
      </c>
      <c r="CY191" s="4">
        <f t="shared" si="547"/>
        <v>326</v>
      </c>
      <c r="CZ191" s="4">
        <f t="shared" si="548"/>
        <v>42</v>
      </c>
      <c r="DA191" s="4">
        <f t="shared" si="549"/>
        <v>4077</v>
      </c>
      <c r="DB191" s="5">
        <f t="shared" si="550"/>
        <v>4.16</v>
      </c>
      <c r="DC191" s="5">
        <f t="shared" si="551"/>
        <v>52</v>
      </c>
      <c r="DD191" s="5">
        <f t="shared" si="552"/>
        <v>119.54</v>
      </c>
      <c r="DE191" s="5">
        <f t="shared" si="553"/>
        <v>0.63</v>
      </c>
      <c r="DF191" s="5">
        <f t="shared" si="554"/>
        <v>5</v>
      </c>
      <c r="DG191" s="5">
        <f t="shared" si="555"/>
        <v>0.44</v>
      </c>
      <c r="DH191" s="5">
        <f t="shared" si="556"/>
        <v>0.38</v>
      </c>
      <c r="DI191" s="5">
        <f t="shared" si="557"/>
        <v>0.68</v>
      </c>
      <c r="DJ191" s="5">
        <f t="shared" si="558"/>
        <v>13.88</v>
      </c>
      <c r="DK191" s="5">
        <f t="shared" si="559"/>
        <v>0.87</v>
      </c>
      <c r="DL191" s="5">
        <f t="shared" si="560"/>
        <v>10.050000000000001</v>
      </c>
      <c r="DM191" s="5" t="str">
        <f t="shared" si="561"/>
        <v/>
      </c>
      <c r="DN191" s="5">
        <f t="shared" si="562"/>
        <v>0.86</v>
      </c>
      <c r="DO191" s="5">
        <f t="shared" si="563"/>
        <v>13.3</v>
      </c>
      <c r="DP191" s="5" t="str">
        <f t="shared" si="564"/>
        <v/>
      </c>
      <c r="DQ191" s="5">
        <f t="shared" si="565"/>
        <v>2.92</v>
      </c>
      <c r="DR191" s="5">
        <f t="shared" si="566"/>
        <v>1.72</v>
      </c>
      <c r="DS191" s="5">
        <f t="shared" si="567"/>
        <v>1.7</v>
      </c>
      <c r="DT191" s="5">
        <f t="shared" si="568"/>
        <v>0.65</v>
      </c>
      <c r="DU191" s="5">
        <f t="shared" si="569"/>
        <v>0.89</v>
      </c>
      <c r="DV191" s="5">
        <f t="shared" si="570"/>
        <v>0.62</v>
      </c>
      <c r="DW191" s="5">
        <f t="shared" si="571"/>
        <v>0.4</v>
      </c>
      <c r="DX191" s="5">
        <f t="shared" si="572"/>
        <v>0.47</v>
      </c>
      <c r="DY191" s="5">
        <f t="shared" si="573"/>
        <v>0.82</v>
      </c>
      <c r="DZ191" s="36">
        <f t="shared" si="574"/>
        <v>35</v>
      </c>
      <c r="EA191" s="36">
        <f t="shared" si="575"/>
        <v>2.9</v>
      </c>
      <c r="EB191" s="4">
        <f t="shared" si="576"/>
        <v>-404.69592353245758</v>
      </c>
      <c r="EC191" s="4">
        <f t="shared" si="577"/>
        <v>-48.806580201472741</v>
      </c>
      <c r="ED191" s="4">
        <f t="shared" si="578"/>
        <v>-472.05983468396892</v>
      </c>
      <c r="EE191" s="4">
        <f t="shared" si="579"/>
        <v>295.95662141152616</v>
      </c>
      <c r="EF191" s="4">
        <f t="shared" si="580"/>
        <v>307.84995878994658</v>
      </c>
      <c r="EG191" s="5">
        <f t="shared" si="581"/>
        <v>0.38792214367864486</v>
      </c>
      <c r="EH191" s="5">
        <f t="shared" si="582"/>
        <v>5.334468143665247</v>
      </c>
      <c r="EI191" s="5">
        <f t="shared" si="583"/>
        <v>0.72324962603575871</v>
      </c>
      <c r="EJ191" s="5">
        <f t="shared" si="584"/>
        <v>0.15684566308680664</v>
      </c>
      <c r="EK191" s="5">
        <f t="shared" si="585"/>
        <v>0.1751528023058474</v>
      </c>
      <c r="EL191" s="5">
        <f t="shared" si="586"/>
        <v>2.4265831016672488</v>
      </c>
      <c r="EM191" s="5">
        <f t="shared" si="587"/>
        <v>0.34</v>
      </c>
      <c r="EN191" s="5">
        <f t="shared" si="588"/>
        <v>23</v>
      </c>
      <c r="EO191" s="36">
        <f t="shared" si="589"/>
        <v>1.36</v>
      </c>
      <c r="EP191" s="36">
        <f t="shared" si="590"/>
        <v>1.6</v>
      </c>
      <c r="EQ191" s="36">
        <f t="shared" si="591"/>
        <v>2</v>
      </c>
      <c r="ER191" s="36">
        <f t="shared" si="592"/>
        <v>81.532000000000011</v>
      </c>
      <c r="ES191" s="36">
        <f t="shared" si="593"/>
        <v>194</v>
      </c>
      <c r="ET191" s="36">
        <f t="shared" si="594"/>
        <v>75</v>
      </c>
      <c r="EU191" s="36">
        <f t="shared" si="595"/>
        <v>10.026000000000002</v>
      </c>
      <c r="EV191" s="36">
        <f t="shared" si="596"/>
        <v>5.62</v>
      </c>
      <c r="EW191" s="36">
        <f t="shared" si="597"/>
        <v>15.25</v>
      </c>
      <c r="EX191" s="36">
        <f t="shared" si="598"/>
        <v>10.026000000000002</v>
      </c>
      <c r="EY191" s="36">
        <f t="shared" si="599"/>
        <v>1.81</v>
      </c>
      <c r="EZ191" s="36">
        <f t="shared" si="600"/>
        <v>5.62</v>
      </c>
      <c r="FA191" s="5">
        <f t="shared" si="601"/>
        <v>0.41666666666666669</v>
      </c>
      <c r="FB191" s="5">
        <f t="shared" si="602"/>
        <v>0.75</v>
      </c>
      <c r="FC191" s="5">
        <f t="shared" si="603"/>
        <v>0.87</v>
      </c>
      <c r="FD191" s="36">
        <f t="shared" si="604"/>
        <v>81.532000000000011</v>
      </c>
      <c r="FE191" s="36">
        <f t="shared" si="605"/>
        <v>194</v>
      </c>
      <c r="FF191" s="36">
        <f t="shared" si="606"/>
        <v>261</v>
      </c>
      <c r="FG191" s="5">
        <f t="shared" si="607"/>
        <v>20</v>
      </c>
      <c r="FH191" s="36">
        <f t="shared" si="608"/>
        <v>48.5</v>
      </c>
      <c r="FI191" s="36">
        <f t="shared" si="609"/>
        <v>25</v>
      </c>
      <c r="FJ191" s="5">
        <f t="shared" si="610"/>
        <v>1.6666666666666667</v>
      </c>
      <c r="FK191" s="5">
        <f t="shared" si="611"/>
        <v>0.874</v>
      </c>
      <c r="FL191" s="5">
        <f t="shared" si="612"/>
        <v>1.25</v>
      </c>
      <c r="FM191" s="5" t="str">
        <f t="shared" si="613"/>
        <v/>
      </c>
      <c r="FN191" s="5">
        <f t="shared" si="614"/>
        <v>1.25</v>
      </c>
      <c r="FO191" s="5">
        <f t="shared" si="615"/>
        <v>2.61</v>
      </c>
      <c r="FP191" s="4">
        <f t="shared" si="616"/>
        <v>163.06</v>
      </c>
      <c r="FQ191" s="4">
        <f t="shared" si="617"/>
        <v>157</v>
      </c>
      <c r="FR191" s="4" t="str">
        <f t="shared" si="618"/>
        <v/>
      </c>
      <c r="FS191" s="65" t="str">
        <f t="shared" si="619"/>
        <v/>
      </c>
      <c r="FT191" s="65">
        <f t="shared" si="620"/>
        <v>4.292506711529432E-2</v>
      </c>
      <c r="FU191" s="65">
        <f t="shared" si="621"/>
        <v>-3.4263203870167229E-2</v>
      </c>
      <c r="FV191" s="65">
        <f t="shared" si="622"/>
        <v>0.55630250076728727</v>
      </c>
      <c r="FW191" s="65">
        <f t="shared" si="623"/>
        <v>0.70523704611274796</v>
      </c>
      <c r="FX191" s="65">
        <f t="shared" si="624"/>
        <v>0.40841305200619399</v>
      </c>
      <c r="FY191" s="65">
        <f t="shared" si="625"/>
        <v>5.6776164234591988</v>
      </c>
      <c r="FZ191" s="65">
        <f t="shared" si="626"/>
        <v>-5.1894160485998055</v>
      </c>
      <c r="GA191" s="65">
        <f t="shared" si="627"/>
        <v>-0.36647451348775939</v>
      </c>
      <c r="GB191" s="65">
        <f t="shared" si="628"/>
        <v>0.17707800000000001</v>
      </c>
      <c r="GC191" s="65">
        <f t="shared" si="629"/>
        <v>-1.5855759999999999</v>
      </c>
      <c r="GD191" s="65">
        <f t="shared" si="630"/>
        <v>-2.3736429999999999</v>
      </c>
    </row>
    <row r="192" spans="1:186">
      <c r="A192" s="38" t="s">
        <v>185</v>
      </c>
      <c r="B192" s="37">
        <v>671647.02543100005</v>
      </c>
      <c r="C192" s="4">
        <v>4865750.1240299996</v>
      </c>
      <c r="D192" s="38" t="s">
        <v>401</v>
      </c>
      <c r="E192" s="38" t="s">
        <v>646</v>
      </c>
      <c r="F192" s="58">
        <v>4475</v>
      </c>
      <c r="G192" s="38" t="s">
        <v>404</v>
      </c>
      <c r="H192" s="34">
        <v>49.56</v>
      </c>
      <c r="I192" s="34">
        <v>1.85</v>
      </c>
      <c r="J192" s="34">
        <v>18.100000000000001</v>
      </c>
      <c r="K192" s="34">
        <v>12.36</v>
      </c>
      <c r="L192" s="34">
        <v>0.14000000000000001</v>
      </c>
      <c r="M192" s="34">
        <v>7.49</v>
      </c>
      <c r="N192" s="34">
        <v>7.03</v>
      </c>
      <c r="O192" s="34">
        <v>2.73</v>
      </c>
      <c r="P192" s="34">
        <v>0.1</v>
      </c>
      <c r="Q192" s="34">
        <v>0.14000000000000001</v>
      </c>
      <c r="R192" s="34"/>
      <c r="S192" s="5">
        <f t="shared" si="382"/>
        <v>99.5</v>
      </c>
      <c r="U192" s="4">
        <v>39</v>
      </c>
      <c r="W192" s="4">
        <v>234</v>
      </c>
      <c r="Y192" s="4">
        <v>119</v>
      </c>
      <c r="AC192" s="4">
        <v>303</v>
      </c>
      <c r="AD192" s="4">
        <v>30</v>
      </c>
      <c r="AE192" s="4">
        <v>98</v>
      </c>
      <c r="AF192" s="26">
        <v>12</v>
      </c>
      <c r="AG192" s="4">
        <v>89</v>
      </c>
      <c r="AH192" s="5">
        <v>6.99</v>
      </c>
      <c r="AI192" s="5">
        <v>20.9</v>
      </c>
      <c r="AL192" s="5">
        <v>4.04</v>
      </c>
      <c r="AM192" s="5">
        <v>1.28</v>
      </c>
      <c r="AO192" s="5">
        <v>0.78</v>
      </c>
      <c r="AT192" s="5">
        <v>2.2000000000000002</v>
      </c>
      <c r="AU192" s="5">
        <v>0.37</v>
      </c>
      <c r="AV192" s="5">
        <v>2.0299999999999998</v>
      </c>
      <c r="AW192" s="5">
        <v>0.75</v>
      </c>
      <c r="AX192" s="5">
        <v>1.1100000000000001</v>
      </c>
      <c r="BK192" s="4">
        <f t="shared" si="507"/>
        <v>11091</v>
      </c>
      <c r="BL192" s="6">
        <f t="shared" si="508"/>
        <v>0.82476285571642538</v>
      </c>
      <c r="BM192" s="6">
        <f t="shared" si="509"/>
        <v>2.3159739609414122E-2</v>
      </c>
      <c r="BN192" s="6">
        <f t="shared" si="510"/>
        <v>0.35497156305157873</v>
      </c>
      <c r="BO192" s="6">
        <f t="shared" si="511"/>
        <v>0.15479023168440828</v>
      </c>
      <c r="BP192" s="6">
        <f t="shared" si="512"/>
        <v>1.9734987313222443E-3</v>
      </c>
      <c r="BQ192" s="6">
        <f t="shared" si="513"/>
        <v>0.18580997271148597</v>
      </c>
      <c r="BR192" s="6">
        <f t="shared" si="514"/>
        <v>0.12535663338088446</v>
      </c>
      <c r="BS192" s="6">
        <f t="shared" si="515"/>
        <v>8.8092933204259441E-2</v>
      </c>
      <c r="BT192" s="6">
        <f t="shared" si="516"/>
        <v>2.1231422505307855E-3</v>
      </c>
      <c r="BU192" s="6">
        <f t="shared" si="517"/>
        <v>1.9726645061293505E-3</v>
      </c>
      <c r="BV192" s="5">
        <f t="shared" si="518"/>
        <v>1.47</v>
      </c>
      <c r="BW192" s="5">
        <f t="shared" si="519"/>
        <v>9.8000000000000007</v>
      </c>
      <c r="BX192" s="36">
        <f t="shared" si="520"/>
        <v>57.18</v>
      </c>
      <c r="BY192" s="5">
        <f t="shared" si="521"/>
        <v>1.49</v>
      </c>
      <c r="BZ192" s="5">
        <f t="shared" si="522"/>
        <v>9.7799999999999994</v>
      </c>
      <c r="CA192" s="5">
        <f t="shared" si="523"/>
        <v>3.8</v>
      </c>
      <c r="CB192" s="5">
        <f t="shared" si="524"/>
        <v>13.21</v>
      </c>
      <c r="CC192" s="5">
        <f t="shared" si="525"/>
        <v>2.83</v>
      </c>
      <c r="CD192" s="5">
        <f t="shared" si="526"/>
        <v>-4.2</v>
      </c>
      <c r="CE192" s="34">
        <f t="shared" si="527"/>
        <v>7.59</v>
      </c>
      <c r="CF192" s="34">
        <f t="shared" si="528"/>
        <v>17.350000000000001</v>
      </c>
      <c r="CG192" s="34">
        <f t="shared" si="529"/>
        <v>43.746397694524489</v>
      </c>
      <c r="CH192" s="5">
        <f t="shared" si="530"/>
        <v>1.36</v>
      </c>
      <c r="CI192" s="5">
        <f t="shared" si="531"/>
        <v>7.0000000000000007E-2</v>
      </c>
      <c r="CJ192" s="6">
        <f t="shared" si="532"/>
        <v>7.0000000000000007E-2</v>
      </c>
      <c r="CK192" s="5" t="str">
        <f t="shared" si="533"/>
        <v/>
      </c>
      <c r="CL192" s="5" t="str">
        <f t="shared" si="534"/>
        <v/>
      </c>
      <c r="CM192" s="5" t="str">
        <f t="shared" si="535"/>
        <v/>
      </c>
      <c r="CN192" s="5">
        <f t="shared" si="536"/>
        <v>0.51</v>
      </c>
      <c r="CO192" s="5" t="str">
        <f t="shared" si="537"/>
        <v/>
      </c>
      <c r="CP192" s="5">
        <f t="shared" si="538"/>
        <v>3.27</v>
      </c>
      <c r="CQ192" s="6">
        <f t="shared" si="539"/>
        <v>0.4</v>
      </c>
      <c r="CR192" s="40">
        <f t="shared" si="540"/>
        <v>5.3E-3</v>
      </c>
      <c r="CS192" s="5">
        <f t="shared" si="541"/>
        <v>7.42</v>
      </c>
      <c r="CT192" s="5">
        <f t="shared" si="542"/>
        <v>12.73</v>
      </c>
      <c r="CU192" s="5">
        <f t="shared" si="543"/>
        <v>80.2</v>
      </c>
      <c r="CV192" s="5">
        <f t="shared" si="544"/>
        <v>48.3</v>
      </c>
      <c r="CW192" s="5">
        <f t="shared" si="545"/>
        <v>8.17</v>
      </c>
      <c r="CX192" s="5">
        <f t="shared" si="546"/>
        <v>9.5</v>
      </c>
      <c r="CY192" s="4">
        <f t="shared" si="547"/>
        <v>370</v>
      </c>
      <c r="CZ192" s="4">
        <f t="shared" si="548"/>
        <v>113.2</v>
      </c>
      <c r="DA192" s="4">
        <f t="shared" si="549"/>
        <v>5041</v>
      </c>
      <c r="DB192" s="5">
        <f t="shared" si="550"/>
        <v>2.97</v>
      </c>
      <c r="DC192" s="5">
        <f t="shared" si="551"/>
        <v>40.450000000000003</v>
      </c>
      <c r="DD192" s="5">
        <f t="shared" si="552"/>
        <v>118.67</v>
      </c>
      <c r="DE192" s="5">
        <f t="shared" si="553"/>
        <v>0.92</v>
      </c>
      <c r="DF192" s="5">
        <f t="shared" si="554"/>
        <v>5.45</v>
      </c>
      <c r="DG192" s="5">
        <f t="shared" si="555"/>
        <v>0.34</v>
      </c>
      <c r="DH192" s="5">
        <f t="shared" si="556"/>
        <v>0.5</v>
      </c>
      <c r="DI192" s="5">
        <f t="shared" si="557"/>
        <v>0.84</v>
      </c>
      <c r="DJ192" s="5">
        <f t="shared" si="558"/>
        <v>13.23</v>
      </c>
      <c r="DK192" s="5">
        <f t="shared" si="559"/>
        <v>0.57999999999999996</v>
      </c>
      <c r="DL192" s="5">
        <f t="shared" si="560"/>
        <v>9.32</v>
      </c>
      <c r="DM192" s="5" t="str">
        <f t="shared" si="561"/>
        <v/>
      </c>
      <c r="DN192" s="5">
        <f t="shared" si="562"/>
        <v>1.48</v>
      </c>
      <c r="DO192" s="5">
        <f t="shared" si="563"/>
        <v>10.8</v>
      </c>
      <c r="DP192" s="5" t="str">
        <f t="shared" si="564"/>
        <v/>
      </c>
      <c r="DQ192" s="5">
        <f t="shared" si="565"/>
        <v>2.12</v>
      </c>
      <c r="DR192" s="5">
        <f t="shared" si="566"/>
        <v>1.07</v>
      </c>
      <c r="DS192" s="5">
        <f t="shared" si="567"/>
        <v>1.99</v>
      </c>
      <c r="DT192" s="5">
        <f t="shared" si="568"/>
        <v>0.9</v>
      </c>
      <c r="DU192" s="5">
        <f t="shared" si="569"/>
        <v>0.59</v>
      </c>
      <c r="DV192" s="5">
        <f t="shared" si="570"/>
        <v>0.77</v>
      </c>
      <c r="DW192" s="5">
        <f t="shared" si="571"/>
        <v>0.69</v>
      </c>
      <c r="DX192" s="5">
        <f t="shared" si="572"/>
        <v>0.51</v>
      </c>
      <c r="DY192" s="5">
        <f t="shared" si="573"/>
        <v>1.95</v>
      </c>
      <c r="DZ192" s="36">
        <f t="shared" si="574"/>
        <v>42</v>
      </c>
      <c r="EA192" s="36">
        <f t="shared" si="575"/>
        <v>3</v>
      </c>
      <c r="EB192" s="4">
        <f t="shared" si="576"/>
        <v>-211.32642433461314</v>
      </c>
      <c r="EC192" s="4">
        <f t="shared" si="577"/>
        <v>101.13378753009525</v>
      </c>
      <c r="ED192" s="4">
        <f t="shared" si="578"/>
        <v>14.042220835019602</v>
      </c>
      <c r="EE192" s="4">
        <f t="shared" si="579"/>
        <v>363.75994400530834</v>
      </c>
      <c r="EF192" s="4">
        <f t="shared" si="580"/>
        <v>90.106268464596383</v>
      </c>
      <c r="EG192" s="5">
        <f t="shared" si="581"/>
        <v>1.0414722184854657</v>
      </c>
      <c r="EH192" s="5">
        <f t="shared" si="582"/>
        <v>3.93659528381637</v>
      </c>
      <c r="EI192" s="5">
        <f t="shared" si="583"/>
        <v>1.6471671473397669</v>
      </c>
      <c r="EJ192" s="5">
        <f t="shared" si="584"/>
        <v>0.71946663059480576</v>
      </c>
      <c r="EK192" s="5">
        <f t="shared" si="585"/>
        <v>0.24953407469488367</v>
      </c>
      <c r="EL192" s="5">
        <f t="shared" si="586"/>
        <v>0.71040534582015236</v>
      </c>
      <c r="EM192" s="5">
        <f t="shared" si="587"/>
        <v>0.37</v>
      </c>
      <c r="EN192" s="5">
        <f t="shared" si="588"/>
        <v>18.53</v>
      </c>
      <c r="EO192" s="36">
        <f t="shared" si="589"/>
        <v>1.85</v>
      </c>
      <c r="EP192" s="36">
        <f t="shared" si="590"/>
        <v>1.4000000000000001</v>
      </c>
      <c r="EQ192" s="36">
        <f t="shared" si="591"/>
        <v>1.4000000000000001</v>
      </c>
      <c r="ER192" s="36">
        <f t="shared" si="592"/>
        <v>110.90750000000001</v>
      </c>
      <c r="ES192" s="36">
        <f t="shared" si="593"/>
        <v>98</v>
      </c>
      <c r="ET192" s="36">
        <f t="shared" si="594"/>
        <v>90</v>
      </c>
      <c r="EU192" s="36">
        <f t="shared" si="595"/>
        <v>11.124000000000001</v>
      </c>
      <c r="EV192" s="36">
        <f t="shared" si="596"/>
        <v>7.49</v>
      </c>
      <c r="EW192" s="36">
        <f t="shared" si="597"/>
        <v>18.100000000000001</v>
      </c>
      <c r="EX192" s="36">
        <f t="shared" si="598"/>
        <v>11.124000000000001</v>
      </c>
      <c r="EY192" s="36">
        <f t="shared" si="599"/>
        <v>2.83</v>
      </c>
      <c r="EZ192" s="36">
        <f t="shared" si="600"/>
        <v>7.49</v>
      </c>
      <c r="FA192" s="5">
        <f t="shared" si="601"/>
        <v>0.67666666666666664</v>
      </c>
      <c r="FB192" s="5">
        <f t="shared" si="602"/>
        <v>1.1100000000000001</v>
      </c>
      <c r="FC192" s="5">
        <f t="shared" si="603"/>
        <v>0.75</v>
      </c>
      <c r="FD192" s="36">
        <f t="shared" si="604"/>
        <v>110.90750000000001</v>
      </c>
      <c r="FE192" s="36">
        <f t="shared" si="605"/>
        <v>98</v>
      </c>
      <c r="FF192" s="36">
        <f t="shared" si="606"/>
        <v>151.5</v>
      </c>
      <c r="FG192" s="5">
        <f t="shared" si="607"/>
        <v>24</v>
      </c>
      <c r="FH192" s="36">
        <f t="shared" si="608"/>
        <v>24.5</v>
      </c>
      <c r="FI192" s="36">
        <f t="shared" si="609"/>
        <v>30</v>
      </c>
      <c r="FJ192" s="5">
        <f t="shared" si="610"/>
        <v>2</v>
      </c>
      <c r="FK192" s="5">
        <f t="shared" si="611"/>
        <v>0.69900000000000007</v>
      </c>
      <c r="FL192" s="5">
        <f t="shared" si="612"/>
        <v>1.5</v>
      </c>
      <c r="FM192" s="5" t="str">
        <f t="shared" si="613"/>
        <v/>
      </c>
      <c r="FN192" s="5">
        <f t="shared" si="614"/>
        <v>2.0299999999999998</v>
      </c>
      <c r="FO192" s="5">
        <f t="shared" si="615"/>
        <v>2.25</v>
      </c>
      <c r="FP192" s="4">
        <f t="shared" si="616"/>
        <v>221.82</v>
      </c>
      <c r="FQ192" s="4">
        <f t="shared" si="617"/>
        <v>202</v>
      </c>
      <c r="FR192" s="4" t="str">
        <f t="shared" si="618"/>
        <v/>
      </c>
      <c r="FS192" s="65" t="str">
        <f t="shared" si="619"/>
        <v/>
      </c>
      <c r="FT192" s="65">
        <f t="shared" si="620"/>
        <v>-5.5966089594232389E-2</v>
      </c>
      <c r="FU192" s="65">
        <f t="shared" si="621"/>
        <v>-0.15996175875514548</v>
      </c>
      <c r="FV192" s="65">
        <f t="shared" si="622"/>
        <v>0.2142709000992912</v>
      </c>
      <c r="FW192" s="65">
        <f t="shared" si="623"/>
        <v>0.62050746864134998</v>
      </c>
      <c r="FX192" s="65">
        <f t="shared" si="624"/>
        <v>3.8531914537498144E-2</v>
      </c>
      <c r="FY192" s="65">
        <f t="shared" si="625"/>
        <v>5.2909700220348768</v>
      </c>
      <c r="FZ192" s="65">
        <f t="shared" si="626"/>
        <v>-5.3525734498418167</v>
      </c>
      <c r="GA192" s="65">
        <f t="shared" si="627"/>
        <v>0.35412830622021307</v>
      </c>
      <c r="GB192" s="65">
        <f t="shared" si="628"/>
        <v>0.38659100000000002</v>
      </c>
      <c r="GC192" s="65">
        <f t="shared" si="629"/>
        <v>-1.5498900000000002</v>
      </c>
      <c r="GD192" s="65">
        <f t="shared" si="630"/>
        <v>-2.43947</v>
      </c>
    </row>
    <row r="193" spans="1:186">
      <c r="A193" s="38" t="s">
        <v>185</v>
      </c>
      <c r="B193" s="37">
        <v>671674.50144699996</v>
      </c>
      <c r="C193" s="4">
        <v>4865748.2922900002</v>
      </c>
      <c r="D193" s="38" t="s">
        <v>401</v>
      </c>
      <c r="E193" s="38" t="s">
        <v>646</v>
      </c>
      <c r="F193" s="58">
        <v>4495</v>
      </c>
      <c r="G193" s="38" t="s">
        <v>405</v>
      </c>
      <c r="H193" s="34">
        <v>48.76</v>
      </c>
      <c r="I193" s="34">
        <v>1.95</v>
      </c>
      <c r="J193" s="34">
        <v>18.62</v>
      </c>
      <c r="K193" s="34">
        <v>12.68</v>
      </c>
      <c r="L193" s="34">
        <v>0.14000000000000001</v>
      </c>
      <c r="M193" s="34">
        <v>7.27</v>
      </c>
      <c r="N193" s="34">
        <v>7.85</v>
      </c>
      <c r="O193" s="34">
        <v>2.65</v>
      </c>
      <c r="P193" s="34">
        <v>0.1</v>
      </c>
      <c r="Q193" s="34">
        <v>7.0000000000000007E-2</v>
      </c>
      <c r="R193" s="34"/>
      <c r="S193" s="5">
        <f t="shared" si="382"/>
        <v>100.08999999999997</v>
      </c>
      <c r="U193" s="4">
        <v>42</v>
      </c>
      <c r="W193" s="4">
        <v>241</v>
      </c>
      <c r="Y193" s="4">
        <v>110</v>
      </c>
      <c r="AC193" s="4">
        <v>326</v>
      </c>
      <c r="AD193" s="4">
        <v>25</v>
      </c>
      <c r="AE193" s="4">
        <v>115</v>
      </c>
      <c r="AF193" s="26">
        <v>19</v>
      </c>
      <c r="AG193" s="4">
        <v>79</v>
      </c>
      <c r="AH193" s="5">
        <v>8.1999999999999993</v>
      </c>
      <c r="AI193" s="5">
        <v>21.3</v>
      </c>
      <c r="AK193" s="5">
        <v>13.5</v>
      </c>
      <c r="AL193" s="5">
        <v>3.9</v>
      </c>
      <c r="AM193" s="5">
        <v>1.48</v>
      </c>
      <c r="AO193" s="5">
        <v>0.62</v>
      </c>
      <c r="AT193" s="5">
        <v>2.36</v>
      </c>
      <c r="AU193" s="5">
        <v>0.36</v>
      </c>
      <c r="AV193" s="5">
        <v>2.14</v>
      </c>
      <c r="AW193" s="5">
        <v>0.66</v>
      </c>
      <c r="AX193" s="5">
        <v>1.07</v>
      </c>
      <c r="BK193" s="4">
        <f t="shared" si="507"/>
        <v>11690</v>
      </c>
      <c r="BL193" s="6">
        <f t="shared" si="508"/>
        <v>0.81144949242802455</v>
      </c>
      <c r="BM193" s="6">
        <f t="shared" si="509"/>
        <v>2.4411617426139211E-2</v>
      </c>
      <c r="BN193" s="6">
        <f t="shared" si="510"/>
        <v>0.36516964110609923</v>
      </c>
      <c r="BO193" s="6">
        <f t="shared" si="511"/>
        <v>0.15879774577332501</v>
      </c>
      <c r="BP193" s="6">
        <f t="shared" si="512"/>
        <v>1.9734987313222443E-3</v>
      </c>
      <c r="BQ193" s="6">
        <f t="shared" si="513"/>
        <v>0.18035226990821135</v>
      </c>
      <c r="BR193" s="6">
        <f t="shared" si="514"/>
        <v>0.13997860199714693</v>
      </c>
      <c r="BS193" s="6">
        <f t="shared" si="515"/>
        <v>8.5511455308163925E-2</v>
      </c>
      <c r="BT193" s="6">
        <f t="shared" si="516"/>
        <v>2.1231422505307855E-3</v>
      </c>
      <c r="BU193" s="6">
        <f t="shared" si="517"/>
        <v>9.8633225306467526E-4</v>
      </c>
      <c r="BV193" s="5">
        <f t="shared" si="518"/>
        <v>1.51</v>
      </c>
      <c r="BW193" s="5">
        <f t="shared" si="519"/>
        <v>10.050000000000001</v>
      </c>
      <c r="BX193" s="36">
        <f t="shared" si="520"/>
        <v>55.82</v>
      </c>
      <c r="BY193" s="5">
        <f t="shared" si="521"/>
        <v>1.57</v>
      </c>
      <c r="BZ193" s="5">
        <f t="shared" si="522"/>
        <v>9.5500000000000007</v>
      </c>
      <c r="CA193" s="5">
        <f t="shared" si="523"/>
        <v>4.03</v>
      </c>
      <c r="CB193" s="5">
        <f t="shared" si="524"/>
        <v>27.86</v>
      </c>
      <c r="CC193" s="5">
        <f t="shared" si="525"/>
        <v>2.75</v>
      </c>
      <c r="CD193" s="5">
        <f t="shared" si="526"/>
        <v>-5.0999999999999996</v>
      </c>
      <c r="CE193" s="34">
        <f t="shared" si="527"/>
        <v>7.3699999999999992</v>
      </c>
      <c r="CF193" s="34">
        <f t="shared" si="528"/>
        <v>17.87</v>
      </c>
      <c r="CG193" s="34">
        <f t="shared" si="529"/>
        <v>41.242305540011188</v>
      </c>
      <c r="CH193" s="5">
        <f t="shared" si="530"/>
        <v>2.72</v>
      </c>
      <c r="CI193" s="5">
        <f t="shared" si="531"/>
        <v>7.0000000000000007E-2</v>
      </c>
      <c r="CJ193" s="6">
        <f t="shared" si="532"/>
        <v>0.16400000000000001</v>
      </c>
      <c r="CK193" s="5" t="str">
        <f t="shared" si="533"/>
        <v/>
      </c>
      <c r="CL193" s="5">
        <f t="shared" si="534"/>
        <v>24.148</v>
      </c>
      <c r="CM193" s="5" t="str">
        <f t="shared" si="535"/>
        <v/>
      </c>
      <c r="CN193" s="5">
        <f t="shared" si="536"/>
        <v>0.46</v>
      </c>
      <c r="CO193" s="5" t="str">
        <f t="shared" si="537"/>
        <v/>
      </c>
      <c r="CP193" s="5">
        <f t="shared" si="538"/>
        <v>4.5999999999999996</v>
      </c>
      <c r="CQ193" s="6">
        <f t="shared" si="539"/>
        <v>0.76</v>
      </c>
      <c r="CR193" s="40">
        <f t="shared" si="540"/>
        <v>5.8999999999999999E-3</v>
      </c>
      <c r="CS193" s="5">
        <f t="shared" si="541"/>
        <v>4.16</v>
      </c>
      <c r="CT193" s="5">
        <f t="shared" si="542"/>
        <v>9.6300000000000008</v>
      </c>
      <c r="CU193" s="5">
        <f t="shared" si="543"/>
        <v>73.8</v>
      </c>
      <c r="CV193" s="5">
        <f t="shared" si="544"/>
        <v>53.7</v>
      </c>
      <c r="CW193" s="5">
        <f t="shared" si="545"/>
        <v>6.05</v>
      </c>
      <c r="CX193" s="5">
        <f t="shared" si="546"/>
        <v>9.0299999999999994</v>
      </c>
      <c r="CY193" s="4">
        <f t="shared" si="547"/>
        <v>468</v>
      </c>
      <c r="CZ193" s="4">
        <f t="shared" si="548"/>
        <v>101.7</v>
      </c>
      <c r="DA193" s="4">
        <f t="shared" si="549"/>
        <v>4953</v>
      </c>
      <c r="DB193" s="5">
        <f t="shared" si="550"/>
        <v>3.16</v>
      </c>
      <c r="DC193" s="5">
        <f t="shared" si="551"/>
        <v>33.47</v>
      </c>
      <c r="DD193" s="5">
        <f t="shared" si="552"/>
        <v>119.7</v>
      </c>
      <c r="DE193" s="5">
        <f t="shared" si="553"/>
        <v>0.91</v>
      </c>
      <c r="DF193" s="5">
        <f t="shared" si="554"/>
        <v>8.0500000000000007</v>
      </c>
      <c r="DG193" s="5">
        <f t="shared" si="555"/>
        <v>0.28000000000000003</v>
      </c>
      <c r="DH193" s="5">
        <f t="shared" si="556"/>
        <v>0.45</v>
      </c>
      <c r="DI193" s="5">
        <f t="shared" si="557"/>
        <v>0.83</v>
      </c>
      <c r="DJ193" s="5">
        <f t="shared" si="558"/>
        <v>14.459999999999999</v>
      </c>
      <c r="DK193" s="5">
        <f t="shared" si="559"/>
        <v>0.43</v>
      </c>
      <c r="DL193" s="5">
        <f t="shared" si="560"/>
        <v>12.42</v>
      </c>
      <c r="DM193" s="5" t="str">
        <f t="shared" si="561"/>
        <v/>
      </c>
      <c r="DN193" s="5">
        <f t="shared" si="562"/>
        <v>1.62</v>
      </c>
      <c r="DO193" s="5">
        <f t="shared" si="563"/>
        <v>17.8</v>
      </c>
      <c r="DP193" s="5" t="str">
        <f t="shared" si="564"/>
        <v/>
      </c>
      <c r="DQ193" s="5">
        <f t="shared" si="565"/>
        <v>2.3199999999999998</v>
      </c>
      <c r="DR193" s="5">
        <f t="shared" si="566"/>
        <v>1.3</v>
      </c>
      <c r="DS193" s="5">
        <f t="shared" si="567"/>
        <v>1.79</v>
      </c>
      <c r="DT193" s="5">
        <f t="shared" si="568"/>
        <v>1.62</v>
      </c>
      <c r="DU193" s="5">
        <f t="shared" si="569"/>
        <v>0.44</v>
      </c>
      <c r="DV193" s="5">
        <f t="shared" si="570"/>
        <v>0.47</v>
      </c>
      <c r="DW193" s="5">
        <f t="shared" si="571"/>
        <v>0.75</v>
      </c>
      <c r="DX193" s="5">
        <f t="shared" si="572"/>
        <v>0.56000000000000005</v>
      </c>
      <c r="DY193" s="5">
        <f t="shared" si="573"/>
        <v>2.64</v>
      </c>
      <c r="DZ193" s="36">
        <f t="shared" si="574"/>
        <v>44</v>
      </c>
      <c r="EA193" s="36">
        <f t="shared" si="575"/>
        <v>3</v>
      </c>
      <c r="EB193" s="4">
        <f t="shared" si="576"/>
        <v>-223.36691505478007</v>
      </c>
      <c r="EC193" s="4">
        <f t="shared" si="577"/>
        <v>89.529498585882223</v>
      </c>
      <c r="ED193" s="4">
        <f t="shared" si="578"/>
        <v>-2.4221604468893099</v>
      </c>
      <c r="EE193" s="4">
        <f t="shared" si="579"/>
        <v>363.56163310767556</v>
      </c>
      <c r="EF193" s="4">
        <f t="shared" si="580"/>
        <v>101.90886830644223</v>
      </c>
      <c r="EG193" s="5">
        <f t="shared" si="581"/>
        <v>0.99367406291009575</v>
      </c>
      <c r="EH193" s="5">
        <f t="shared" si="582"/>
        <v>4.16897975813204</v>
      </c>
      <c r="EI193" s="5">
        <f t="shared" si="583"/>
        <v>1.6048362714418005</v>
      </c>
      <c r="EJ193" s="5">
        <f t="shared" si="584"/>
        <v>0.62587615699825783</v>
      </c>
      <c r="EK193" s="5">
        <f t="shared" si="585"/>
        <v>0.23541761025664915</v>
      </c>
      <c r="EL193" s="5">
        <f t="shared" si="586"/>
        <v>0.77098586192172325</v>
      </c>
      <c r="EM193" s="5">
        <f t="shared" si="587"/>
        <v>0.38</v>
      </c>
      <c r="EN193" s="5">
        <f t="shared" si="588"/>
        <v>19.12</v>
      </c>
      <c r="EO193" s="36">
        <f t="shared" si="589"/>
        <v>1.95</v>
      </c>
      <c r="EP193" s="36">
        <f t="shared" si="590"/>
        <v>1.4000000000000001</v>
      </c>
      <c r="EQ193" s="36">
        <f t="shared" si="591"/>
        <v>0.70000000000000007</v>
      </c>
      <c r="ER193" s="36">
        <f t="shared" si="592"/>
        <v>116.9025</v>
      </c>
      <c r="ES193" s="36">
        <f t="shared" si="593"/>
        <v>115</v>
      </c>
      <c r="ET193" s="36">
        <f t="shared" si="594"/>
        <v>75</v>
      </c>
      <c r="EU193" s="36">
        <f t="shared" si="595"/>
        <v>11.412000000000001</v>
      </c>
      <c r="EV193" s="36">
        <f t="shared" si="596"/>
        <v>7.27</v>
      </c>
      <c r="EW193" s="36">
        <f t="shared" si="597"/>
        <v>18.62</v>
      </c>
      <c r="EX193" s="36">
        <f t="shared" si="598"/>
        <v>11.412000000000001</v>
      </c>
      <c r="EY193" s="36">
        <f t="shared" si="599"/>
        <v>2.75</v>
      </c>
      <c r="EZ193" s="36">
        <f t="shared" si="600"/>
        <v>7.27</v>
      </c>
      <c r="FA193" s="5">
        <f t="shared" si="601"/>
        <v>0.71333333333333337</v>
      </c>
      <c r="FB193" s="5">
        <f t="shared" si="602"/>
        <v>1.07</v>
      </c>
      <c r="FC193" s="5">
        <f t="shared" si="603"/>
        <v>0.66</v>
      </c>
      <c r="FD193" s="36">
        <f t="shared" si="604"/>
        <v>116.9025</v>
      </c>
      <c r="FE193" s="36">
        <f t="shared" si="605"/>
        <v>115</v>
      </c>
      <c r="FF193" s="36">
        <f t="shared" si="606"/>
        <v>163</v>
      </c>
      <c r="FG193" s="5">
        <f t="shared" si="607"/>
        <v>38</v>
      </c>
      <c r="FH193" s="36">
        <f t="shared" si="608"/>
        <v>28.75</v>
      </c>
      <c r="FI193" s="36">
        <f t="shared" si="609"/>
        <v>25</v>
      </c>
      <c r="FJ193" s="5">
        <f t="shared" si="610"/>
        <v>1.6666666666666667</v>
      </c>
      <c r="FK193" s="5">
        <f t="shared" si="611"/>
        <v>0.82</v>
      </c>
      <c r="FL193" s="5">
        <f t="shared" si="612"/>
        <v>2.375</v>
      </c>
      <c r="FM193" s="5" t="str">
        <f t="shared" si="613"/>
        <v/>
      </c>
      <c r="FN193" s="5">
        <f t="shared" si="614"/>
        <v>2.14</v>
      </c>
      <c r="FO193" s="5">
        <f t="shared" si="615"/>
        <v>1.98</v>
      </c>
      <c r="FP193" s="4">
        <f t="shared" si="616"/>
        <v>233.8</v>
      </c>
      <c r="FQ193" s="4">
        <f t="shared" si="617"/>
        <v>195</v>
      </c>
      <c r="FR193" s="4" t="str">
        <f t="shared" si="618"/>
        <v/>
      </c>
      <c r="FS193" s="65" t="str">
        <f t="shared" si="619"/>
        <v/>
      </c>
      <c r="FT193" s="65">
        <f t="shared" si="620"/>
        <v>-4.6625212091902048E-2</v>
      </c>
      <c r="FU193" s="65">
        <f t="shared" si="621"/>
        <v>-8.5010789708348647E-2</v>
      </c>
      <c r="FV193" s="65">
        <f t="shared" si="622"/>
        <v>0.25794509496463291</v>
      </c>
      <c r="FW193" s="65">
        <f t="shared" si="623"/>
        <v>0.59059606201459758</v>
      </c>
      <c r="FX193" s="65">
        <f t="shared" si="624"/>
        <v>4.746308023406131E-2</v>
      </c>
      <c r="FY193" s="65">
        <f t="shared" si="625"/>
        <v>5.6057169019643833</v>
      </c>
      <c r="FZ193" s="65">
        <f t="shared" si="626"/>
        <v>-5.6235094024770955</v>
      </c>
      <c r="GA193" s="65">
        <f t="shared" si="627"/>
        <v>0.34831855545216905</v>
      </c>
      <c r="GB193" s="65">
        <f t="shared" si="628"/>
        <v>0.36865300000000012</v>
      </c>
      <c r="GC193" s="65">
        <f t="shared" si="629"/>
        <v>-1.5576779999999999</v>
      </c>
      <c r="GD193" s="65">
        <f t="shared" si="630"/>
        <v>-2.4537680000000002</v>
      </c>
    </row>
    <row r="194" spans="1:186">
      <c r="A194" s="38" t="s">
        <v>185</v>
      </c>
      <c r="B194" s="37">
        <v>671707.47266600002</v>
      </c>
      <c r="C194" s="4">
        <v>4865729.9749499997</v>
      </c>
      <c r="D194" s="38" t="s">
        <v>401</v>
      </c>
      <c r="E194" s="38" t="s">
        <v>646</v>
      </c>
      <c r="F194" s="58">
        <v>4501</v>
      </c>
      <c r="G194" s="38" t="s">
        <v>406</v>
      </c>
      <c r="H194" s="34">
        <v>51.83</v>
      </c>
      <c r="I194" s="34">
        <v>1.49</v>
      </c>
      <c r="J194" s="34">
        <v>16</v>
      </c>
      <c r="K194" s="34">
        <v>10.55</v>
      </c>
      <c r="L194" s="34">
        <v>0.14000000000000001</v>
      </c>
      <c r="M194" s="34">
        <v>8.07</v>
      </c>
      <c r="N194" s="34">
        <v>8.44</v>
      </c>
      <c r="O194" s="34">
        <v>2.69</v>
      </c>
      <c r="P194" s="34">
        <v>0.1</v>
      </c>
      <c r="Q194" s="34">
        <v>0.09</v>
      </c>
      <c r="R194" s="34"/>
      <c r="S194" s="5">
        <f t="shared" si="382"/>
        <v>99.399999999999977</v>
      </c>
      <c r="Y194" s="4">
        <v>145</v>
      </c>
      <c r="AB194" s="4">
        <v>1</v>
      </c>
      <c r="AC194" s="4">
        <v>183</v>
      </c>
      <c r="AD194" s="4">
        <v>25</v>
      </c>
      <c r="AE194" s="4">
        <v>80</v>
      </c>
      <c r="AF194" s="26">
        <v>11</v>
      </c>
      <c r="AG194" s="4">
        <v>97</v>
      </c>
      <c r="BK194" s="4">
        <f t="shared" si="507"/>
        <v>8933</v>
      </c>
      <c r="BL194" s="6">
        <f t="shared" si="508"/>
        <v>0.86253952404726231</v>
      </c>
      <c r="BM194" s="6">
        <f t="shared" si="509"/>
        <v>1.8652979469203808E-2</v>
      </c>
      <c r="BN194" s="6">
        <f t="shared" si="510"/>
        <v>0.31378701706216905</v>
      </c>
      <c r="BO194" s="6">
        <f t="shared" si="511"/>
        <v>0.1321227301189731</v>
      </c>
      <c r="BP194" s="6">
        <f t="shared" si="512"/>
        <v>1.9734987313222443E-3</v>
      </c>
      <c r="BQ194" s="6">
        <f t="shared" si="513"/>
        <v>0.20019846192011909</v>
      </c>
      <c r="BR194" s="6">
        <f t="shared" si="514"/>
        <v>0.15049928673323823</v>
      </c>
      <c r="BS194" s="6">
        <f t="shared" si="515"/>
        <v>8.680219425621169E-2</v>
      </c>
      <c r="BT194" s="6">
        <f t="shared" si="516"/>
        <v>2.1231422505307855E-3</v>
      </c>
      <c r="BU194" s="6">
        <f t="shared" si="517"/>
        <v>1.2681414682260109E-3</v>
      </c>
      <c r="BV194" s="5">
        <f t="shared" si="518"/>
        <v>1.25</v>
      </c>
      <c r="BW194" s="5">
        <f t="shared" si="519"/>
        <v>8.3699999999999992</v>
      </c>
      <c r="BX194" s="36">
        <f t="shared" si="520"/>
        <v>62.76</v>
      </c>
      <c r="BY194" s="5">
        <f t="shared" si="521"/>
        <v>1.18</v>
      </c>
      <c r="BZ194" s="5">
        <f t="shared" si="522"/>
        <v>10.74</v>
      </c>
      <c r="CA194" s="5">
        <f t="shared" si="523"/>
        <v>5.66</v>
      </c>
      <c r="CB194" s="5">
        <f t="shared" si="524"/>
        <v>16.559999999999999</v>
      </c>
      <c r="CC194" s="5">
        <f t="shared" si="525"/>
        <v>2.79</v>
      </c>
      <c r="CD194" s="5">
        <f t="shared" si="526"/>
        <v>-5.6499999999999995</v>
      </c>
      <c r="CE194" s="34">
        <f t="shared" si="527"/>
        <v>8.17</v>
      </c>
      <c r="CF194" s="34">
        <f t="shared" si="528"/>
        <v>19.3</v>
      </c>
      <c r="CG194" s="34">
        <f t="shared" si="529"/>
        <v>42.331606217616581</v>
      </c>
      <c r="CH194" s="5">
        <f t="shared" si="530"/>
        <v>2.11</v>
      </c>
      <c r="CI194" s="5">
        <f t="shared" si="531"/>
        <v>0.09</v>
      </c>
      <c r="CJ194" s="6">
        <f t="shared" si="532"/>
        <v>8.8999999999999996E-2</v>
      </c>
      <c r="CK194" s="5">
        <f t="shared" si="533"/>
        <v>5.0000000000000001E-3</v>
      </c>
      <c r="CL194" s="5" t="str">
        <f t="shared" si="534"/>
        <v/>
      </c>
      <c r="CM194" s="5">
        <f t="shared" si="535"/>
        <v>97</v>
      </c>
      <c r="CN194" s="5" t="str">
        <f t="shared" si="536"/>
        <v/>
      </c>
      <c r="CO194" s="5" t="str">
        <f t="shared" si="537"/>
        <v/>
      </c>
      <c r="CP194" s="5">
        <f t="shared" si="538"/>
        <v>3.2</v>
      </c>
      <c r="CQ194" s="6">
        <f t="shared" si="539"/>
        <v>0.44</v>
      </c>
      <c r="CR194" s="40">
        <f t="shared" si="540"/>
        <v>5.4000000000000003E-3</v>
      </c>
      <c r="CS194" s="5">
        <f t="shared" si="541"/>
        <v>8.82</v>
      </c>
      <c r="CT194" s="5" t="str">
        <f t="shared" si="542"/>
        <v/>
      </c>
      <c r="CU194" s="5" t="str">
        <f t="shared" si="543"/>
        <v/>
      </c>
      <c r="CV194" s="5" t="str">
        <f t="shared" si="544"/>
        <v/>
      </c>
      <c r="CW194" s="5">
        <f t="shared" si="545"/>
        <v>7.27</v>
      </c>
      <c r="CX194" s="5" t="str">
        <f t="shared" si="546"/>
        <v/>
      </c>
      <c r="CY194" s="4">
        <f t="shared" si="547"/>
        <v>357</v>
      </c>
      <c r="CZ194" s="4">
        <f t="shared" si="548"/>
        <v>111.7</v>
      </c>
      <c r="DA194" s="4" t="str">
        <f t="shared" si="549"/>
        <v/>
      </c>
      <c r="DB194" s="5">
        <f t="shared" si="550"/>
        <v>3.88</v>
      </c>
      <c r="DC194" s="5" t="str">
        <f t="shared" si="551"/>
        <v/>
      </c>
      <c r="DD194" s="5" t="str">
        <f t="shared" si="552"/>
        <v/>
      </c>
      <c r="DE194" s="5" t="str">
        <f t="shared" si="553"/>
        <v/>
      </c>
      <c r="DF194" s="5" t="str">
        <f t="shared" si="554"/>
        <v/>
      </c>
      <c r="DG194" s="5" t="str">
        <f t="shared" si="555"/>
        <v/>
      </c>
      <c r="DH194" s="5" t="str">
        <f t="shared" si="556"/>
        <v/>
      </c>
      <c r="DI194" s="5" t="str">
        <f t="shared" si="557"/>
        <v/>
      </c>
      <c r="DJ194" s="5" t="str">
        <f t="shared" si="558"/>
        <v/>
      </c>
      <c r="DK194" s="5" t="str">
        <f t="shared" si="559"/>
        <v/>
      </c>
      <c r="DL194" s="5" t="str">
        <f t="shared" si="560"/>
        <v/>
      </c>
      <c r="DM194" s="5" t="str">
        <f t="shared" si="561"/>
        <v/>
      </c>
      <c r="DN194" s="5" t="str">
        <f t="shared" si="562"/>
        <v/>
      </c>
      <c r="DO194" s="5" t="str">
        <f t="shared" si="563"/>
        <v/>
      </c>
      <c r="DP194" s="5" t="str">
        <f t="shared" si="564"/>
        <v/>
      </c>
      <c r="DQ194" s="5" t="str">
        <f t="shared" si="565"/>
        <v/>
      </c>
      <c r="DR194" s="5" t="str">
        <f t="shared" si="566"/>
        <v/>
      </c>
      <c r="DS194" s="5" t="str">
        <f t="shared" si="567"/>
        <v/>
      </c>
      <c r="DT194" s="5" t="str">
        <f t="shared" si="568"/>
        <v/>
      </c>
      <c r="DU194" s="5" t="str">
        <f t="shared" si="569"/>
        <v/>
      </c>
      <c r="DV194" s="5" t="str">
        <f t="shared" si="570"/>
        <v/>
      </c>
      <c r="DW194" s="5" t="str">
        <f t="shared" si="571"/>
        <v/>
      </c>
      <c r="DX194" s="5" t="str">
        <f t="shared" si="572"/>
        <v/>
      </c>
      <c r="DY194" s="5">
        <f t="shared" si="573"/>
        <v>2.19</v>
      </c>
      <c r="DZ194" s="36">
        <f t="shared" si="574"/>
        <v>36</v>
      </c>
      <c r="EA194" s="36" t="str">
        <f t="shared" si="575"/>
        <v/>
      </c>
      <c r="EB194" s="4">
        <f t="shared" si="576"/>
        <v>-235.17833873891914</v>
      </c>
      <c r="EC194" s="4">
        <f t="shared" si="577"/>
        <v>98.254980353519485</v>
      </c>
      <c r="ED194" s="4">
        <f t="shared" si="578"/>
        <v>-76.136892911049856</v>
      </c>
      <c r="EE194" s="4">
        <f t="shared" si="579"/>
        <v>350.97417150829597</v>
      </c>
      <c r="EF194" s="4">
        <f t="shared" si="580"/>
        <v>105.77084813818453</v>
      </c>
      <c r="EG194" s="5">
        <f t="shared" si="581"/>
        <v>0.80495010188527405</v>
      </c>
      <c r="EH194" s="5">
        <f t="shared" si="582"/>
        <v>3.5303712963265226</v>
      </c>
      <c r="EI194" s="5">
        <f t="shared" si="583"/>
        <v>1.3109859563551789</v>
      </c>
      <c r="EJ194" s="5">
        <f t="shared" si="584"/>
        <v>0.59069776336005975</v>
      </c>
      <c r="EK194" s="5">
        <f t="shared" si="585"/>
        <v>0.27836940601055399</v>
      </c>
      <c r="EL194" s="5">
        <f t="shared" si="586"/>
        <v>0.96559576850650608</v>
      </c>
      <c r="EM194" s="5">
        <f t="shared" si="587"/>
        <v>0.31</v>
      </c>
      <c r="EN194" s="5">
        <f t="shared" si="588"/>
        <v>17.88</v>
      </c>
      <c r="EO194" s="36">
        <f t="shared" si="589"/>
        <v>1.49</v>
      </c>
      <c r="EP194" s="36">
        <f t="shared" si="590"/>
        <v>1.4000000000000001</v>
      </c>
      <c r="EQ194" s="36">
        <f t="shared" si="591"/>
        <v>0.89999999999999991</v>
      </c>
      <c r="ER194" s="36">
        <f t="shared" si="592"/>
        <v>89.325500000000005</v>
      </c>
      <c r="ES194" s="36">
        <f t="shared" si="593"/>
        <v>80</v>
      </c>
      <c r="ET194" s="36">
        <f t="shared" si="594"/>
        <v>75</v>
      </c>
      <c r="EU194" s="36">
        <f t="shared" si="595"/>
        <v>9.495000000000001</v>
      </c>
      <c r="EV194" s="36">
        <f t="shared" si="596"/>
        <v>8.07</v>
      </c>
      <c r="EW194" s="36">
        <f t="shared" si="597"/>
        <v>16</v>
      </c>
      <c r="EX194" s="36">
        <f t="shared" si="598"/>
        <v>9.495000000000001</v>
      </c>
      <c r="EY194" s="36">
        <f t="shared" si="599"/>
        <v>2.79</v>
      </c>
      <c r="EZ194" s="36">
        <f t="shared" si="600"/>
        <v>8.07</v>
      </c>
      <c r="FA194" s="5" t="str">
        <f t="shared" si="601"/>
        <v/>
      </c>
      <c r="FB194" s="5" t="str">
        <f t="shared" si="602"/>
        <v/>
      </c>
      <c r="FC194" s="5" t="str">
        <f t="shared" si="603"/>
        <v/>
      </c>
      <c r="FD194" s="36">
        <f t="shared" si="604"/>
        <v>89.325500000000005</v>
      </c>
      <c r="FE194" s="36">
        <f t="shared" si="605"/>
        <v>80</v>
      </c>
      <c r="FF194" s="36">
        <f t="shared" si="606"/>
        <v>91.5</v>
      </c>
      <c r="FG194" s="5">
        <f t="shared" si="607"/>
        <v>22</v>
      </c>
      <c r="FH194" s="36">
        <f t="shared" si="608"/>
        <v>20</v>
      </c>
      <c r="FI194" s="36">
        <f t="shared" si="609"/>
        <v>25</v>
      </c>
      <c r="FJ194" s="5" t="str">
        <f t="shared" si="610"/>
        <v/>
      </c>
      <c r="FK194" s="5" t="str">
        <f t="shared" si="611"/>
        <v/>
      </c>
      <c r="FL194" s="5" t="str">
        <f t="shared" si="612"/>
        <v/>
      </c>
      <c r="FM194" s="5">
        <f t="shared" si="613"/>
        <v>3.3333333333333333E-2</v>
      </c>
      <c r="FN194" s="5" t="str">
        <f t="shared" si="614"/>
        <v/>
      </c>
      <c r="FO194" s="5" t="str">
        <f t="shared" si="615"/>
        <v/>
      </c>
      <c r="FP194" s="4">
        <f t="shared" si="616"/>
        <v>178.66</v>
      </c>
      <c r="FQ194" s="4" t="str">
        <f t="shared" si="617"/>
        <v/>
      </c>
      <c r="FR194" s="4" t="str">
        <f t="shared" si="618"/>
        <v/>
      </c>
      <c r="FS194" s="65" t="str">
        <f t="shared" si="619"/>
        <v/>
      </c>
      <c r="FT194" s="65" t="str">
        <f t="shared" si="620"/>
        <v/>
      </c>
      <c r="FU194" s="65" t="str">
        <f t="shared" si="621"/>
        <v/>
      </c>
      <c r="FV194" s="65" t="str">
        <f t="shared" si="622"/>
        <v/>
      </c>
      <c r="FW194" s="65">
        <f t="shared" si="623"/>
        <v>0.73393075108081951</v>
      </c>
      <c r="FX194" s="65">
        <f t="shared" si="624"/>
        <v>-8.6486252930413093E-2</v>
      </c>
      <c r="FY194" s="65">
        <f t="shared" si="625"/>
        <v>5.0595498914273342</v>
      </c>
      <c r="FZ194" s="65">
        <f t="shared" si="626"/>
        <v>-5.559511508115869</v>
      </c>
      <c r="GA194" s="65">
        <f t="shared" si="627"/>
        <v>0.41356471811196782</v>
      </c>
      <c r="GB194" s="65">
        <f t="shared" si="628"/>
        <v>0.383044</v>
      </c>
      <c r="GC194" s="65">
        <f t="shared" si="629"/>
        <v>-1.5707279999999999</v>
      </c>
      <c r="GD194" s="65">
        <f t="shared" si="630"/>
        <v>-2.4412199999999999</v>
      </c>
    </row>
    <row r="195" spans="1:186">
      <c r="A195" s="38" t="s">
        <v>185</v>
      </c>
      <c r="B195" s="37">
        <v>671723.95827599999</v>
      </c>
      <c r="C195" s="4">
        <v>4865737.3018899998</v>
      </c>
      <c r="D195" s="38" t="s">
        <v>401</v>
      </c>
      <c r="E195" s="38" t="s">
        <v>646</v>
      </c>
      <c r="F195" s="58">
        <v>4505</v>
      </c>
      <c r="G195" s="38" t="s">
        <v>407</v>
      </c>
      <c r="H195" s="34">
        <v>50.04</v>
      </c>
      <c r="I195" s="34">
        <v>1.66</v>
      </c>
      <c r="J195" s="34">
        <v>16.48</v>
      </c>
      <c r="K195" s="34">
        <v>11.82</v>
      </c>
      <c r="L195" s="34">
        <v>0.14000000000000001</v>
      </c>
      <c r="M195" s="34">
        <v>8.7200000000000006</v>
      </c>
      <c r="N195" s="34">
        <v>8.6</v>
      </c>
      <c r="O195" s="34">
        <v>1.88</v>
      </c>
      <c r="P195" s="34">
        <v>0.1</v>
      </c>
      <c r="Q195" s="34">
        <v>7.0000000000000007E-2</v>
      </c>
      <c r="R195" s="34"/>
      <c r="S195" s="5">
        <f t="shared" si="382"/>
        <v>99.509999999999977</v>
      </c>
      <c r="U195" s="4">
        <v>36</v>
      </c>
      <c r="W195" s="4">
        <v>294</v>
      </c>
      <c r="Y195" s="4">
        <v>148</v>
      </c>
      <c r="AB195" s="4">
        <v>2</v>
      </c>
      <c r="AC195" s="4">
        <v>246</v>
      </c>
      <c r="AD195" s="4">
        <v>29</v>
      </c>
      <c r="AE195" s="4">
        <v>109</v>
      </c>
      <c r="AF195" s="26">
        <v>10</v>
      </c>
      <c r="AG195" s="4">
        <v>79</v>
      </c>
      <c r="AH195" s="5">
        <v>6.62</v>
      </c>
      <c r="AI195" s="5">
        <v>22</v>
      </c>
      <c r="AL195" s="5">
        <v>3.51</v>
      </c>
      <c r="AM195" s="5">
        <v>1.34</v>
      </c>
      <c r="AO195" s="5">
        <v>1.1299999999999999</v>
      </c>
      <c r="AT195" s="5">
        <v>1.94</v>
      </c>
      <c r="AU195" s="5">
        <v>0.3</v>
      </c>
      <c r="AV195" s="5">
        <v>2.09</v>
      </c>
      <c r="AW195" s="5">
        <v>0.44</v>
      </c>
      <c r="BK195" s="4">
        <f t="shared" si="507"/>
        <v>9952</v>
      </c>
      <c r="BL195" s="6">
        <f t="shared" si="508"/>
        <v>0.83275087368946576</v>
      </c>
      <c r="BM195" s="6">
        <f t="shared" si="509"/>
        <v>2.0781171757636455E-2</v>
      </c>
      <c r="BN195" s="6">
        <f t="shared" si="510"/>
        <v>0.32320062757403412</v>
      </c>
      <c r="BO195" s="6">
        <f t="shared" si="511"/>
        <v>0.14802755165936132</v>
      </c>
      <c r="BP195" s="6">
        <f t="shared" si="512"/>
        <v>1.9734987313222443E-3</v>
      </c>
      <c r="BQ195" s="6">
        <f t="shared" si="513"/>
        <v>0.21632349292979411</v>
      </c>
      <c r="BR195" s="6">
        <f t="shared" si="514"/>
        <v>0.15335235378031384</v>
      </c>
      <c r="BS195" s="6">
        <f t="shared" si="515"/>
        <v>6.0664730558244596E-2</v>
      </c>
      <c r="BT195" s="6">
        <f t="shared" si="516"/>
        <v>2.1231422505307855E-3</v>
      </c>
      <c r="BU195" s="6">
        <f t="shared" si="517"/>
        <v>9.8633225306467526E-4</v>
      </c>
      <c r="BV195" s="5">
        <f t="shared" si="518"/>
        <v>1.41</v>
      </c>
      <c r="BW195" s="5">
        <f t="shared" si="519"/>
        <v>9.3699999999999992</v>
      </c>
      <c r="BX195" s="36">
        <f t="shared" si="520"/>
        <v>61.91</v>
      </c>
      <c r="BY195" s="5">
        <f t="shared" si="521"/>
        <v>1.22</v>
      </c>
      <c r="BZ195" s="5">
        <f t="shared" si="522"/>
        <v>9.93</v>
      </c>
      <c r="CA195" s="5">
        <f t="shared" si="523"/>
        <v>5.18</v>
      </c>
      <c r="CB195" s="5">
        <f t="shared" si="524"/>
        <v>23.71</v>
      </c>
      <c r="CC195" s="5">
        <f t="shared" si="525"/>
        <v>1.98</v>
      </c>
      <c r="CD195" s="5">
        <f t="shared" si="526"/>
        <v>-6.6199999999999992</v>
      </c>
      <c r="CE195" s="34">
        <f t="shared" si="527"/>
        <v>8.82</v>
      </c>
      <c r="CF195" s="34">
        <f t="shared" si="528"/>
        <v>19.3</v>
      </c>
      <c r="CG195" s="34">
        <f t="shared" si="529"/>
        <v>45.699481865284973</v>
      </c>
      <c r="CH195" s="5">
        <f t="shared" si="530"/>
        <v>2.72</v>
      </c>
      <c r="CI195" s="5">
        <f t="shared" si="531"/>
        <v>0.08</v>
      </c>
      <c r="CJ195" s="6">
        <f t="shared" si="532"/>
        <v>0.156</v>
      </c>
      <c r="CK195" s="5">
        <f t="shared" si="533"/>
        <v>8.0000000000000002E-3</v>
      </c>
      <c r="CL195" s="5" t="str">
        <f t="shared" si="534"/>
        <v/>
      </c>
      <c r="CM195" s="5">
        <f t="shared" si="535"/>
        <v>39.5</v>
      </c>
      <c r="CN195" s="5">
        <f t="shared" si="536"/>
        <v>0.5</v>
      </c>
      <c r="CO195" s="5" t="str">
        <f t="shared" si="537"/>
        <v/>
      </c>
      <c r="CP195" s="5">
        <f t="shared" si="538"/>
        <v>3.76</v>
      </c>
      <c r="CQ195" s="6">
        <f t="shared" si="539"/>
        <v>0.34499999999999997</v>
      </c>
      <c r="CR195" s="40">
        <f t="shared" si="540"/>
        <v>6.6E-3</v>
      </c>
      <c r="CS195" s="5">
        <f t="shared" si="541"/>
        <v>7.9</v>
      </c>
      <c r="CT195" s="5">
        <f t="shared" si="542"/>
        <v>11.93</v>
      </c>
      <c r="CU195" s="5" t="str">
        <f t="shared" si="543"/>
        <v/>
      </c>
      <c r="CV195" s="5">
        <f t="shared" si="544"/>
        <v>52.2</v>
      </c>
      <c r="CW195" s="5">
        <f t="shared" si="545"/>
        <v>10.9</v>
      </c>
      <c r="CX195" s="5">
        <f t="shared" si="546"/>
        <v>11.34</v>
      </c>
      <c r="CY195" s="4">
        <f t="shared" si="547"/>
        <v>343</v>
      </c>
      <c r="CZ195" s="4">
        <f t="shared" si="548"/>
        <v>91.3</v>
      </c>
      <c r="DA195" s="4">
        <f t="shared" si="549"/>
        <v>5130</v>
      </c>
      <c r="DB195" s="5">
        <f t="shared" si="550"/>
        <v>2.72</v>
      </c>
      <c r="DC195" s="5">
        <f t="shared" si="551"/>
        <v>40.72</v>
      </c>
      <c r="DD195" s="5">
        <f t="shared" si="552"/>
        <v>179.55</v>
      </c>
      <c r="DE195" s="5">
        <f t="shared" si="553"/>
        <v>1.08</v>
      </c>
      <c r="DF195" s="5">
        <f t="shared" si="554"/>
        <v>5.15</v>
      </c>
      <c r="DG195" s="5">
        <f t="shared" si="555"/>
        <v>0.23</v>
      </c>
      <c r="DH195" s="5" t="str">
        <f t="shared" si="556"/>
        <v/>
      </c>
      <c r="DI195" s="5">
        <f t="shared" si="557"/>
        <v>0.86</v>
      </c>
      <c r="DJ195" s="5">
        <f t="shared" si="558"/>
        <v>12.069999999999999</v>
      </c>
      <c r="DK195" s="5">
        <f t="shared" si="559"/>
        <v>0.66</v>
      </c>
      <c r="DL195" s="5">
        <f t="shared" si="560"/>
        <v>15.05</v>
      </c>
      <c r="DM195" s="5" t="str">
        <f t="shared" si="561"/>
        <v/>
      </c>
      <c r="DN195" s="5" t="str">
        <f t="shared" si="562"/>
        <v/>
      </c>
      <c r="DO195" s="5" t="str">
        <f t="shared" si="563"/>
        <v/>
      </c>
      <c r="DP195" s="5" t="str">
        <f t="shared" si="564"/>
        <v/>
      </c>
      <c r="DQ195" s="5">
        <f t="shared" si="565"/>
        <v>2.2799999999999998</v>
      </c>
      <c r="DR195" s="5">
        <f t="shared" si="566"/>
        <v>1.1599999999999999</v>
      </c>
      <c r="DS195" s="5">
        <f t="shared" si="567"/>
        <v>1.96</v>
      </c>
      <c r="DT195" s="5">
        <f t="shared" si="568"/>
        <v>1.28</v>
      </c>
      <c r="DU195" s="5">
        <f t="shared" si="569"/>
        <v>0.67</v>
      </c>
      <c r="DV195" s="5" t="str">
        <f t="shared" si="570"/>
        <v/>
      </c>
      <c r="DW195" s="5" t="str">
        <f t="shared" si="571"/>
        <v/>
      </c>
      <c r="DX195" s="5" t="str">
        <f t="shared" si="572"/>
        <v/>
      </c>
      <c r="DY195" s="5">
        <f t="shared" si="573"/>
        <v>1.46</v>
      </c>
      <c r="DZ195" s="36">
        <f t="shared" si="574"/>
        <v>39</v>
      </c>
      <c r="EA195" s="36">
        <f t="shared" si="575"/>
        <v>2.4</v>
      </c>
      <c r="EB195" s="4">
        <f t="shared" si="576"/>
        <v>-211.89394208802764</v>
      </c>
      <c r="EC195" s="4">
        <f t="shared" si="577"/>
        <v>112.56084923417065</v>
      </c>
      <c r="ED195" s="4">
        <f t="shared" si="578"/>
        <v>-46.291952795368964</v>
      </c>
      <c r="EE195" s="4">
        <f t="shared" si="579"/>
        <v>385.13221634679189</v>
      </c>
      <c r="EF195" s="4">
        <f t="shared" si="580"/>
        <v>57.306934419037475</v>
      </c>
      <c r="EG195" s="5">
        <f t="shared" si="581"/>
        <v>0.87492737312275093</v>
      </c>
      <c r="EH195" s="5">
        <f t="shared" si="582"/>
        <v>5.149930574536409</v>
      </c>
      <c r="EI195" s="5">
        <f t="shared" si="583"/>
        <v>1.495741565523325</v>
      </c>
      <c r="EJ195" s="5">
        <f t="shared" si="584"/>
        <v>0.40932244113100535</v>
      </c>
      <c r="EK195" s="5">
        <f t="shared" si="585"/>
        <v>0.18884418213159698</v>
      </c>
      <c r="EL195" s="5">
        <f t="shared" si="586"/>
        <v>0.95505393048463749</v>
      </c>
      <c r="EM195" s="5">
        <f t="shared" si="587"/>
        <v>0.33</v>
      </c>
      <c r="EN195" s="5">
        <f t="shared" si="588"/>
        <v>19.440000000000001</v>
      </c>
      <c r="EO195" s="36">
        <f t="shared" si="589"/>
        <v>1.66</v>
      </c>
      <c r="EP195" s="36">
        <f t="shared" si="590"/>
        <v>1.4000000000000001</v>
      </c>
      <c r="EQ195" s="36">
        <f t="shared" si="591"/>
        <v>0.70000000000000007</v>
      </c>
      <c r="ER195" s="36">
        <f t="shared" si="592"/>
        <v>99.516999999999996</v>
      </c>
      <c r="ES195" s="36">
        <f t="shared" si="593"/>
        <v>109</v>
      </c>
      <c r="ET195" s="36">
        <f t="shared" si="594"/>
        <v>87</v>
      </c>
      <c r="EU195" s="36">
        <f t="shared" si="595"/>
        <v>10.638</v>
      </c>
      <c r="EV195" s="36">
        <f t="shared" si="596"/>
        <v>8.7200000000000006</v>
      </c>
      <c r="EW195" s="36">
        <f t="shared" si="597"/>
        <v>16.48</v>
      </c>
      <c r="EX195" s="36">
        <f t="shared" si="598"/>
        <v>10.638</v>
      </c>
      <c r="EY195" s="36">
        <f t="shared" si="599"/>
        <v>1.98</v>
      </c>
      <c r="EZ195" s="36">
        <f t="shared" si="600"/>
        <v>8.7200000000000006</v>
      </c>
      <c r="FA195" s="5" t="str">
        <f t="shared" si="601"/>
        <v/>
      </c>
      <c r="FB195" s="5">
        <f t="shared" si="602"/>
        <v>0</v>
      </c>
      <c r="FC195" s="5">
        <f t="shared" si="603"/>
        <v>0.44</v>
      </c>
      <c r="FD195" s="36">
        <f t="shared" si="604"/>
        <v>99.516999999999996</v>
      </c>
      <c r="FE195" s="36">
        <f t="shared" si="605"/>
        <v>109</v>
      </c>
      <c r="FF195" s="36">
        <f t="shared" si="606"/>
        <v>123</v>
      </c>
      <c r="FG195" s="5">
        <f t="shared" si="607"/>
        <v>20</v>
      </c>
      <c r="FH195" s="36">
        <f t="shared" si="608"/>
        <v>27.25</v>
      </c>
      <c r="FI195" s="36">
        <f t="shared" si="609"/>
        <v>29</v>
      </c>
      <c r="FJ195" s="5">
        <f t="shared" si="610"/>
        <v>1.9333333333333333</v>
      </c>
      <c r="FK195" s="5">
        <f t="shared" si="611"/>
        <v>0.66200000000000003</v>
      </c>
      <c r="FL195" s="5">
        <f t="shared" si="612"/>
        <v>1.25</v>
      </c>
      <c r="FM195" s="5">
        <f t="shared" si="613"/>
        <v>6.6666666666666666E-2</v>
      </c>
      <c r="FN195" s="5">
        <f t="shared" si="614"/>
        <v>2.09</v>
      </c>
      <c r="FO195" s="5">
        <f t="shared" si="615"/>
        <v>1.32</v>
      </c>
      <c r="FP195" s="4">
        <f t="shared" si="616"/>
        <v>199.04</v>
      </c>
      <c r="FQ195" s="4">
        <f t="shared" si="617"/>
        <v>175.5</v>
      </c>
      <c r="FR195" s="4" t="str">
        <f t="shared" si="618"/>
        <v/>
      </c>
      <c r="FS195" s="65" t="str">
        <f t="shared" si="619"/>
        <v/>
      </c>
      <c r="FT195" s="65">
        <f t="shared" si="620"/>
        <v>-4.3667857907418603E-2</v>
      </c>
      <c r="FU195" s="65">
        <f t="shared" si="621"/>
        <v>-4.8986460690873569E-2</v>
      </c>
      <c r="FV195" s="65">
        <f t="shared" si="622"/>
        <v>0.21484384804769785</v>
      </c>
      <c r="FW195" s="65">
        <f t="shared" si="623"/>
        <v>0.67175380990473221</v>
      </c>
      <c r="FX195" s="65">
        <f t="shared" si="624"/>
        <v>-4.9152689154019638E-3</v>
      </c>
      <c r="FY195" s="65">
        <f t="shared" si="625"/>
        <v>5.1285569774803488</v>
      </c>
      <c r="FZ195" s="65">
        <f t="shared" si="626"/>
        <v>-5.5006842630697772</v>
      </c>
      <c r="GA195" s="65">
        <f t="shared" si="627"/>
        <v>0.17345843281216489</v>
      </c>
      <c r="GB195" s="65">
        <f t="shared" si="628"/>
        <v>0.37479200000000007</v>
      </c>
      <c r="GC195" s="65">
        <f t="shared" si="629"/>
        <v>-1.553998</v>
      </c>
      <c r="GD195" s="65">
        <f t="shared" si="630"/>
        <v>-2.4016539999999997</v>
      </c>
    </row>
    <row r="196" spans="1:186">
      <c r="A196" s="38" t="s">
        <v>185</v>
      </c>
      <c r="B196" s="37">
        <v>671747.770823</v>
      </c>
      <c r="C196" s="4">
        <v>4865731.8066800004</v>
      </c>
      <c r="D196" s="38" t="s">
        <v>401</v>
      </c>
      <c r="E196" s="38" t="s">
        <v>646</v>
      </c>
      <c r="F196" s="58">
        <v>4471</v>
      </c>
      <c r="G196" s="38" t="s">
        <v>408</v>
      </c>
      <c r="H196" s="34">
        <v>50.66</v>
      </c>
      <c r="I196" s="34">
        <v>2.58</v>
      </c>
      <c r="J196" s="34">
        <v>14.5</v>
      </c>
      <c r="K196" s="34">
        <v>14.38</v>
      </c>
      <c r="L196" s="34">
        <v>0.18</v>
      </c>
      <c r="M196" s="34">
        <v>4.3099999999999996</v>
      </c>
      <c r="N196" s="34">
        <v>7.27</v>
      </c>
      <c r="O196" s="34">
        <v>4.3099999999999996</v>
      </c>
      <c r="P196" s="34">
        <v>0.1</v>
      </c>
      <c r="Q196" s="34">
        <v>0.23</v>
      </c>
      <c r="R196" s="34"/>
      <c r="S196" s="5">
        <f t="shared" si="382"/>
        <v>98.52</v>
      </c>
      <c r="Y196" s="4">
        <v>21</v>
      </c>
      <c r="AC196" s="4">
        <v>141</v>
      </c>
      <c r="AD196" s="4">
        <v>32</v>
      </c>
      <c r="AE196" s="4">
        <v>110</v>
      </c>
      <c r="AF196" s="26">
        <v>18</v>
      </c>
      <c r="AG196" s="4">
        <v>71</v>
      </c>
      <c r="BK196" s="4">
        <f t="shared" si="507"/>
        <v>15467</v>
      </c>
      <c r="BL196" s="6">
        <f t="shared" si="508"/>
        <v>0.84306873023797624</v>
      </c>
      <c r="BM196" s="6">
        <f t="shared" si="509"/>
        <v>3.229844767150726E-2</v>
      </c>
      <c r="BN196" s="6">
        <f t="shared" si="510"/>
        <v>0.28436948421259067</v>
      </c>
      <c r="BO196" s="6">
        <f t="shared" si="511"/>
        <v>0.18008766437069507</v>
      </c>
      <c r="BP196" s="6">
        <f t="shared" si="512"/>
        <v>2.5373555117000281E-3</v>
      </c>
      <c r="BQ196" s="6">
        <f t="shared" si="513"/>
        <v>0.10692135946415279</v>
      </c>
      <c r="BR196" s="6">
        <f t="shared" si="514"/>
        <v>0.12963623395149787</v>
      </c>
      <c r="BS196" s="6">
        <f t="shared" si="515"/>
        <v>0.13907712165214584</v>
      </c>
      <c r="BT196" s="6">
        <f t="shared" si="516"/>
        <v>2.1231422505307855E-3</v>
      </c>
      <c r="BU196" s="6">
        <f t="shared" si="517"/>
        <v>3.2408059743553614E-3</v>
      </c>
      <c r="BV196" s="5">
        <f t="shared" si="518"/>
        <v>1.71</v>
      </c>
      <c r="BW196" s="5">
        <f t="shared" si="519"/>
        <v>11.4</v>
      </c>
      <c r="BX196" s="36">
        <f t="shared" si="520"/>
        <v>39.770000000000003</v>
      </c>
      <c r="BY196" s="5">
        <f t="shared" si="521"/>
        <v>3</v>
      </c>
      <c r="BZ196" s="5">
        <f t="shared" si="522"/>
        <v>5.62</v>
      </c>
      <c r="CA196" s="5">
        <f t="shared" si="523"/>
        <v>2.82</v>
      </c>
      <c r="CB196" s="5">
        <f t="shared" si="524"/>
        <v>11.22</v>
      </c>
      <c r="CC196" s="5">
        <f t="shared" si="525"/>
        <v>4.41</v>
      </c>
      <c r="CD196" s="5">
        <f t="shared" si="526"/>
        <v>-2.8600000000000003</v>
      </c>
      <c r="CE196" s="34">
        <f t="shared" si="527"/>
        <v>4.4099999999999993</v>
      </c>
      <c r="CF196" s="34">
        <f t="shared" si="528"/>
        <v>15.989999999999997</v>
      </c>
      <c r="CG196" s="34">
        <f t="shared" si="529"/>
        <v>27.579737335834899</v>
      </c>
      <c r="CH196" s="5">
        <f t="shared" si="530"/>
        <v>0.83</v>
      </c>
      <c r="CI196" s="5">
        <f t="shared" si="531"/>
        <v>0.05</v>
      </c>
      <c r="CJ196" s="6">
        <f t="shared" si="532"/>
        <v>4.8000000000000001E-2</v>
      </c>
      <c r="CK196" s="5" t="str">
        <f t="shared" si="533"/>
        <v/>
      </c>
      <c r="CL196" s="5" t="str">
        <f t="shared" si="534"/>
        <v/>
      </c>
      <c r="CM196" s="5" t="str">
        <f t="shared" si="535"/>
        <v/>
      </c>
      <c r="CN196" s="5" t="str">
        <f t="shared" si="536"/>
        <v/>
      </c>
      <c r="CO196" s="5" t="str">
        <f t="shared" si="537"/>
        <v/>
      </c>
      <c r="CP196" s="5">
        <f t="shared" si="538"/>
        <v>3.44</v>
      </c>
      <c r="CQ196" s="6">
        <f t="shared" si="539"/>
        <v>0.56299999999999994</v>
      </c>
      <c r="CR196" s="40">
        <f t="shared" si="540"/>
        <v>4.3E-3</v>
      </c>
      <c r="CS196" s="5">
        <f t="shared" si="541"/>
        <v>3.94</v>
      </c>
      <c r="CT196" s="5" t="str">
        <f t="shared" si="542"/>
        <v/>
      </c>
      <c r="CU196" s="5" t="str">
        <f t="shared" si="543"/>
        <v/>
      </c>
      <c r="CV196" s="5" t="str">
        <f t="shared" si="544"/>
        <v/>
      </c>
      <c r="CW196" s="5">
        <f t="shared" si="545"/>
        <v>6.11</v>
      </c>
      <c r="CX196" s="5" t="str">
        <f t="shared" si="546"/>
        <v/>
      </c>
      <c r="CY196" s="4">
        <f t="shared" si="547"/>
        <v>483</v>
      </c>
      <c r="CZ196" s="4">
        <f t="shared" si="548"/>
        <v>140.6</v>
      </c>
      <c r="DA196" s="4" t="str">
        <f t="shared" si="549"/>
        <v/>
      </c>
      <c r="DB196" s="5">
        <f t="shared" si="550"/>
        <v>2.2200000000000002</v>
      </c>
      <c r="DC196" s="5" t="str">
        <f t="shared" si="551"/>
        <v/>
      </c>
      <c r="DD196" s="5" t="str">
        <f t="shared" si="552"/>
        <v/>
      </c>
      <c r="DE196" s="5" t="str">
        <f t="shared" si="553"/>
        <v/>
      </c>
      <c r="DF196" s="5" t="str">
        <f t="shared" si="554"/>
        <v/>
      </c>
      <c r="DG196" s="5" t="str">
        <f t="shared" si="555"/>
        <v/>
      </c>
      <c r="DH196" s="5" t="str">
        <f t="shared" si="556"/>
        <v/>
      </c>
      <c r="DI196" s="5" t="str">
        <f t="shared" si="557"/>
        <v/>
      </c>
      <c r="DJ196" s="5" t="str">
        <f t="shared" si="558"/>
        <v/>
      </c>
      <c r="DK196" s="5" t="str">
        <f t="shared" si="559"/>
        <v/>
      </c>
      <c r="DL196" s="5" t="str">
        <f t="shared" si="560"/>
        <v/>
      </c>
      <c r="DM196" s="5" t="str">
        <f t="shared" si="561"/>
        <v/>
      </c>
      <c r="DN196" s="5" t="str">
        <f t="shared" si="562"/>
        <v/>
      </c>
      <c r="DO196" s="5" t="str">
        <f t="shared" si="563"/>
        <v/>
      </c>
      <c r="DP196" s="5" t="str">
        <f t="shared" si="564"/>
        <v/>
      </c>
      <c r="DQ196" s="5" t="str">
        <f t="shared" si="565"/>
        <v/>
      </c>
      <c r="DR196" s="5" t="str">
        <f t="shared" si="566"/>
        <v/>
      </c>
      <c r="DS196" s="5" t="str">
        <f t="shared" si="567"/>
        <v/>
      </c>
      <c r="DT196" s="5" t="str">
        <f t="shared" si="568"/>
        <v/>
      </c>
      <c r="DU196" s="5" t="str">
        <f t="shared" si="569"/>
        <v/>
      </c>
      <c r="DV196" s="5" t="str">
        <f t="shared" si="570"/>
        <v/>
      </c>
      <c r="DW196" s="5" t="str">
        <f t="shared" si="571"/>
        <v/>
      </c>
      <c r="DX196" s="5" t="str">
        <f t="shared" si="572"/>
        <v/>
      </c>
      <c r="DY196" s="5">
        <f t="shared" si="573"/>
        <v>2.61</v>
      </c>
      <c r="DZ196" s="36">
        <f t="shared" si="574"/>
        <v>50</v>
      </c>
      <c r="EA196" s="36" t="str">
        <f t="shared" si="575"/>
        <v/>
      </c>
      <c r="EB196" s="4">
        <f t="shared" si="576"/>
        <v>-266.59021335311297</v>
      </c>
      <c r="EC196" s="4">
        <f t="shared" si="577"/>
        <v>53.398490208983517</v>
      </c>
      <c r="ED196" s="4">
        <f t="shared" si="578"/>
        <v>-116.10324759308166</v>
      </c>
      <c r="EE196" s="4">
        <f t="shared" si="579"/>
        <v>319.30747150635506</v>
      </c>
      <c r="EF196" s="4">
        <f t="shared" si="580"/>
        <v>182.29403828466144</v>
      </c>
      <c r="EG196" s="5">
        <f t="shared" si="581"/>
        <v>0.71029936915778935</v>
      </c>
      <c r="EH196" s="5">
        <f t="shared" si="582"/>
        <v>2.0149474828884539</v>
      </c>
      <c r="EI196" s="5">
        <f t="shared" si="583"/>
        <v>1.050338559170976</v>
      </c>
      <c r="EJ196" s="5">
        <f t="shared" si="584"/>
        <v>1.0888750179949682</v>
      </c>
      <c r="EK196" s="5">
        <f t="shared" si="585"/>
        <v>0.49249849065813484</v>
      </c>
      <c r="EL196" s="5">
        <f t="shared" si="586"/>
        <v>0.91842929755324576</v>
      </c>
      <c r="EM196" s="5">
        <f t="shared" si="587"/>
        <v>0.28999999999999998</v>
      </c>
      <c r="EN196" s="5">
        <f t="shared" si="588"/>
        <v>18.899999999999999</v>
      </c>
      <c r="EO196" s="36">
        <f t="shared" si="589"/>
        <v>2.58</v>
      </c>
      <c r="EP196" s="36">
        <f t="shared" si="590"/>
        <v>1.7999999999999998</v>
      </c>
      <c r="EQ196" s="36">
        <f t="shared" si="591"/>
        <v>2.3000000000000003</v>
      </c>
      <c r="ER196" s="36">
        <f t="shared" si="592"/>
        <v>154.67100000000002</v>
      </c>
      <c r="ES196" s="36">
        <f t="shared" si="593"/>
        <v>110</v>
      </c>
      <c r="ET196" s="36">
        <f t="shared" si="594"/>
        <v>96</v>
      </c>
      <c r="EU196" s="36">
        <f t="shared" si="595"/>
        <v>12.942</v>
      </c>
      <c r="EV196" s="36">
        <f t="shared" si="596"/>
        <v>4.3099999999999996</v>
      </c>
      <c r="EW196" s="36">
        <f t="shared" si="597"/>
        <v>14.5</v>
      </c>
      <c r="EX196" s="36">
        <f t="shared" si="598"/>
        <v>12.942</v>
      </c>
      <c r="EY196" s="36">
        <f t="shared" si="599"/>
        <v>4.4099999999999993</v>
      </c>
      <c r="EZ196" s="36">
        <f t="shared" si="600"/>
        <v>4.3099999999999996</v>
      </c>
      <c r="FA196" s="5" t="str">
        <f t="shared" si="601"/>
        <v/>
      </c>
      <c r="FB196" s="5" t="str">
        <f t="shared" si="602"/>
        <v/>
      </c>
      <c r="FC196" s="5" t="str">
        <f t="shared" si="603"/>
        <v/>
      </c>
      <c r="FD196" s="36">
        <f t="shared" si="604"/>
        <v>154.67100000000002</v>
      </c>
      <c r="FE196" s="36">
        <f t="shared" si="605"/>
        <v>110</v>
      </c>
      <c r="FF196" s="36">
        <f t="shared" si="606"/>
        <v>70.5</v>
      </c>
      <c r="FG196" s="5">
        <f t="shared" si="607"/>
        <v>36</v>
      </c>
      <c r="FH196" s="36">
        <f t="shared" si="608"/>
        <v>27.5</v>
      </c>
      <c r="FI196" s="36">
        <f t="shared" si="609"/>
        <v>32</v>
      </c>
      <c r="FJ196" s="5" t="str">
        <f t="shared" si="610"/>
        <v/>
      </c>
      <c r="FK196" s="5" t="str">
        <f t="shared" si="611"/>
        <v/>
      </c>
      <c r="FL196" s="5" t="str">
        <f t="shared" si="612"/>
        <v/>
      </c>
      <c r="FM196" s="5" t="str">
        <f t="shared" si="613"/>
        <v/>
      </c>
      <c r="FN196" s="5" t="str">
        <f t="shared" si="614"/>
        <v/>
      </c>
      <c r="FO196" s="5" t="str">
        <f t="shared" si="615"/>
        <v/>
      </c>
      <c r="FP196" s="4">
        <f t="shared" si="616"/>
        <v>309.33999999999997</v>
      </c>
      <c r="FQ196" s="4" t="str">
        <f t="shared" si="617"/>
        <v/>
      </c>
      <c r="FR196" s="4" t="str">
        <f t="shared" si="618"/>
        <v/>
      </c>
      <c r="FS196" s="65" t="str">
        <f t="shared" si="619"/>
        <v/>
      </c>
      <c r="FT196" s="65" t="str">
        <f t="shared" si="620"/>
        <v/>
      </c>
      <c r="FU196" s="65" t="str">
        <f t="shared" si="621"/>
        <v/>
      </c>
      <c r="FV196" s="65" t="str">
        <f t="shared" si="622"/>
        <v/>
      </c>
      <c r="FW196" s="65">
        <f t="shared" si="623"/>
        <v>0.48560597615539397</v>
      </c>
      <c r="FX196" s="65">
        <f t="shared" si="624"/>
        <v>-0.43812698154588636</v>
      </c>
      <c r="FY196" s="65">
        <f t="shared" si="625"/>
        <v>4.922170088541967</v>
      </c>
      <c r="FZ196" s="65">
        <f t="shared" si="626"/>
        <v>-6.3401331156906</v>
      </c>
      <c r="GA196" s="65">
        <f t="shared" si="627"/>
        <v>0.46031618511400851</v>
      </c>
      <c r="GB196" s="65">
        <f t="shared" si="628"/>
        <v>0.29109300000000005</v>
      </c>
      <c r="GC196" s="65">
        <f t="shared" si="629"/>
        <v>-1.538189</v>
      </c>
      <c r="GD196" s="65">
        <f t="shared" si="630"/>
        <v>-2.3836019999999998</v>
      </c>
    </row>
    <row r="197" spans="1:186">
      <c r="A197" s="38" t="s">
        <v>185</v>
      </c>
      <c r="B197" s="37">
        <v>671767.91990099999</v>
      </c>
      <c r="C197" s="4">
        <v>4865709.8258699998</v>
      </c>
      <c r="D197" s="38" t="s">
        <v>401</v>
      </c>
      <c r="E197" s="38" t="s">
        <v>646</v>
      </c>
      <c r="F197" s="58">
        <v>4474</v>
      </c>
      <c r="G197" s="38" t="s">
        <v>409</v>
      </c>
      <c r="H197" s="34">
        <v>42.23</v>
      </c>
      <c r="I197" s="34">
        <v>0.89</v>
      </c>
      <c r="J197" s="34">
        <v>13.83</v>
      </c>
      <c r="K197" s="34">
        <v>7.88</v>
      </c>
      <c r="L197" s="34">
        <v>0.19</v>
      </c>
      <c r="M197" s="34">
        <v>6.41</v>
      </c>
      <c r="N197" s="34">
        <v>25.73</v>
      </c>
      <c r="O197" s="34">
        <v>3.03</v>
      </c>
      <c r="P197" s="34">
        <v>0.1</v>
      </c>
      <c r="Q197" s="34">
        <v>0.06</v>
      </c>
      <c r="R197" s="34"/>
      <c r="S197" s="5">
        <f t="shared" si="382"/>
        <v>100.35</v>
      </c>
      <c r="Y197" s="4">
        <v>168</v>
      </c>
      <c r="AB197" s="4">
        <v>2</v>
      </c>
      <c r="AC197" s="4">
        <v>223</v>
      </c>
      <c r="AD197" s="4">
        <v>24</v>
      </c>
      <c r="AE197" s="4">
        <v>73</v>
      </c>
      <c r="AF197" s="26">
        <v>4</v>
      </c>
      <c r="AG197" s="4">
        <v>416</v>
      </c>
      <c r="BK197" s="4">
        <f t="shared" si="507"/>
        <v>5336</v>
      </c>
      <c r="BL197" s="6">
        <f t="shared" si="508"/>
        <v>0.70277916458645351</v>
      </c>
      <c r="BM197" s="6">
        <f t="shared" si="509"/>
        <v>1.114171256885328E-2</v>
      </c>
      <c r="BN197" s="6">
        <f t="shared" si="510"/>
        <v>0.27122965287311235</v>
      </c>
      <c r="BO197" s="6">
        <f t="shared" si="511"/>
        <v>9.8685034439574201E-2</v>
      </c>
      <c r="BP197" s="6">
        <f t="shared" si="512"/>
        <v>2.6783197067944743E-3</v>
      </c>
      <c r="BQ197" s="6">
        <f t="shared" si="513"/>
        <v>0.15901761349541058</v>
      </c>
      <c r="BR197" s="6">
        <f t="shared" si="514"/>
        <v>0.45880884450784598</v>
      </c>
      <c r="BS197" s="6">
        <f t="shared" si="515"/>
        <v>9.7773475314617622E-2</v>
      </c>
      <c r="BT197" s="6">
        <f t="shared" si="516"/>
        <v>2.1231422505307855E-3</v>
      </c>
      <c r="BU197" s="6">
        <f t="shared" si="517"/>
        <v>8.4542764548400733E-4</v>
      </c>
      <c r="BV197" s="5">
        <f t="shared" si="518"/>
        <v>0.94</v>
      </c>
      <c r="BW197" s="5">
        <f t="shared" si="519"/>
        <v>6.25</v>
      </c>
      <c r="BX197" s="36">
        <f t="shared" si="520"/>
        <v>64.19</v>
      </c>
      <c r="BY197" s="5">
        <f t="shared" si="521"/>
        <v>1.1100000000000001</v>
      </c>
      <c r="BZ197" s="5">
        <f t="shared" si="522"/>
        <v>15.54</v>
      </c>
      <c r="CA197" s="5">
        <f t="shared" si="523"/>
        <v>28.91</v>
      </c>
      <c r="CB197" s="5">
        <f t="shared" si="524"/>
        <v>14.83</v>
      </c>
      <c r="CC197" s="5">
        <f t="shared" si="525"/>
        <v>3.13</v>
      </c>
      <c r="CD197" s="5">
        <f t="shared" si="526"/>
        <v>-22.6</v>
      </c>
      <c r="CE197" s="34">
        <f t="shared" si="527"/>
        <v>6.51</v>
      </c>
      <c r="CF197" s="34">
        <f t="shared" si="528"/>
        <v>35.270000000000003</v>
      </c>
      <c r="CG197" s="34">
        <f t="shared" si="529"/>
        <v>18.457612702013041</v>
      </c>
      <c r="CH197" s="5">
        <f t="shared" si="530"/>
        <v>3.17</v>
      </c>
      <c r="CI197" s="5">
        <f t="shared" si="531"/>
        <v>0.16</v>
      </c>
      <c r="CJ197" s="6">
        <f t="shared" si="532"/>
        <v>0.122</v>
      </c>
      <c r="CK197" s="5">
        <f t="shared" si="533"/>
        <v>8.9999999999999993E-3</v>
      </c>
      <c r="CL197" s="5" t="str">
        <f t="shared" si="534"/>
        <v/>
      </c>
      <c r="CM197" s="5">
        <f t="shared" si="535"/>
        <v>208</v>
      </c>
      <c r="CN197" s="5" t="str">
        <f t="shared" si="536"/>
        <v/>
      </c>
      <c r="CO197" s="5" t="str">
        <f t="shared" si="537"/>
        <v/>
      </c>
      <c r="CP197" s="5">
        <f t="shared" si="538"/>
        <v>3.04</v>
      </c>
      <c r="CQ197" s="6">
        <f t="shared" si="539"/>
        <v>0.16700000000000001</v>
      </c>
      <c r="CR197" s="40">
        <f t="shared" si="540"/>
        <v>8.2000000000000007E-3</v>
      </c>
      <c r="CS197" s="5">
        <f t="shared" si="541"/>
        <v>104</v>
      </c>
      <c r="CT197" s="5" t="str">
        <f t="shared" si="542"/>
        <v/>
      </c>
      <c r="CU197" s="5" t="str">
        <f t="shared" si="543"/>
        <v/>
      </c>
      <c r="CV197" s="5" t="str">
        <f t="shared" si="544"/>
        <v/>
      </c>
      <c r="CW197" s="5">
        <f t="shared" si="545"/>
        <v>18.25</v>
      </c>
      <c r="CX197" s="5" t="str">
        <f t="shared" si="546"/>
        <v/>
      </c>
      <c r="CY197" s="4">
        <f t="shared" si="547"/>
        <v>222</v>
      </c>
      <c r="CZ197" s="4">
        <f t="shared" si="548"/>
        <v>73.099999999999994</v>
      </c>
      <c r="DA197" s="4" t="str">
        <f t="shared" si="549"/>
        <v/>
      </c>
      <c r="DB197" s="5">
        <f t="shared" si="550"/>
        <v>17.329999999999998</v>
      </c>
      <c r="DC197" s="5" t="str">
        <f t="shared" si="551"/>
        <v/>
      </c>
      <c r="DD197" s="5" t="str">
        <f t="shared" si="552"/>
        <v/>
      </c>
      <c r="DE197" s="5" t="str">
        <f t="shared" si="553"/>
        <v/>
      </c>
      <c r="DF197" s="5" t="str">
        <f t="shared" si="554"/>
        <v/>
      </c>
      <c r="DG197" s="5" t="str">
        <f t="shared" si="555"/>
        <v/>
      </c>
      <c r="DH197" s="5" t="str">
        <f t="shared" si="556"/>
        <v/>
      </c>
      <c r="DI197" s="5" t="str">
        <f t="shared" si="557"/>
        <v/>
      </c>
      <c r="DJ197" s="5" t="str">
        <f t="shared" si="558"/>
        <v/>
      </c>
      <c r="DK197" s="5" t="str">
        <f t="shared" si="559"/>
        <v/>
      </c>
      <c r="DL197" s="5" t="str">
        <f t="shared" si="560"/>
        <v/>
      </c>
      <c r="DM197" s="5" t="str">
        <f t="shared" si="561"/>
        <v/>
      </c>
      <c r="DN197" s="5" t="str">
        <f t="shared" si="562"/>
        <v/>
      </c>
      <c r="DO197" s="5" t="str">
        <f t="shared" si="563"/>
        <v/>
      </c>
      <c r="DP197" s="5" t="str">
        <f t="shared" si="564"/>
        <v/>
      </c>
      <c r="DQ197" s="5" t="str">
        <f t="shared" si="565"/>
        <v/>
      </c>
      <c r="DR197" s="5" t="str">
        <f t="shared" si="566"/>
        <v/>
      </c>
      <c r="DS197" s="5" t="str">
        <f t="shared" si="567"/>
        <v/>
      </c>
      <c r="DT197" s="5" t="str">
        <f t="shared" si="568"/>
        <v/>
      </c>
      <c r="DU197" s="5" t="str">
        <f t="shared" si="569"/>
        <v/>
      </c>
      <c r="DV197" s="5" t="str">
        <f t="shared" si="570"/>
        <v/>
      </c>
      <c r="DW197" s="5" t="str">
        <f t="shared" si="571"/>
        <v/>
      </c>
      <c r="DX197" s="5" t="str">
        <f t="shared" si="572"/>
        <v/>
      </c>
      <c r="DY197" s="5">
        <f t="shared" si="573"/>
        <v>0.87</v>
      </c>
      <c r="DZ197" s="36">
        <f t="shared" si="574"/>
        <v>28</v>
      </c>
      <c r="EA197" s="36" t="str">
        <f t="shared" si="575"/>
        <v/>
      </c>
      <c r="EB197" s="4">
        <f t="shared" si="576"/>
        <v>-554.45917757193286</v>
      </c>
      <c r="EC197" s="4">
        <f t="shared" si="577"/>
        <v>-171.5094590415612</v>
      </c>
      <c r="ED197" s="4">
        <f t="shared" si="578"/>
        <v>-746.2846537077279</v>
      </c>
      <c r="EE197" s="4">
        <f t="shared" si="579"/>
        <v>268.844360503838</v>
      </c>
      <c r="EF197" s="4">
        <f t="shared" si="580"/>
        <v>457.66509853772322</v>
      </c>
      <c r="EG197" s="5">
        <f t="shared" si="581"/>
        <v>0.26662098201599532</v>
      </c>
      <c r="EH197" s="5">
        <f t="shared" si="582"/>
        <v>2.7164323424572969</v>
      </c>
      <c r="EI197" s="5">
        <f t="shared" si="583"/>
        <v>0.48558157025493653</v>
      </c>
      <c r="EJ197" s="5">
        <f t="shared" si="584"/>
        <v>0.21766654063353436</v>
      </c>
      <c r="EK197" s="5">
        <f t="shared" si="585"/>
        <v>0.36314035802010397</v>
      </c>
      <c r="EL197" s="5">
        <f t="shared" si="586"/>
        <v>3.40922260711449</v>
      </c>
      <c r="EM197" s="5">
        <f t="shared" si="587"/>
        <v>0.33</v>
      </c>
      <c r="EN197" s="5">
        <f t="shared" si="588"/>
        <v>23.26</v>
      </c>
      <c r="EO197" s="36">
        <f t="shared" si="589"/>
        <v>0.89</v>
      </c>
      <c r="EP197" s="36">
        <f t="shared" si="590"/>
        <v>1.9</v>
      </c>
      <c r="EQ197" s="36">
        <f t="shared" si="591"/>
        <v>0.6</v>
      </c>
      <c r="ER197" s="36">
        <f t="shared" si="592"/>
        <v>53.355500000000006</v>
      </c>
      <c r="ES197" s="36">
        <f t="shared" si="593"/>
        <v>73</v>
      </c>
      <c r="ET197" s="36">
        <f t="shared" si="594"/>
        <v>72</v>
      </c>
      <c r="EU197" s="36">
        <f t="shared" si="595"/>
        <v>7.0919999999999996</v>
      </c>
      <c r="EV197" s="36">
        <f t="shared" si="596"/>
        <v>6.41</v>
      </c>
      <c r="EW197" s="36">
        <f t="shared" si="597"/>
        <v>13.83</v>
      </c>
      <c r="EX197" s="36">
        <f t="shared" si="598"/>
        <v>7.0919999999999996</v>
      </c>
      <c r="EY197" s="36">
        <f t="shared" si="599"/>
        <v>3.13</v>
      </c>
      <c r="EZ197" s="36">
        <f t="shared" si="600"/>
        <v>6.41</v>
      </c>
      <c r="FA197" s="5" t="str">
        <f t="shared" si="601"/>
        <v/>
      </c>
      <c r="FB197" s="5" t="str">
        <f t="shared" si="602"/>
        <v/>
      </c>
      <c r="FC197" s="5" t="str">
        <f t="shared" si="603"/>
        <v/>
      </c>
      <c r="FD197" s="36">
        <f t="shared" si="604"/>
        <v>53.355500000000006</v>
      </c>
      <c r="FE197" s="36">
        <f t="shared" si="605"/>
        <v>73</v>
      </c>
      <c r="FF197" s="36">
        <f t="shared" si="606"/>
        <v>111.5</v>
      </c>
      <c r="FG197" s="5">
        <f t="shared" si="607"/>
        <v>8</v>
      </c>
      <c r="FH197" s="36">
        <f t="shared" si="608"/>
        <v>18.25</v>
      </c>
      <c r="FI197" s="36">
        <f t="shared" si="609"/>
        <v>24</v>
      </c>
      <c r="FJ197" s="5" t="str">
        <f t="shared" si="610"/>
        <v/>
      </c>
      <c r="FK197" s="5" t="str">
        <f t="shared" si="611"/>
        <v/>
      </c>
      <c r="FL197" s="5" t="str">
        <f t="shared" si="612"/>
        <v/>
      </c>
      <c r="FM197" s="5">
        <f t="shared" si="613"/>
        <v>6.6666666666666666E-2</v>
      </c>
      <c r="FN197" s="5" t="str">
        <f t="shared" si="614"/>
        <v/>
      </c>
      <c r="FO197" s="5" t="str">
        <f t="shared" si="615"/>
        <v/>
      </c>
      <c r="FP197" s="4">
        <f t="shared" si="616"/>
        <v>106.72</v>
      </c>
      <c r="FQ197" s="4" t="str">
        <f t="shared" si="617"/>
        <v/>
      </c>
      <c r="FR197" s="4" t="str">
        <f t="shared" si="618"/>
        <v/>
      </c>
      <c r="FS197" s="65" t="str">
        <f t="shared" si="619"/>
        <v/>
      </c>
      <c r="FT197" s="65" t="str">
        <f t="shared" si="620"/>
        <v/>
      </c>
      <c r="FU197" s="65" t="str">
        <f t="shared" si="621"/>
        <v/>
      </c>
      <c r="FV197" s="65" t="str">
        <f t="shared" si="622"/>
        <v/>
      </c>
      <c r="FW197" s="65">
        <f t="shared" si="623"/>
        <v>0.86875213674650842</v>
      </c>
      <c r="FX197" s="65">
        <f t="shared" si="624"/>
        <v>0.22314903346763051</v>
      </c>
      <c r="FY197" s="65">
        <f t="shared" si="625"/>
        <v>4.9109364095840924</v>
      </c>
      <c r="FZ197" s="65">
        <f t="shared" si="626"/>
        <v>-4.8194487514803726</v>
      </c>
      <c r="GA197" s="65">
        <f t="shared" si="627"/>
        <v>3.5599190618776144E-2</v>
      </c>
      <c r="GB197" s="65">
        <f t="shared" si="628"/>
        <v>5.9183000000000034E-2</v>
      </c>
      <c r="GC197" s="65">
        <f t="shared" si="629"/>
        <v>-1.697697</v>
      </c>
      <c r="GD197" s="65">
        <f t="shared" si="630"/>
        <v>-2.4955179999999997</v>
      </c>
    </row>
    <row r="198" spans="1:186">
      <c r="A198" s="38" t="s">
        <v>185</v>
      </c>
      <c r="B198" s="37">
        <v>671777.07857300004</v>
      </c>
      <c r="C198" s="4">
        <v>4865728.1432100004</v>
      </c>
      <c r="D198" s="38" t="s">
        <v>401</v>
      </c>
      <c r="E198" s="38" t="s">
        <v>646</v>
      </c>
      <c r="F198" s="58">
        <v>4494</v>
      </c>
      <c r="G198" s="38" t="s">
        <v>410</v>
      </c>
      <c r="H198" s="34">
        <v>44.25</v>
      </c>
      <c r="I198" s="34">
        <v>1.32</v>
      </c>
      <c r="J198" s="34">
        <v>17</v>
      </c>
      <c r="K198" s="34">
        <v>10.55</v>
      </c>
      <c r="L198" s="34">
        <v>0.13</v>
      </c>
      <c r="M198" s="34">
        <v>8.66</v>
      </c>
      <c r="N198" s="34">
        <v>14.5</v>
      </c>
      <c r="O198" s="34">
        <v>3.23</v>
      </c>
      <c r="P198" s="34">
        <v>0.14000000000000001</v>
      </c>
      <c r="Q198" s="34">
        <v>7.0000000000000007E-2</v>
      </c>
      <c r="R198" s="34"/>
      <c r="S198" s="5">
        <f t="shared" si="382"/>
        <v>99.85</v>
      </c>
      <c r="U198" s="4">
        <v>39</v>
      </c>
      <c r="W198" s="4">
        <v>386</v>
      </c>
      <c r="Y198" s="4">
        <v>234</v>
      </c>
      <c r="AC198" s="4">
        <v>224</v>
      </c>
      <c r="AD198" s="4">
        <v>28</v>
      </c>
      <c r="AE198" s="4">
        <v>90</v>
      </c>
      <c r="AF198" s="26">
        <v>8</v>
      </c>
      <c r="AG198" s="4">
        <v>66</v>
      </c>
      <c r="AH198" s="5">
        <v>3.08</v>
      </c>
      <c r="AI198" s="5">
        <v>11.2</v>
      </c>
      <c r="AL198" s="5">
        <v>3.26</v>
      </c>
      <c r="AM198" s="5">
        <v>0.9</v>
      </c>
      <c r="AO198" s="5">
        <v>0.83</v>
      </c>
      <c r="AT198" s="5">
        <v>2.42</v>
      </c>
      <c r="AU198" s="5">
        <v>0.4</v>
      </c>
      <c r="BK198" s="4">
        <f t="shared" si="507"/>
        <v>7913</v>
      </c>
      <c r="BL198" s="6">
        <f t="shared" si="508"/>
        <v>0.73639540688966543</v>
      </c>
      <c r="BM198" s="6">
        <f t="shared" si="509"/>
        <v>1.6524787180771158E-2</v>
      </c>
      <c r="BN198" s="6">
        <f t="shared" si="510"/>
        <v>0.33339870562855461</v>
      </c>
      <c r="BO198" s="6">
        <f t="shared" si="511"/>
        <v>0.1321227301189731</v>
      </c>
      <c r="BP198" s="6">
        <f t="shared" si="512"/>
        <v>1.8325345362277983E-3</v>
      </c>
      <c r="BQ198" s="6">
        <f t="shared" si="513"/>
        <v>0.21483502852890102</v>
      </c>
      <c r="BR198" s="6">
        <f t="shared" si="514"/>
        <v>0.25855920114122682</v>
      </c>
      <c r="BS198" s="6">
        <f t="shared" si="515"/>
        <v>0.10422717005485641</v>
      </c>
      <c r="BT198" s="6">
        <f t="shared" si="516"/>
        <v>2.9723991507431E-3</v>
      </c>
      <c r="BU198" s="6">
        <f t="shared" si="517"/>
        <v>9.8633225306467526E-4</v>
      </c>
      <c r="BV198" s="5">
        <f t="shared" si="518"/>
        <v>1.25</v>
      </c>
      <c r="BW198" s="5">
        <f t="shared" si="519"/>
        <v>8.3699999999999992</v>
      </c>
      <c r="BX198" s="36">
        <f t="shared" si="520"/>
        <v>64.400000000000006</v>
      </c>
      <c r="BY198" s="5">
        <f t="shared" si="521"/>
        <v>1.1000000000000001</v>
      </c>
      <c r="BZ198" s="5">
        <f t="shared" si="522"/>
        <v>12.88</v>
      </c>
      <c r="CA198" s="5">
        <f t="shared" si="523"/>
        <v>10.98</v>
      </c>
      <c r="CB198" s="5">
        <f t="shared" si="524"/>
        <v>18.86</v>
      </c>
      <c r="CC198" s="5">
        <f t="shared" si="525"/>
        <v>3.37</v>
      </c>
      <c r="CD198" s="5">
        <f t="shared" si="526"/>
        <v>-11.129999999999999</v>
      </c>
      <c r="CE198" s="34">
        <f t="shared" si="527"/>
        <v>8.8000000000000007</v>
      </c>
      <c r="CF198" s="34">
        <f t="shared" si="528"/>
        <v>26.53</v>
      </c>
      <c r="CG198" s="34">
        <f t="shared" si="529"/>
        <v>33.169996230682244</v>
      </c>
      <c r="CH198" s="5">
        <f t="shared" si="530"/>
        <v>3.8</v>
      </c>
      <c r="CI198" s="5">
        <f t="shared" si="531"/>
        <v>0.15</v>
      </c>
      <c r="CJ198" s="6">
        <f t="shared" si="532"/>
        <v>0.129</v>
      </c>
      <c r="CK198" s="5" t="str">
        <f t="shared" si="533"/>
        <v/>
      </c>
      <c r="CL198" s="5" t="str">
        <f t="shared" si="534"/>
        <v/>
      </c>
      <c r="CM198" s="5" t="str">
        <f t="shared" si="535"/>
        <v/>
      </c>
      <c r="CN198" s="5">
        <f t="shared" si="536"/>
        <v>0.61</v>
      </c>
      <c r="CO198" s="5" t="str">
        <f t="shared" si="537"/>
        <v/>
      </c>
      <c r="CP198" s="5">
        <f t="shared" si="538"/>
        <v>3.21</v>
      </c>
      <c r="CQ198" s="6">
        <f t="shared" si="539"/>
        <v>0.28599999999999998</v>
      </c>
      <c r="CR198" s="40">
        <f t="shared" si="540"/>
        <v>6.7999999999999996E-3</v>
      </c>
      <c r="CS198" s="5">
        <f t="shared" si="541"/>
        <v>8.25</v>
      </c>
      <c r="CT198" s="5">
        <f t="shared" si="542"/>
        <v>21.43</v>
      </c>
      <c r="CU198" s="5" t="str">
        <f t="shared" si="543"/>
        <v/>
      </c>
      <c r="CV198" s="5" t="str">
        <f t="shared" si="544"/>
        <v/>
      </c>
      <c r="CW198" s="5">
        <f t="shared" si="545"/>
        <v>11.25</v>
      </c>
      <c r="CX198" s="5">
        <f t="shared" si="546"/>
        <v>4.63</v>
      </c>
      <c r="CY198" s="4">
        <f t="shared" si="547"/>
        <v>283</v>
      </c>
      <c r="CZ198" s="4">
        <f t="shared" si="548"/>
        <v>87.9</v>
      </c>
      <c r="DA198" s="4">
        <f t="shared" si="549"/>
        <v>3270</v>
      </c>
      <c r="DB198" s="5">
        <f t="shared" si="550"/>
        <v>2.36</v>
      </c>
      <c r="DC198" s="5">
        <f t="shared" si="551"/>
        <v>27.27</v>
      </c>
      <c r="DD198" s="5" t="str">
        <f t="shared" si="552"/>
        <v/>
      </c>
      <c r="DE198" s="5" t="str">
        <f t="shared" si="553"/>
        <v/>
      </c>
      <c r="DF198" s="5">
        <f t="shared" si="554"/>
        <v>3.31</v>
      </c>
      <c r="DG198" s="5" t="str">
        <f t="shared" si="555"/>
        <v/>
      </c>
      <c r="DH198" s="5" t="str">
        <f t="shared" si="556"/>
        <v/>
      </c>
      <c r="DI198" s="5">
        <f t="shared" si="557"/>
        <v>0.55000000000000004</v>
      </c>
      <c r="DJ198" s="5">
        <f t="shared" si="558"/>
        <v>8.76</v>
      </c>
      <c r="DK198" s="5">
        <f t="shared" si="559"/>
        <v>0.39</v>
      </c>
      <c r="DL198" s="5" t="str">
        <f t="shared" si="560"/>
        <v/>
      </c>
      <c r="DM198" s="5" t="str">
        <f t="shared" si="561"/>
        <v/>
      </c>
      <c r="DN198" s="5" t="str">
        <f t="shared" si="562"/>
        <v/>
      </c>
      <c r="DO198" s="5" t="str">
        <f t="shared" si="563"/>
        <v/>
      </c>
      <c r="DP198" s="5" t="str">
        <f t="shared" si="564"/>
        <v/>
      </c>
      <c r="DQ198" s="5">
        <f t="shared" si="565"/>
        <v>0.85</v>
      </c>
      <c r="DR198" s="5">
        <f t="shared" si="566"/>
        <v>0.57999999999999996</v>
      </c>
      <c r="DS198" s="5">
        <f t="shared" si="567"/>
        <v>1.46</v>
      </c>
      <c r="DT198" s="5" t="str">
        <f t="shared" si="568"/>
        <v/>
      </c>
      <c r="DU198" s="5">
        <f t="shared" si="569"/>
        <v>0.39</v>
      </c>
      <c r="DV198" s="5" t="str">
        <f t="shared" si="570"/>
        <v/>
      </c>
      <c r="DW198" s="5" t="str">
        <f t="shared" si="571"/>
        <v/>
      </c>
      <c r="DX198" s="5" t="str">
        <f t="shared" si="572"/>
        <v/>
      </c>
      <c r="DY198" s="5">
        <f t="shared" si="573"/>
        <v>1.42</v>
      </c>
      <c r="DZ198" s="36">
        <f t="shared" si="574"/>
        <v>36</v>
      </c>
      <c r="EA198" s="36" t="str">
        <f t="shared" si="575"/>
        <v/>
      </c>
      <c r="EB198" s="4">
        <f t="shared" si="576"/>
        <v>-359.81397204534017</v>
      </c>
      <c r="EC198" s="4">
        <f t="shared" si="577"/>
        <v>-34.107234336528904</v>
      </c>
      <c r="ED198" s="4">
        <f t="shared" si="578"/>
        <v>-290.91926585949852</v>
      </c>
      <c r="EE198" s="4">
        <f t="shared" si="579"/>
        <v>363.4825458286453</v>
      </c>
      <c r="EF198" s="4">
        <f t="shared" si="580"/>
        <v>225.6246885078836</v>
      </c>
      <c r="EG198" s="5">
        <f t="shared" si="581"/>
        <v>0.53415149107334403</v>
      </c>
      <c r="EH198" s="5">
        <f t="shared" si="582"/>
        <v>3.1115693231915986</v>
      </c>
      <c r="EI198" s="5">
        <f t="shared" si="583"/>
        <v>0.91178094990577285</v>
      </c>
      <c r="EJ198" s="5">
        <f t="shared" si="584"/>
        <v>0.41448575734757831</v>
      </c>
      <c r="EK198" s="5">
        <f t="shared" si="585"/>
        <v>0.31527128476192862</v>
      </c>
      <c r="EL198" s="5">
        <f t="shared" si="586"/>
        <v>1.5647090015202401</v>
      </c>
      <c r="EM198" s="5">
        <f t="shared" si="587"/>
        <v>0.38</v>
      </c>
      <c r="EN198" s="5">
        <f t="shared" si="588"/>
        <v>21.2</v>
      </c>
      <c r="EO198" s="36">
        <f t="shared" si="589"/>
        <v>1.32</v>
      </c>
      <c r="EP198" s="36">
        <f t="shared" si="590"/>
        <v>1.3</v>
      </c>
      <c r="EQ198" s="36">
        <f t="shared" si="591"/>
        <v>0.70000000000000007</v>
      </c>
      <c r="ER198" s="36">
        <f t="shared" si="592"/>
        <v>79.134000000000015</v>
      </c>
      <c r="ES198" s="36">
        <f t="shared" si="593"/>
        <v>90</v>
      </c>
      <c r="ET198" s="36">
        <f t="shared" si="594"/>
        <v>84</v>
      </c>
      <c r="EU198" s="36">
        <f t="shared" si="595"/>
        <v>9.495000000000001</v>
      </c>
      <c r="EV198" s="36">
        <f t="shared" si="596"/>
        <v>8.66</v>
      </c>
      <c r="EW198" s="36">
        <f t="shared" si="597"/>
        <v>17</v>
      </c>
      <c r="EX198" s="36">
        <f t="shared" si="598"/>
        <v>9.495000000000001</v>
      </c>
      <c r="EY198" s="36">
        <f t="shared" si="599"/>
        <v>3.37</v>
      </c>
      <c r="EZ198" s="36">
        <f t="shared" si="600"/>
        <v>8.66</v>
      </c>
      <c r="FA198" s="5" t="str">
        <f t="shared" si="601"/>
        <v/>
      </c>
      <c r="FB198" s="5" t="str">
        <f t="shared" si="602"/>
        <v/>
      </c>
      <c r="FC198" s="5" t="str">
        <f t="shared" si="603"/>
        <v/>
      </c>
      <c r="FD198" s="36">
        <f t="shared" si="604"/>
        <v>79.134000000000015</v>
      </c>
      <c r="FE198" s="36">
        <f t="shared" si="605"/>
        <v>90</v>
      </c>
      <c r="FF198" s="36">
        <f t="shared" si="606"/>
        <v>112</v>
      </c>
      <c r="FG198" s="5">
        <f t="shared" si="607"/>
        <v>16</v>
      </c>
      <c r="FH198" s="36">
        <f t="shared" si="608"/>
        <v>22.5</v>
      </c>
      <c r="FI198" s="36">
        <f t="shared" si="609"/>
        <v>28</v>
      </c>
      <c r="FJ198" s="5">
        <f t="shared" si="610"/>
        <v>1.8666666666666667</v>
      </c>
      <c r="FK198" s="5">
        <f t="shared" si="611"/>
        <v>0.308</v>
      </c>
      <c r="FL198" s="5">
        <f t="shared" si="612"/>
        <v>1</v>
      </c>
      <c r="FM198" s="5" t="str">
        <f t="shared" si="613"/>
        <v/>
      </c>
      <c r="FN198" s="5" t="str">
        <f t="shared" si="614"/>
        <v/>
      </c>
      <c r="FO198" s="5" t="str">
        <f t="shared" si="615"/>
        <v/>
      </c>
      <c r="FP198" s="4">
        <f t="shared" si="616"/>
        <v>158.26</v>
      </c>
      <c r="FQ198" s="4">
        <f t="shared" si="617"/>
        <v>163</v>
      </c>
      <c r="FR198" s="4" t="str">
        <f t="shared" si="618"/>
        <v/>
      </c>
      <c r="FS198" s="65" t="str">
        <f t="shared" si="619"/>
        <v/>
      </c>
      <c r="FT198" s="65">
        <f t="shared" si="620"/>
        <v>9.0663449971027529E-2</v>
      </c>
      <c r="FU198" s="65">
        <f t="shared" si="621"/>
        <v>-0.34678748622465633</v>
      </c>
      <c r="FV198" s="65">
        <f t="shared" si="622"/>
        <v>4.9218022670181653E-2</v>
      </c>
      <c r="FW198" s="65">
        <f t="shared" si="623"/>
        <v>0.71791898553642841</v>
      </c>
      <c r="FX198" s="65">
        <f t="shared" si="624"/>
        <v>5.3966843934615913E-2</v>
      </c>
      <c r="FY198" s="65">
        <f t="shared" si="625"/>
        <v>4.9669191183254346</v>
      </c>
      <c r="FZ198" s="65">
        <f t="shared" si="626"/>
        <v>-5.2357754288226506</v>
      </c>
      <c r="GA198" s="65">
        <f t="shared" si="627"/>
        <v>0.22387637091168844</v>
      </c>
      <c r="GB198" s="65">
        <f t="shared" si="628"/>
        <v>0.24363900000000002</v>
      </c>
      <c r="GC198" s="65">
        <f t="shared" si="629"/>
        <v>-1.652101</v>
      </c>
      <c r="GD198" s="65">
        <f t="shared" si="630"/>
        <v>-2.4984400000000004</v>
      </c>
    </row>
    <row r="199" spans="1:186">
      <c r="A199" s="38" t="s">
        <v>185</v>
      </c>
      <c r="B199" s="37">
        <v>671811.88152699999</v>
      </c>
      <c r="C199" s="4">
        <v>4865698.8354599997</v>
      </c>
      <c r="D199" s="38" t="s">
        <v>401</v>
      </c>
      <c r="E199" s="38" t="s">
        <v>646</v>
      </c>
      <c r="F199" s="58">
        <v>4470</v>
      </c>
      <c r="G199" s="38" t="s">
        <v>411</v>
      </c>
      <c r="H199" s="34">
        <v>50.86</v>
      </c>
      <c r="I199" s="34">
        <v>1.87</v>
      </c>
      <c r="J199" s="34">
        <v>16.53</v>
      </c>
      <c r="K199" s="34">
        <v>13.54</v>
      </c>
      <c r="L199" s="34">
        <v>0.16</v>
      </c>
      <c r="M199" s="34">
        <v>7.45</v>
      </c>
      <c r="N199" s="34">
        <v>6.02</v>
      </c>
      <c r="O199" s="34">
        <v>3.26</v>
      </c>
      <c r="P199" s="34">
        <v>0.02</v>
      </c>
      <c r="Q199" s="34">
        <v>0.15</v>
      </c>
      <c r="R199" s="34"/>
      <c r="S199" s="5">
        <f t="shared" si="382"/>
        <v>99.859999999999985</v>
      </c>
      <c r="AB199" s="4">
        <v>1</v>
      </c>
      <c r="AC199" s="4">
        <v>48</v>
      </c>
      <c r="AD199" s="4">
        <v>25</v>
      </c>
      <c r="AE199" s="4">
        <v>103</v>
      </c>
      <c r="AF199" s="26">
        <v>13</v>
      </c>
      <c r="AG199" s="4">
        <v>128</v>
      </c>
      <c r="BK199" s="4">
        <f t="shared" si="507"/>
        <v>11211</v>
      </c>
      <c r="BL199" s="6">
        <f t="shared" si="508"/>
        <v>0.84639707106007644</v>
      </c>
      <c r="BM199" s="6">
        <f t="shared" si="509"/>
        <v>2.3410115172759142E-2</v>
      </c>
      <c r="BN199" s="6">
        <f t="shared" si="510"/>
        <v>0.32418121200235339</v>
      </c>
      <c r="BO199" s="6">
        <f t="shared" si="511"/>
        <v>0.16956793988728866</v>
      </c>
      <c r="BP199" s="6">
        <f t="shared" si="512"/>
        <v>2.2554271215111362E-3</v>
      </c>
      <c r="BQ199" s="6">
        <f t="shared" si="513"/>
        <v>0.1848176631108906</v>
      </c>
      <c r="BR199" s="6">
        <f t="shared" si="514"/>
        <v>0.10734664764621968</v>
      </c>
      <c r="BS199" s="6">
        <f t="shared" si="515"/>
        <v>0.10519522426589221</v>
      </c>
      <c r="BT199" s="6">
        <f t="shared" si="516"/>
        <v>4.2462845010615713E-4</v>
      </c>
      <c r="BU199" s="6">
        <f t="shared" si="517"/>
        <v>2.1135691137100184E-3</v>
      </c>
      <c r="BV199" s="5">
        <f t="shared" si="518"/>
        <v>1.61</v>
      </c>
      <c r="BW199" s="5">
        <f t="shared" si="519"/>
        <v>10.74</v>
      </c>
      <c r="BX199" s="36">
        <f t="shared" si="520"/>
        <v>54.8</v>
      </c>
      <c r="BY199" s="5">
        <f t="shared" si="521"/>
        <v>1.64</v>
      </c>
      <c r="BZ199" s="5">
        <f t="shared" si="522"/>
        <v>8.84</v>
      </c>
      <c r="CA199" s="5">
        <f t="shared" si="523"/>
        <v>3.22</v>
      </c>
      <c r="CB199" s="5">
        <f t="shared" si="524"/>
        <v>12.47</v>
      </c>
      <c r="CC199" s="5">
        <f t="shared" si="525"/>
        <v>3.28</v>
      </c>
      <c r="CD199" s="5">
        <f t="shared" si="526"/>
        <v>-2.7399999999999998</v>
      </c>
      <c r="CE199" s="34">
        <f t="shared" si="527"/>
        <v>7.47</v>
      </c>
      <c r="CF199" s="34">
        <f t="shared" si="528"/>
        <v>16.749999999999996</v>
      </c>
      <c r="CG199" s="34">
        <f t="shared" si="529"/>
        <v>44.597014925373138</v>
      </c>
      <c r="CH199" s="5">
        <f t="shared" si="530"/>
        <v>0.25</v>
      </c>
      <c r="CI199" s="5">
        <f t="shared" si="531"/>
        <v>0.01</v>
      </c>
      <c r="CJ199" s="6">
        <f t="shared" si="532"/>
        <v>6.9000000000000006E-2</v>
      </c>
      <c r="CK199" s="5">
        <f t="shared" si="533"/>
        <v>2.1000000000000001E-2</v>
      </c>
      <c r="CL199" s="5" t="str">
        <f t="shared" si="534"/>
        <v/>
      </c>
      <c r="CM199" s="5">
        <f t="shared" si="535"/>
        <v>128</v>
      </c>
      <c r="CN199" s="5" t="str">
        <f t="shared" si="536"/>
        <v/>
      </c>
      <c r="CO199" s="5" t="str">
        <f t="shared" si="537"/>
        <v/>
      </c>
      <c r="CP199" s="5">
        <f t="shared" si="538"/>
        <v>4.12</v>
      </c>
      <c r="CQ199" s="6">
        <f t="shared" si="539"/>
        <v>0.52</v>
      </c>
      <c r="CR199" s="40">
        <f t="shared" si="540"/>
        <v>5.4999999999999997E-3</v>
      </c>
      <c r="CS199" s="5">
        <f t="shared" si="541"/>
        <v>9.85</v>
      </c>
      <c r="CT199" s="5" t="str">
        <f t="shared" si="542"/>
        <v/>
      </c>
      <c r="CU199" s="5" t="str">
        <f t="shared" si="543"/>
        <v/>
      </c>
      <c r="CV199" s="5" t="str">
        <f t="shared" si="544"/>
        <v/>
      </c>
      <c r="CW199" s="5">
        <f t="shared" si="545"/>
        <v>7.92</v>
      </c>
      <c r="CX199" s="5" t="str">
        <f t="shared" si="546"/>
        <v/>
      </c>
      <c r="CY199" s="4">
        <f t="shared" si="547"/>
        <v>448</v>
      </c>
      <c r="CZ199" s="4">
        <f t="shared" si="548"/>
        <v>108.8</v>
      </c>
      <c r="DA199" s="4" t="str">
        <f t="shared" si="549"/>
        <v/>
      </c>
      <c r="DB199" s="5">
        <f t="shared" si="550"/>
        <v>5.12</v>
      </c>
      <c r="DC199" s="5" t="str">
        <f t="shared" si="551"/>
        <v/>
      </c>
      <c r="DD199" s="5" t="str">
        <f t="shared" si="552"/>
        <v/>
      </c>
      <c r="DE199" s="5" t="str">
        <f t="shared" si="553"/>
        <v/>
      </c>
      <c r="DF199" s="5" t="str">
        <f t="shared" si="554"/>
        <v/>
      </c>
      <c r="DG199" s="5" t="str">
        <f t="shared" si="555"/>
        <v/>
      </c>
      <c r="DH199" s="5" t="str">
        <f t="shared" si="556"/>
        <v/>
      </c>
      <c r="DI199" s="5" t="str">
        <f t="shared" si="557"/>
        <v/>
      </c>
      <c r="DJ199" s="5" t="str">
        <f t="shared" si="558"/>
        <v/>
      </c>
      <c r="DK199" s="5" t="str">
        <f t="shared" si="559"/>
        <v/>
      </c>
      <c r="DL199" s="5" t="str">
        <f t="shared" si="560"/>
        <v/>
      </c>
      <c r="DM199" s="5" t="str">
        <f t="shared" si="561"/>
        <v/>
      </c>
      <c r="DN199" s="5" t="str">
        <f t="shared" si="562"/>
        <v/>
      </c>
      <c r="DO199" s="5" t="str">
        <f t="shared" si="563"/>
        <v/>
      </c>
      <c r="DP199" s="5" t="str">
        <f t="shared" si="564"/>
        <v/>
      </c>
      <c r="DQ199" s="5" t="str">
        <f t="shared" si="565"/>
        <v/>
      </c>
      <c r="DR199" s="5" t="str">
        <f t="shared" si="566"/>
        <v/>
      </c>
      <c r="DS199" s="5" t="str">
        <f t="shared" si="567"/>
        <v/>
      </c>
      <c r="DT199" s="5" t="str">
        <f t="shared" si="568"/>
        <v/>
      </c>
      <c r="DU199" s="5" t="str">
        <f t="shared" si="569"/>
        <v/>
      </c>
      <c r="DV199" s="5" t="str">
        <f t="shared" si="570"/>
        <v/>
      </c>
      <c r="DW199" s="5" t="str">
        <f t="shared" si="571"/>
        <v/>
      </c>
      <c r="DX199" s="5" t="str">
        <f t="shared" si="572"/>
        <v/>
      </c>
      <c r="DY199" s="5">
        <f t="shared" si="573"/>
        <v>2.0099999999999998</v>
      </c>
      <c r="DZ199" s="36">
        <f t="shared" si="574"/>
        <v>38</v>
      </c>
      <c r="EA199" s="36" t="str">
        <f t="shared" si="575"/>
        <v/>
      </c>
      <c r="EB199" s="4">
        <f t="shared" si="576"/>
        <v>-212.11724346200572</v>
      </c>
      <c r="EC199" s="4">
        <f t="shared" si="577"/>
        <v>104.94807253988064</v>
      </c>
      <c r="ED199" s="4">
        <f t="shared" si="578"/>
        <v>3.8680639939156491</v>
      </c>
      <c r="EE199" s="4">
        <f t="shared" si="579"/>
        <v>377.79571817093836</v>
      </c>
      <c r="EF199" s="4">
        <f t="shared" si="580"/>
        <v>72.256209289181015</v>
      </c>
      <c r="EG199" s="5">
        <f t="shared" si="581"/>
        <v>1.0123802320128472</v>
      </c>
      <c r="EH199" s="5">
        <f t="shared" si="582"/>
        <v>3.0708963837495573</v>
      </c>
      <c r="EI199" s="5">
        <f t="shared" si="583"/>
        <v>1.5227549274847807</v>
      </c>
      <c r="EJ199" s="5">
        <f t="shared" si="584"/>
        <v>0.98360193206036439</v>
      </c>
      <c r="EK199" s="5">
        <f t="shared" si="585"/>
        <v>0.32475258027648785</v>
      </c>
      <c r="EL199" s="5">
        <f t="shared" si="586"/>
        <v>0.66300253068795412</v>
      </c>
      <c r="EM199" s="5">
        <f t="shared" si="587"/>
        <v>0.33</v>
      </c>
      <c r="EN199" s="5">
        <f t="shared" si="588"/>
        <v>19.09</v>
      </c>
      <c r="EO199" s="36">
        <f t="shared" si="589"/>
        <v>1.87</v>
      </c>
      <c r="EP199" s="36">
        <f t="shared" si="590"/>
        <v>1.6</v>
      </c>
      <c r="EQ199" s="36">
        <f t="shared" si="591"/>
        <v>1.5</v>
      </c>
      <c r="ER199" s="36">
        <f t="shared" si="592"/>
        <v>112.10650000000001</v>
      </c>
      <c r="ES199" s="36">
        <f t="shared" si="593"/>
        <v>103</v>
      </c>
      <c r="ET199" s="36">
        <f t="shared" si="594"/>
        <v>75</v>
      </c>
      <c r="EU199" s="36">
        <f t="shared" si="595"/>
        <v>12.186</v>
      </c>
      <c r="EV199" s="36">
        <f t="shared" si="596"/>
        <v>7.45</v>
      </c>
      <c r="EW199" s="36">
        <f t="shared" si="597"/>
        <v>16.53</v>
      </c>
      <c r="EX199" s="36">
        <f t="shared" si="598"/>
        <v>12.186</v>
      </c>
      <c r="EY199" s="36">
        <f t="shared" si="599"/>
        <v>3.28</v>
      </c>
      <c r="EZ199" s="36">
        <f t="shared" si="600"/>
        <v>7.45</v>
      </c>
      <c r="FA199" s="5" t="str">
        <f t="shared" si="601"/>
        <v/>
      </c>
      <c r="FB199" s="5" t="str">
        <f t="shared" si="602"/>
        <v/>
      </c>
      <c r="FC199" s="5" t="str">
        <f t="shared" si="603"/>
        <v/>
      </c>
      <c r="FD199" s="36">
        <f t="shared" si="604"/>
        <v>112.10650000000001</v>
      </c>
      <c r="FE199" s="36">
        <f t="shared" si="605"/>
        <v>103</v>
      </c>
      <c r="FF199" s="36">
        <f t="shared" si="606"/>
        <v>24</v>
      </c>
      <c r="FG199" s="5">
        <f t="shared" si="607"/>
        <v>26</v>
      </c>
      <c r="FH199" s="36">
        <f t="shared" si="608"/>
        <v>25.75</v>
      </c>
      <c r="FI199" s="36">
        <f t="shared" si="609"/>
        <v>25</v>
      </c>
      <c r="FJ199" s="5" t="str">
        <f t="shared" si="610"/>
        <v/>
      </c>
      <c r="FK199" s="5" t="str">
        <f t="shared" si="611"/>
        <v/>
      </c>
      <c r="FL199" s="5" t="str">
        <f t="shared" si="612"/>
        <v/>
      </c>
      <c r="FM199" s="5">
        <f t="shared" si="613"/>
        <v>3.3333333333333333E-2</v>
      </c>
      <c r="FN199" s="5" t="str">
        <f t="shared" si="614"/>
        <v/>
      </c>
      <c r="FO199" s="5" t="str">
        <f t="shared" si="615"/>
        <v/>
      </c>
      <c r="FP199" s="4">
        <f t="shared" si="616"/>
        <v>224.22</v>
      </c>
      <c r="FQ199" s="4" t="str">
        <f t="shared" si="617"/>
        <v/>
      </c>
      <c r="FR199" s="4" t="str">
        <f t="shared" si="618"/>
        <v/>
      </c>
      <c r="FS199" s="65" t="str">
        <f t="shared" si="619"/>
        <v/>
      </c>
      <c r="FT199" s="65" t="str">
        <f t="shared" si="620"/>
        <v/>
      </c>
      <c r="FU199" s="65" t="str">
        <f t="shared" si="621"/>
        <v/>
      </c>
      <c r="FV199" s="65" t="str">
        <f t="shared" si="622"/>
        <v/>
      </c>
      <c r="FW199" s="65">
        <f t="shared" si="623"/>
        <v>0.62707887950048347</v>
      </c>
      <c r="FX199" s="65">
        <f t="shared" si="624"/>
        <v>-0.76634312386575032</v>
      </c>
      <c r="FY199" s="65">
        <f t="shared" si="625"/>
        <v>4.3316808035350505</v>
      </c>
      <c r="FZ199" s="65">
        <f t="shared" si="626"/>
        <v>-7.0382104344565395</v>
      </c>
      <c r="GA199" s="65">
        <f t="shared" si="627"/>
        <v>0.27540068885118085</v>
      </c>
      <c r="GB199" s="65">
        <f t="shared" si="628"/>
        <v>0.39302500000000007</v>
      </c>
      <c r="GC199" s="65">
        <f t="shared" si="629"/>
        <v>-1.5574720000000002</v>
      </c>
      <c r="GD199" s="65">
        <f t="shared" si="630"/>
        <v>-2.4205750000000004</v>
      </c>
    </row>
    <row r="200" spans="1:186">
      <c r="A200" s="38" t="s">
        <v>185</v>
      </c>
      <c r="B200" s="37">
        <v>671728.75315999996</v>
      </c>
      <c r="C200" s="4">
        <v>4865311.6721599996</v>
      </c>
      <c r="D200" s="38" t="s">
        <v>401</v>
      </c>
      <c r="E200" s="38" t="s">
        <v>646</v>
      </c>
      <c r="F200" s="58">
        <v>4504</v>
      </c>
      <c r="G200" s="38" t="s">
        <v>412</v>
      </c>
      <c r="H200" s="34">
        <v>44.11</v>
      </c>
      <c r="I200" s="34">
        <v>3.35</v>
      </c>
      <c r="J200" s="34">
        <v>15.9</v>
      </c>
      <c r="K200" s="34">
        <v>16.399999999999999</v>
      </c>
      <c r="L200" s="34">
        <v>0.24</v>
      </c>
      <c r="M200" s="34">
        <v>8.61</v>
      </c>
      <c r="N200" s="34">
        <v>8.18</v>
      </c>
      <c r="O200" s="34">
        <v>1.84</v>
      </c>
      <c r="P200" s="34">
        <v>0.2</v>
      </c>
      <c r="Q200" s="34">
        <v>0.33</v>
      </c>
      <c r="R200" s="34"/>
      <c r="S200" s="5">
        <f t="shared" si="382"/>
        <v>99.16</v>
      </c>
      <c r="Y200" s="4">
        <v>61</v>
      </c>
      <c r="AC200" s="4">
        <v>247</v>
      </c>
      <c r="AD200" s="4">
        <v>36</v>
      </c>
      <c r="AE200" s="4">
        <v>228</v>
      </c>
      <c r="AF200" s="26">
        <v>17</v>
      </c>
      <c r="AG200" s="4">
        <v>76</v>
      </c>
      <c r="BK200" s="4">
        <f t="shared" si="507"/>
        <v>20083</v>
      </c>
      <c r="BL200" s="6">
        <f t="shared" si="508"/>
        <v>0.73406556831419534</v>
      </c>
      <c r="BM200" s="6">
        <f t="shared" si="509"/>
        <v>4.193790686029044E-2</v>
      </c>
      <c r="BN200" s="6">
        <f t="shared" si="510"/>
        <v>0.3118258482055305</v>
      </c>
      <c r="BO200" s="6">
        <f t="shared" si="511"/>
        <v>0.20538509705698182</v>
      </c>
      <c r="BP200" s="6">
        <f t="shared" si="512"/>
        <v>3.3831406822667043E-3</v>
      </c>
      <c r="BQ200" s="6">
        <f t="shared" si="513"/>
        <v>0.21359464152815677</v>
      </c>
      <c r="BR200" s="6">
        <f t="shared" si="514"/>
        <v>0.14586305278174036</v>
      </c>
      <c r="BS200" s="6">
        <f t="shared" si="515"/>
        <v>5.9373991610196845E-2</v>
      </c>
      <c r="BT200" s="6">
        <f t="shared" si="516"/>
        <v>4.246284501061571E-3</v>
      </c>
      <c r="BU200" s="6">
        <f t="shared" si="517"/>
        <v>4.6498520501620406E-3</v>
      </c>
      <c r="BV200" s="5">
        <f t="shared" si="518"/>
        <v>1.95</v>
      </c>
      <c r="BW200" s="5">
        <f t="shared" si="519"/>
        <v>13.01</v>
      </c>
      <c r="BX200" s="36">
        <f t="shared" si="520"/>
        <v>53.64</v>
      </c>
      <c r="BY200" s="5">
        <f t="shared" si="521"/>
        <v>1.71</v>
      </c>
      <c r="BZ200" s="5">
        <f t="shared" si="522"/>
        <v>4.75</v>
      </c>
      <c r="CA200" s="5">
        <f t="shared" si="523"/>
        <v>2.44</v>
      </c>
      <c r="CB200" s="5">
        <f t="shared" si="524"/>
        <v>10.15</v>
      </c>
      <c r="CC200" s="5">
        <f t="shared" si="525"/>
        <v>2.04</v>
      </c>
      <c r="CD200" s="5">
        <f t="shared" si="526"/>
        <v>-6.14</v>
      </c>
      <c r="CE200" s="34">
        <f t="shared" si="527"/>
        <v>8.8099999999999987</v>
      </c>
      <c r="CF200" s="34">
        <f t="shared" si="528"/>
        <v>18.829999999999998</v>
      </c>
      <c r="CG200" s="34">
        <f t="shared" si="529"/>
        <v>46.787041954328195</v>
      </c>
      <c r="CH200" s="5">
        <f t="shared" si="530"/>
        <v>1.1499999999999999</v>
      </c>
      <c r="CI200" s="5">
        <f t="shared" si="531"/>
        <v>0.08</v>
      </c>
      <c r="CJ200" s="6">
        <f t="shared" si="532"/>
        <v>6.9000000000000006E-2</v>
      </c>
      <c r="CK200" s="5" t="str">
        <f t="shared" si="533"/>
        <v/>
      </c>
      <c r="CL200" s="5" t="str">
        <f t="shared" si="534"/>
        <v/>
      </c>
      <c r="CM200" s="5" t="str">
        <f t="shared" si="535"/>
        <v/>
      </c>
      <c r="CN200" s="5" t="str">
        <f t="shared" si="536"/>
        <v/>
      </c>
      <c r="CO200" s="5" t="str">
        <f t="shared" si="537"/>
        <v/>
      </c>
      <c r="CP200" s="5">
        <f t="shared" si="538"/>
        <v>6.33</v>
      </c>
      <c r="CQ200" s="6">
        <f t="shared" si="539"/>
        <v>0.47199999999999998</v>
      </c>
      <c r="CR200" s="40">
        <f t="shared" si="540"/>
        <v>6.7999999999999996E-3</v>
      </c>
      <c r="CS200" s="5">
        <f t="shared" si="541"/>
        <v>4.47</v>
      </c>
      <c r="CT200" s="5" t="str">
        <f t="shared" si="542"/>
        <v/>
      </c>
      <c r="CU200" s="5" t="str">
        <f t="shared" si="543"/>
        <v/>
      </c>
      <c r="CV200" s="5" t="str">
        <f t="shared" si="544"/>
        <v/>
      </c>
      <c r="CW200" s="5">
        <f t="shared" si="545"/>
        <v>13.41</v>
      </c>
      <c r="CX200" s="5" t="str">
        <f t="shared" si="546"/>
        <v/>
      </c>
      <c r="CY200" s="4">
        <f t="shared" si="547"/>
        <v>558</v>
      </c>
      <c r="CZ200" s="4">
        <f t="shared" si="548"/>
        <v>88.1</v>
      </c>
      <c r="DA200" s="4" t="str">
        <f t="shared" si="549"/>
        <v/>
      </c>
      <c r="DB200" s="5">
        <f t="shared" si="550"/>
        <v>2.11</v>
      </c>
      <c r="DC200" s="5" t="str">
        <f t="shared" si="551"/>
        <v/>
      </c>
      <c r="DD200" s="5" t="str">
        <f t="shared" si="552"/>
        <v/>
      </c>
      <c r="DE200" s="5" t="str">
        <f t="shared" si="553"/>
        <v/>
      </c>
      <c r="DF200" s="5" t="str">
        <f t="shared" si="554"/>
        <v/>
      </c>
      <c r="DG200" s="5" t="str">
        <f t="shared" si="555"/>
        <v/>
      </c>
      <c r="DH200" s="5" t="str">
        <f t="shared" si="556"/>
        <v/>
      </c>
      <c r="DI200" s="5" t="str">
        <f t="shared" si="557"/>
        <v/>
      </c>
      <c r="DJ200" s="5" t="str">
        <f t="shared" si="558"/>
        <v/>
      </c>
      <c r="DK200" s="5" t="str">
        <f t="shared" si="559"/>
        <v/>
      </c>
      <c r="DL200" s="5" t="str">
        <f t="shared" si="560"/>
        <v/>
      </c>
      <c r="DM200" s="5" t="str">
        <f t="shared" si="561"/>
        <v/>
      </c>
      <c r="DN200" s="5" t="str">
        <f t="shared" si="562"/>
        <v/>
      </c>
      <c r="DO200" s="5" t="str">
        <f t="shared" si="563"/>
        <v/>
      </c>
      <c r="DP200" s="5" t="str">
        <f t="shared" si="564"/>
        <v/>
      </c>
      <c r="DQ200" s="5" t="str">
        <f t="shared" si="565"/>
        <v/>
      </c>
      <c r="DR200" s="5" t="str">
        <f t="shared" si="566"/>
        <v/>
      </c>
      <c r="DS200" s="5" t="str">
        <f t="shared" si="567"/>
        <v/>
      </c>
      <c r="DT200" s="5" t="str">
        <f t="shared" si="568"/>
        <v/>
      </c>
      <c r="DU200" s="5" t="str">
        <f t="shared" si="569"/>
        <v/>
      </c>
      <c r="DV200" s="5" t="str">
        <f t="shared" si="570"/>
        <v/>
      </c>
      <c r="DW200" s="5" t="str">
        <f t="shared" si="571"/>
        <v/>
      </c>
      <c r="DX200" s="5" t="str">
        <f t="shared" si="572"/>
        <v/>
      </c>
      <c r="DY200" s="5">
        <f t="shared" si="573"/>
        <v>1.19</v>
      </c>
      <c r="DZ200" s="36">
        <f t="shared" si="574"/>
        <v>53</v>
      </c>
      <c r="EA200" s="36" t="str">
        <f t="shared" si="575"/>
        <v/>
      </c>
      <c r="EB200" s="4">
        <f t="shared" si="576"/>
        <v>-200.99075989087564</v>
      </c>
      <c r="EC200" s="4">
        <f t="shared" si="577"/>
        <v>83.826211472313091</v>
      </c>
      <c r="ED200" s="4">
        <f t="shared" si="578"/>
        <v>-43.520533469208644</v>
      </c>
      <c r="EE200" s="4">
        <f t="shared" si="579"/>
        <v>460.917645445429</v>
      </c>
      <c r="EF200" s="4">
        <f t="shared" si="580"/>
        <v>10.25614308225795</v>
      </c>
      <c r="EG200" s="5">
        <f t="shared" si="581"/>
        <v>0.87773474268453322</v>
      </c>
      <c r="EH200" s="5">
        <f t="shared" si="582"/>
        <v>4.903449370732301</v>
      </c>
      <c r="EI200" s="5">
        <f t="shared" si="583"/>
        <v>1.488943367742916</v>
      </c>
      <c r="EJ200" s="5">
        <f t="shared" si="584"/>
        <v>0.43606406503293671</v>
      </c>
      <c r="EK200" s="5">
        <f t="shared" si="585"/>
        <v>0.19293839715541103</v>
      </c>
      <c r="EL200" s="5">
        <f t="shared" si="586"/>
        <v>0.94828270852720353</v>
      </c>
      <c r="EM200" s="5">
        <f t="shared" si="587"/>
        <v>0.36</v>
      </c>
      <c r="EN200" s="5">
        <f t="shared" si="588"/>
        <v>23.36</v>
      </c>
      <c r="EO200" s="36">
        <f t="shared" si="589"/>
        <v>3.35</v>
      </c>
      <c r="EP200" s="36">
        <f t="shared" si="590"/>
        <v>2.4</v>
      </c>
      <c r="EQ200" s="36">
        <f t="shared" si="591"/>
        <v>3.3000000000000003</v>
      </c>
      <c r="ER200" s="36">
        <f t="shared" si="592"/>
        <v>200.83250000000001</v>
      </c>
      <c r="ES200" s="36">
        <f t="shared" si="593"/>
        <v>228</v>
      </c>
      <c r="ET200" s="36">
        <f t="shared" si="594"/>
        <v>108</v>
      </c>
      <c r="EU200" s="36">
        <f t="shared" si="595"/>
        <v>14.76</v>
      </c>
      <c r="EV200" s="36">
        <f t="shared" si="596"/>
        <v>8.61</v>
      </c>
      <c r="EW200" s="36">
        <f t="shared" si="597"/>
        <v>15.9</v>
      </c>
      <c r="EX200" s="36">
        <f t="shared" si="598"/>
        <v>14.76</v>
      </c>
      <c r="EY200" s="36">
        <f t="shared" si="599"/>
        <v>2.04</v>
      </c>
      <c r="EZ200" s="36">
        <f t="shared" si="600"/>
        <v>8.61</v>
      </c>
      <c r="FA200" s="5" t="str">
        <f t="shared" si="601"/>
        <v/>
      </c>
      <c r="FB200" s="5" t="str">
        <f t="shared" si="602"/>
        <v/>
      </c>
      <c r="FC200" s="5" t="str">
        <f t="shared" si="603"/>
        <v/>
      </c>
      <c r="FD200" s="36">
        <f t="shared" si="604"/>
        <v>200.83250000000001</v>
      </c>
      <c r="FE200" s="36">
        <f t="shared" si="605"/>
        <v>228</v>
      </c>
      <c r="FF200" s="36">
        <f t="shared" si="606"/>
        <v>123.5</v>
      </c>
      <c r="FG200" s="5">
        <f t="shared" si="607"/>
        <v>34</v>
      </c>
      <c r="FH200" s="36">
        <f t="shared" si="608"/>
        <v>57</v>
      </c>
      <c r="FI200" s="36">
        <f t="shared" si="609"/>
        <v>36</v>
      </c>
      <c r="FJ200" s="5" t="str">
        <f t="shared" si="610"/>
        <v/>
      </c>
      <c r="FK200" s="5" t="str">
        <f t="shared" si="611"/>
        <v/>
      </c>
      <c r="FL200" s="5" t="str">
        <f t="shared" si="612"/>
        <v/>
      </c>
      <c r="FM200" s="5" t="str">
        <f t="shared" si="613"/>
        <v/>
      </c>
      <c r="FN200" s="5" t="str">
        <f t="shared" si="614"/>
        <v/>
      </c>
      <c r="FO200" s="5" t="str">
        <f t="shared" si="615"/>
        <v/>
      </c>
      <c r="FP200" s="4">
        <f t="shared" si="616"/>
        <v>401.66</v>
      </c>
      <c r="FQ200" s="4" t="str">
        <f t="shared" si="617"/>
        <v/>
      </c>
      <c r="FR200" s="4" t="str">
        <f t="shared" si="618"/>
        <v/>
      </c>
      <c r="FS200" s="65" t="str">
        <f t="shared" si="619"/>
        <v/>
      </c>
      <c r="FT200" s="65" t="str">
        <f t="shared" si="620"/>
        <v/>
      </c>
      <c r="FU200" s="65" t="str">
        <f t="shared" si="621"/>
        <v/>
      </c>
      <c r="FV200" s="65" t="str">
        <f t="shared" si="622"/>
        <v/>
      </c>
      <c r="FW200" s="65">
        <f t="shared" si="623"/>
        <v>0.31205534574824551</v>
      </c>
      <c r="FX200" s="65">
        <f t="shared" si="624"/>
        <v>-0.30807164367262713</v>
      </c>
      <c r="FY200" s="65">
        <f t="shared" si="625"/>
        <v>5.2983845924259496</v>
      </c>
      <c r="FZ200" s="65">
        <f t="shared" si="626"/>
        <v>-6.5336742392815665</v>
      </c>
      <c r="GA200" s="65">
        <f t="shared" si="627"/>
        <v>-0.12475312459923393</v>
      </c>
      <c r="GB200" s="65">
        <f t="shared" si="628"/>
        <v>0.21665300000000004</v>
      </c>
      <c r="GC200" s="65">
        <f t="shared" si="629"/>
        <v>-1.5428249999999999</v>
      </c>
      <c r="GD200" s="65">
        <f t="shared" si="630"/>
        <v>-2.332357</v>
      </c>
    </row>
    <row r="201" spans="1:186">
      <c r="A201" s="38" t="s">
        <v>185</v>
      </c>
      <c r="B201" s="37">
        <v>671815.98675399995</v>
      </c>
      <c r="C201" s="4">
        <v>4865213.84399</v>
      </c>
      <c r="D201" s="38" t="s">
        <v>401</v>
      </c>
      <c r="E201" s="38" t="s">
        <v>646</v>
      </c>
      <c r="F201" s="58">
        <v>4497</v>
      </c>
      <c r="G201" s="38" t="s">
        <v>413</v>
      </c>
      <c r="H201" s="34">
        <v>49.73</v>
      </c>
      <c r="I201" s="34">
        <v>1.41</v>
      </c>
      <c r="J201" s="34">
        <v>16.940000000000001</v>
      </c>
      <c r="K201" s="34">
        <v>10.51</v>
      </c>
      <c r="L201" s="34">
        <v>0.13</v>
      </c>
      <c r="M201" s="34">
        <v>8.64</v>
      </c>
      <c r="N201" s="34">
        <v>9.4499999999999993</v>
      </c>
      <c r="O201" s="34">
        <v>2.91</v>
      </c>
      <c r="P201" s="34">
        <v>0.1</v>
      </c>
      <c r="Q201" s="34">
        <v>0.06</v>
      </c>
      <c r="R201" s="34"/>
      <c r="S201" s="5">
        <f t="shared" si="382"/>
        <v>99.88</v>
      </c>
      <c r="U201" s="4">
        <v>38</v>
      </c>
      <c r="W201" s="4">
        <v>370</v>
      </c>
      <c r="Y201" s="4">
        <v>139</v>
      </c>
      <c r="AC201" s="4">
        <v>230</v>
      </c>
      <c r="AD201" s="4">
        <v>26</v>
      </c>
      <c r="AE201" s="4">
        <v>90</v>
      </c>
      <c r="AF201" s="26">
        <v>10</v>
      </c>
      <c r="AG201" s="4">
        <v>87</v>
      </c>
      <c r="AH201" s="5">
        <v>8.74</v>
      </c>
      <c r="AI201" s="5">
        <v>19.96</v>
      </c>
      <c r="AK201" s="5">
        <v>12.06</v>
      </c>
      <c r="AL201" s="5">
        <v>3.27</v>
      </c>
      <c r="AM201" s="5">
        <v>1.23</v>
      </c>
      <c r="AO201" s="5">
        <v>0.73</v>
      </c>
      <c r="AT201" s="5">
        <v>2.06</v>
      </c>
      <c r="AU201" s="5">
        <v>0.27</v>
      </c>
      <c r="AV201" s="5">
        <v>2.13</v>
      </c>
      <c r="AW201" s="5">
        <v>2.0099999999999998</v>
      </c>
      <c r="AX201" s="5">
        <v>0.3</v>
      </c>
      <c r="BK201" s="4">
        <f t="shared" si="507"/>
        <v>8453</v>
      </c>
      <c r="BL201" s="6">
        <f t="shared" si="508"/>
        <v>0.82759194541521042</v>
      </c>
      <c r="BM201" s="6">
        <f t="shared" si="509"/>
        <v>1.7651477215823736E-2</v>
      </c>
      <c r="BN201" s="6">
        <f t="shared" si="510"/>
        <v>0.3322220043145715</v>
      </c>
      <c r="BO201" s="6">
        <f t="shared" si="511"/>
        <v>0.13162179085785849</v>
      </c>
      <c r="BP201" s="6">
        <f t="shared" si="512"/>
        <v>1.8325345362277983E-3</v>
      </c>
      <c r="BQ201" s="6">
        <f t="shared" si="513"/>
        <v>0.21433887372860333</v>
      </c>
      <c r="BR201" s="6">
        <f t="shared" si="514"/>
        <v>0.16850927246790298</v>
      </c>
      <c r="BS201" s="6">
        <f t="shared" si="515"/>
        <v>9.3901258470474355E-2</v>
      </c>
      <c r="BT201" s="6">
        <f t="shared" si="516"/>
        <v>2.1231422505307855E-3</v>
      </c>
      <c r="BU201" s="6">
        <f t="shared" si="517"/>
        <v>8.4542764548400733E-4</v>
      </c>
      <c r="BV201" s="5">
        <f t="shared" si="518"/>
        <v>1.25</v>
      </c>
      <c r="BW201" s="5">
        <f t="shared" si="519"/>
        <v>8.33</v>
      </c>
      <c r="BX201" s="36">
        <f t="shared" si="520"/>
        <v>64.430000000000007</v>
      </c>
      <c r="BY201" s="5">
        <f t="shared" si="521"/>
        <v>1.0900000000000001</v>
      </c>
      <c r="BZ201" s="5">
        <f t="shared" si="522"/>
        <v>12.01</v>
      </c>
      <c r="CA201" s="5">
        <f t="shared" si="523"/>
        <v>6.7</v>
      </c>
      <c r="CB201" s="5">
        <f t="shared" si="524"/>
        <v>23.5</v>
      </c>
      <c r="CC201" s="5">
        <f t="shared" si="525"/>
        <v>3.01</v>
      </c>
      <c r="CD201" s="5">
        <f t="shared" si="526"/>
        <v>-6.4399999999999995</v>
      </c>
      <c r="CE201" s="34">
        <f t="shared" si="527"/>
        <v>8.74</v>
      </c>
      <c r="CF201" s="34">
        <f t="shared" si="528"/>
        <v>21.1</v>
      </c>
      <c r="CG201" s="34">
        <f t="shared" si="529"/>
        <v>41.421800947867297</v>
      </c>
      <c r="CH201" s="5">
        <f t="shared" si="530"/>
        <v>3.17</v>
      </c>
      <c r="CI201" s="5">
        <f t="shared" si="531"/>
        <v>0.1</v>
      </c>
      <c r="CJ201" s="6">
        <f t="shared" si="532"/>
        <v>0.15</v>
      </c>
      <c r="CK201" s="5" t="str">
        <f t="shared" si="533"/>
        <v/>
      </c>
      <c r="CL201" s="5">
        <f t="shared" si="534"/>
        <v>19.071000000000002</v>
      </c>
      <c r="CM201" s="5" t="str">
        <f t="shared" si="535"/>
        <v/>
      </c>
      <c r="CN201" s="5">
        <f t="shared" si="536"/>
        <v>0.38</v>
      </c>
      <c r="CO201" s="5" t="str">
        <f t="shared" si="537"/>
        <v/>
      </c>
      <c r="CP201" s="5">
        <f t="shared" si="538"/>
        <v>3.46</v>
      </c>
      <c r="CQ201" s="6">
        <f t="shared" si="539"/>
        <v>0.38500000000000001</v>
      </c>
      <c r="CR201" s="40">
        <f t="shared" si="540"/>
        <v>6.4000000000000003E-3</v>
      </c>
      <c r="CS201" s="5">
        <f t="shared" si="541"/>
        <v>8.6999999999999993</v>
      </c>
      <c r="CT201" s="5">
        <f t="shared" si="542"/>
        <v>9.9499999999999993</v>
      </c>
      <c r="CU201" s="5">
        <f t="shared" si="543"/>
        <v>290</v>
      </c>
      <c r="CV201" s="5">
        <f t="shared" si="544"/>
        <v>42.3</v>
      </c>
      <c r="CW201" s="5">
        <f t="shared" si="545"/>
        <v>9</v>
      </c>
      <c r="CX201" s="5">
        <f t="shared" si="546"/>
        <v>9.69</v>
      </c>
      <c r="CY201" s="4">
        <f t="shared" si="547"/>
        <v>325</v>
      </c>
      <c r="CZ201" s="4">
        <f t="shared" si="548"/>
        <v>93.9</v>
      </c>
      <c r="DA201" s="4">
        <f t="shared" si="549"/>
        <v>4103</v>
      </c>
      <c r="DB201" s="5">
        <f t="shared" si="550"/>
        <v>3.35</v>
      </c>
      <c r="DC201" s="5">
        <f t="shared" si="551"/>
        <v>42.23</v>
      </c>
      <c r="DD201" s="5">
        <f t="shared" si="552"/>
        <v>43.28</v>
      </c>
      <c r="DE201" s="5">
        <f t="shared" si="553"/>
        <v>1.03</v>
      </c>
      <c r="DF201" s="5">
        <f t="shared" si="554"/>
        <v>4.8499999999999996</v>
      </c>
      <c r="DG201" s="5">
        <f t="shared" si="555"/>
        <v>0.98</v>
      </c>
      <c r="DH201" s="5">
        <f t="shared" si="556"/>
        <v>0.15</v>
      </c>
      <c r="DI201" s="5">
        <f t="shared" si="557"/>
        <v>0.68</v>
      </c>
      <c r="DJ201" s="5">
        <f t="shared" si="558"/>
        <v>14.07</v>
      </c>
      <c r="DK201" s="5">
        <f t="shared" si="559"/>
        <v>0.87</v>
      </c>
      <c r="DL201" s="5">
        <f t="shared" si="560"/>
        <v>4.3499999999999996</v>
      </c>
      <c r="DM201" s="5" t="str">
        <f t="shared" si="561"/>
        <v/>
      </c>
      <c r="DN201" s="5">
        <f t="shared" si="562"/>
        <v>0.15</v>
      </c>
      <c r="DO201" s="5">
        <f t="shared" si="563"/>
        <v>33.299999999999997</v>
      </c>
      <c r="DP201" s="5" t="str">
        <f t="shared" si="564"/>
        <v/>
      </c>
      <c r="DQ201" s="5">
        <f t="shared" si="565"/>
        <v>2.84</v>
      </c>
      <c r="DR201" s="5">
        <f t="shared" si="566"/>
        <v>1.65</v>
      </c>
      <c r="DS201" s="5">
        <f t="shared" si="567"/>
        <v>1.72</v>
      </c>
      <c r="DT201" s="5">
        <f t="shared" si="568"/>
        <v>0.28000000000000003</v>
      </c>
      <c r="DU201" s="5">
        <f t="shared" si="569"/>
        <v>0.89</v>
      </c>
      <c r="DV201" s="5">
        <f t="shared" si="570"/>
        <v>0.25</v>
      </c>
      <c r="DW201" s="5">
        <f t="shared" si="571"/>
        <v>7.0000000000000007E-2</v>
      </c>
      <c r="DX201" s="5">
        <f t="shared" si="572"/>
        <v>2</v>
      </c>
      <c r="DY201" s="5">
        <f t="shared" si="573"/>
        <v>1.77</v>
      </c>
      <c r="DZ201" s="36">
        <f t="shared" si="574"/>
        <v>36</v>
      </c>
      <c r="EA201" s="36">
        <f t="shared" si="575"/>
        <v>4.0999999999999996</v>
      </c>
      <c r="EB201" s="4">
        <f t="shared" si="576"/>
        <v>-260.28738868784654</v>
      </c>
      <c r="EC201" s="4">
        <f t="shared" si="577"/>
        <v>67.50006610546302</v>
      </c>
      <c r="ED201" s="4">
        <f t="shared" si="578"/>
        <v>-100.82094134223962</v>
      </c>
      <c r="EE201" s="4">
        <f t="shared" si="579"/>
        <v>363.61214180228552</v>
      </c>
      <c r="EF201" s="4">
        <f t="shared" si="580"/>
        <v>123.88779209225146</v>
      </c>
      <c r="EG201" s="5">
        <f t="shared" si="581"/>
        <v>0.76738043622245344</v>
      </c>
      <c r="EH201" s="5">
        <f t="shared" si="582"/>
        <v>3.4614557238555133</v>
      </c>
      <c r="EI201" s="5">
        <f t="shared" si="583"/>
        <v>1.2562574206175816</v>
      </c>
      <c r="EJ201" s="5">
        <f t="shared" si="584"/>
        <v>0.56968002323101574</v>
      </c>
      <c r="EK201" s="5">
        <f t="shared" si="585"/>
        <v>0.28431809930500851</v>
      </c>
      <c r="EL201" s="5">
        <f t="shared" si="586"/>
        <v>1.0207679161262291</v>
      </c>
      <c r="EM201" s="5">
        <f t="shared" si="587"/>
        <v>0.34</v>
      </c>
      <c r="EN201" s="5">
        <f t="shared" si="588"/>
        <v>18.63</v>
      </c>
      <c r="EO201" s="36">
        <f t="shared" si="589"/>
        <v>1.41</v>
      </c>
      <c r="EP201" s="36">
        <f t="shared" si="590"/>
        <v>1.3</v>
      </c>
      <c r="EQ201" s="36">
        <f t="shared" si="591"/>
        <v>0.6</v>
      </c>
      <c r="ER201" s="36">
        <f t="shared" si="592"/>
        <v>84.529499999999999</v>
      </c>
      <c r="ES201" s="36">
        <f t="shared" si="593"/>
        <v>90</v>
      </c>
      <c r="ET201" s="36">
        <f t="shared" si="594"/>
        <v>78</v>
      </c>
      <c r="EU201" s="36">
        <f t="shared" si="595"/>
        <v>9.4589999999999996</v>
      </c>
      <c r="EV201" s="36">
        <f t="shared" si="596"/>
        <v>8.64</v>
      </c>
      <c r="EW201" s="36">
        <f t="shared" si="597"/>
        <v>16.940000000000001</v>
      </c>
      <c r="EX201" s="36">
        <f t="shared" si="598"/>
        <v>9.4589999999999996</v>
      </c>
      <c r="EY201" s="36">
        <f t="shared" si="599"/>
        <v>3.0100000000000002</v>
      </c>
      <c r="EZ201" s="36">
        <f t="shared" si="600"/>
        <v>8.64</v>
      </c>
      <c r="FA201" s="5">
        <f t="shared" si="601"/>
        <v>0.71</v>
      </c>
      <c r="FB201" s="5">
        <f t="shared" si="602"/>
        <v>0.3</v>
      </c>
      <c r="FC201" s="5">
        <f t="shared" si="603"/>
        <v>2.0099999999999998</v>
      </c>
      <c r="FD201" s="36">
        <f t="shared" si="604"/>
        <v>84.529499999999999</v>
      </c>
      <c r="FE201" s="36">
        <f t="shared" si="605"/>
        <v>90</v>
      </c>
      <c r="FF201" s="36">
        <f t="shared" si="606"/>
        <v>115</v>
      </c>
      <c r="FG201" s="5">
        <f t="shared" si="607"/>
        <v>20</v>
      </c>
      <c r="FH201" s="36">
        <f t="shared" si="608"/>
        <v>22.5</v>
      </c>
      <c r="FI201" s="36">
        <f t="shared" si="609"/>
        <v>26</v>
      </c>
      <c r="FJ201" s="5">
        <f t="shared" si="610"/>
        <v>1.7333333333333334</v>
      </c>
      <c r="FK201" s="5">
        <f t="shared" si="611"/>
        <v>0.874</v>
      </c>
      <c r="FL201" s="5">
        <f t="shared" si="612"/>
        <v>1.25</v>
      </c>
      <c r="FM201" s="5" t="str">
        <f t="shared" si="613"/>
        <v/>
      </c>
      <c r="FN201" s="5">
        <f t="shared" si="614"/>
        <v>2.13</v>
      </c>
      <c r="FO201" s="5">
        <f t="shared" si="615"/>
        <v>6.0299999999999994</v>
      </c>
      <c r="FP201" s="4">
        <f t="shared" si="616"/>
        <v>169.06</v>
      </c>
      <c r="FQ201" s="4">
        <f t="shared" si="617"/>
        <v>163.5</v>
      </c>
      <c r="FR201" s="4" t="str">
        <f t="shared" si="618"/>
        <v/>
      </c>
      <c r="FS201" s="65" t="str">
        <f t="shared" si="619"/>
        <v/>
      </c>
      <c r="FT201" s="65">
        <f t="shared" si="620"/>
        <v>5.0712736313196706E-2</v>
      </c>
      <c r="FU201" s="65">
        <f t="shared" si="621"/>
        <v>-4.0428657055608247E-2</v>
      </c>
      <c r="FV201" s="65">
        <f t="shared" si="622"/>
        <v>0.23139406752258676</v>
      </c>
      <c r="FW201" s="65">
        <f t="shared" si="623"/>
        <v>0.73995446648666718</v>
      </c>
      <c r="FX201" s="65">
        <f t="shared" si="624"/>
        <v>3.6776958369904161E-2</v>
      </c>
      <c r="FY201" s="65">
        <f t="shared" si="625"/>
        <v>5.121782844010804</v>
      </c>
      <c r="FZ201" s="65">
        <f t="shared" si="626"/>
        <v>-5.3555566261996388</v>
      </c>
      <c r="GA201" s="65">
        <f t="shared" si="627"/>
        <v>0.29043461982636964</v>
      </c>
      <c r="GB201" s="65">
        <f t="shared" si="628"/>
        <v>0.36125799999999991</v>
      </c>
      <c r="GC201" s="65">
        <f t="shared" si="629"/>
        <v>-1.6018239999999999</v>
      </c>
      <c r="GD201" s="65">
        <f t="shared" si="630"/>
        <v>-2.4801329999999999</v>
      </c>
    </row>
    <row r="202" spans="1:186">
      <c r="A202" s="38" t="s">
        <v>185</v>
      </c>
      <c r="B202" s="37">
        <v>672706.94007999997</v>
      </c>
      <c r="C202" s="4">
        <v>4864406.98802</v>
      </c>
      <c r="D202" s="38" t="s">
        <v>401</v>
      </c>
      <c r="E202" s="38" t="s">
        <v>646</v>
      </c>
      <c r="F202" s="58">
        <v>4491</v>
      </c>
      <c r="G202" s="38" t="s">
        <v>414</v>
      </c>
      <c r="H202" s="34">
        <v>49.11</v>
      </c>
      <c r="I202" s="34">
        <v>1.99</v>
      </c>
      <c r="J202" s="34">
        <v>15.69</v>
      </c>
      <c r="K202" s="34">
        <v>14.9</v>
      </c>
      <c r="L202" s="34">
        <v>0.22</v>
      </c>
      <c r="M202" s="34">
        <v>6.95</v>
      </c>
      <c r="N202" s="34">
        <v>6.65</v>
      </c>
      <c r="O202" s="34">
        <v>1.2</v>
      </c>
      <c r="P202" s="34">
        <v>1.58</v>
      </c>
      <c r="Q202" s="34">
        <v>0.15</v>
      </c>
      <c r="R202" s="34"/>
      <c r="S202" s="5">
        <f t="shared" si="382"/>
        <v>98.440000000000026</v>
      </c>
      <c r="Y202" s="4">
        <v>72</v>
      </c>
      <c r="AB202" s="4">
        <v>35</v>
      </c>
      <c r="AC202" s="4">
        <v>195</v>
      </c>
      <c r="AD202" s="4">
        <v>37</v>
      </c>
      <c r="AE202" s="4">
        <v>130</v>
      </c>
      <c r="AF202" s="26">
        <v>23</v>
      </c>
      <c r="AG202" s="4">
        <v>365</v>
      </c>
      <c r="BK202" s="4">
        <f t="shared" si="507"/>
        <v>11930</v>
      </c>
      <c r="BL202" s="6">
        <f t="shared" si="508"/>
        <v>0.81727408886669994</v>
      </c>
      <c r="BM202" s="6">
        <f t="shared" si="509"/>
        <v>2.4912368552829245E-2</v>
      </c>
      <c r="BN202" s="6">
        <f t="shared" si="510"/>
        <v>0.3077073936065895</v>
      </c>
      <c r="BO202" s="6">
        <f t="shared" si="511"/>
        <v>0.18659987476518475</v>
      </c>
      <c r="BP202" s="6">
        <f t="shared" si="512"/>
        <v>3.1012122920778123E-3</v>
      </c>
      <c r="BQ202" s="6">
        <f t="shared" si="513"/>
        <v>0.17241379310344826</v>
      </c>
      <c r="BR202" s="6">
        <f t="shared" si="514"/>
        <v>0.1185805991440799</v>
      </c>
      <c r="BS202" s="6">
        <f t="shared" si="515"/>
        <v>3.8722168441432718E-2</v>
      </c>
      <c r="BT202" s="6">
        <f t="shared" si="516"/>
        <v>3.3545647558386411E-2</v>
      </c>
      <c r="BU202" s="6">
        <f t="shared" si="517"/>
        <v>2.1135691137100184E-3</v>
      </c>
      <c r="BV202" s="5">
        <f t="shared" si="518"/>
        <v>1.77</v>
      </c>
      <c r="BW202" s="5">
        <f t="shared" si="519"/>
        <v>11.82</v>
      </c>
      <c r="BX202" s="36">
        <f t="shared" si="520"/>
        <v>50.69</v>
      </c>
      <c r="BY202" s="5">
        <f t="shared" si="521"/>
        <v>1.93</v>
      </c>
      <c r="BZ202" s="5">
        <f t="shared" si="522"/>
        <v>7.88</v>
      </c>
      <c r="CA202" s="5">
        <f t="shared" si="523"/>
        <v>3.34</v>
      </c>
      <c r="CB202" s="5">
        <f t="shared" si="524"/>
        <v>13.27</v>
      </c>
      <c r="CC202" s="5">
        <f t="shared" si="525"/>
        <v>2.78</v>
      </c>
      <c r="CD202" s="5">
        <f t="shared" si="526"/>
        <v>-3.87</v>
      </c>
      <c r="CE202" s="34">
        <f t="shared" si="527"/>
        <v>8.5300000000000011</v>
      </c>
      <c r="CF202" s="34">
        <f t="shared" si="528"/>
        <v>16.380000000000003</v>
      </c>
      <c r="CG202" s="34">
        <f t="shared" si="529"/>
        <v>52.075702075702083</v>
      </c>
      <c r="CH202" s="5">
        <f t="shared" si="530"/>
        <v>20.02</v>
      </c>
      <c r="CI202" s="5">
        <f t="shared" si="531"/>
        <v>1.1000000000000001</v>
      </c>
      <c r="CJ202" s="6">
        <f t="shared" si="532"/>
        <v>8.6999999999999994E-2</v>
      </c>
      <c r="CK202" s="5">
        <f t="shared" si="533"/>
        <v>0.17899999999999999</v>
      </c>
      <c r="CL202" s="5" t="str">
        <f t="shared" si="534"/>
        <v/>
      </c>
      <c r="CM202" s="5">
        <f t="shared" si="535"/>
        <v>10.43</v>
      </c>
      <c r="CN202" s="5" t="str">
        <f t="shared" si="536"/>
        <v/>
      </c>
      <c r="CO202" s="5" t="str">
        <f t="shared" si="537"/>
        <v/>
      </c>
      <c r="CP202" s="5">
        <f t="shared" si="538"/>
        <v>3.51</v>
      </c>
      <c r="CQ202" s="6">
        <f t="shared" si="539"/>
        <v>0.622</v>
      </c>
      <c r="CR202" s="40">
        <f t="shared" si="540"/>
        <v>6.4999999999999997E-3</v>
      </c>
      <c r="CS202" s="5">
        <f t="shared" si="541"/>
        <v>15.87</v>
      </c>
      <c r="CT202" s="5" t="str">
        <f t="shared" si="542"/>
        <v/>
      </c>
      <c r="CU202" s="5" t="str">
        <f t="shared" si="543"/>
        <v/>
      </c>
      <c r="CV202" s="5" t="str">
        <f t="shared" si="544"/>
        <v/>
      </c>
      <c r="CW202" s="5">
        <f t="shared" si="545"/>
        <v>5.65</v>
      </c>
      <c r="CX202" s="5" t="str">
        <f t="shared" si="546"/>
        <v/>
      </c>
      <c r="CY202" s="4">
        <f t="shared" si="547"/>
        <v>322</v>
      </c>
      <c r="CZ202" s="4">
        <f t="shared" si="548"/>
        <v>91.8</v>
      </c>
      <c r="DA202" s="4" t="str">
        <f t="shared" si="549"/>
        <v/>
      </c>
      <c r="DB202" s="5">
        <f t="shared" si="550"/>
        <v>9.86</v>
      </c>
      <c r="DC202" s="5" t="str">
        <f t="shared" si="551"/>
        <v/>
      </c>
      <c r="DD202" s="5" t="str">
        <f t="shared" si="552"/>
        <v/>
      </c>
      <c r="DE202" s="5" t="str">
        <f t="shared" si="553"/>
        <v/>
      </c>
      <c r="DF202" s="5" t="str">
        <f t="shared" si="554"/>
        <v/>
      </c>
      <c r="DG202" s="5" t="str">
        <f t="shared" si="555"/>
        <v/>
      </c>
      <c r="DH202" s="5" t="str">
        <f t="shared" si="556"/>
        <v/>
      </c>
      <c r="DI202" s="5" t="str">
        <f t="shared" si="557"/>
        <v/>
      </c>
      <c r="DJ202" s="5" t="str">
        <f t="shared" si="558"/>
        <v/>
      </c>
      <c r="DK202" s="5" t="str">
        <f t="shared" si="559"/>
        <v/>
      </c>
      <c r="DL202" s="5" t="str">
        <f t="shared" si="560"/>
        <v/>
      </c>
      <c r="DM202" s="5" t="str">
        <f t="shared" si="561"/>
        <v/>
      </c>
      <c r="DN202" s="5" t="str">
        <f t="shared" si="562"/>
        <v/>
      </c>
      <c r="DO202" s="5" t="str">
        <f t="shared" si="563"/>
        <v/>
      </c>
      <c r="DP202" s="5" t="str">
        <f t="shared" si="564"/>
        <v/>
      </c>
      <c r="DQ202" s="5" t="str">
        <f t="shared" si="565"/>
        <v/>
      </c>
      <c r="DR202" s="5" t="str">
        <f t="shared" si="566"/>
        <v/>
      </c>
      <c r="DS202" s="5" t="str">
        <f t="shared" si="567"/>
        <v/>
      </c>
      <c r="DT202" s="5" t="str">
        <f t="shared" si="568"/>
        <v/>
      </c>
      <c r="DU202" s="5" t="str">
        <f t="shared" si="569"/>
        <v/>
      </c>
      <c r="DV202" s="5" t="str">
        <f t="shared" si="570"/>
        <v/>
      </c>
      <c r="DW202" s="5" t="str">
        <f t="shared" si="571"/>
        <v/>
      </c>
      <c r="DX202" s="5" t="str">
        <f t="shared" si="572"/>
        <v/>
      </c>
      <c r="DY202" s="5">
        <f t="shared" si="573"/>
        <v>2.82</v>
      </c>
      <c r="DZ202" s="36">
        <f t="shared" si="574"/>
        <v>60</v>
      </c>
      <c r="EA202" s="36" t="str">
        <f t="shared" si="575"/>
        <v/>
      </c>
      <c r="EB202" s="4">
        <f t="shared" si="576"/>
        <v>-123.75712002712622</v>
      </c>
      <c r="EC202" s="4">
        <f t="shared" si="577"/>
        <v>121.10314752636093</v>
      </c>
      <c r="ED202" s="4">
        <f t="shared" si="578"/>
        <v>-1.7216206813894241</v>
      </c>
      <c r="EE202" s="4">
        <f t="shared" si="579"/>
        <v>383.92603642146224</v>
      </c>
      <c r="EF202" s="4">
        <f t="shared" si="580"/>
        <v>49.970816052176815</v>
      </c>
      <c r="EG202" s="5">
        <f t="shared" si="581"/>
        <v>0.99455676743518262</v>
      </c>
      <c r="EH202" s="5">
        <f t="shared" si="582"/>
        <v>4.2573468775282164</v>
      </c>
      <c r="EI202" s="5">
        <f t="shared" si="583"/>
        <v>1.6124336753304009</v>
      </c>
      <c r="EJ202" s="5">
        <f t="shared" si="584"/>
        <v>0.60963576195639757</v>
      </c>
      <c r="EK202" s="5">
        <f t="shared" si="585"/>
        <v>0.14118012262630122</v>
      </c>
      <c r="EL202" s="5">
        <f t="shared" si="586"/>
        <v>0.86496321562684253</v>
      </c>
      <c r="EM202" s="5">
        <f t="shared" si="587"/>
        <v>0.32</v>
      </c>
      <c r="EN202" s="5">
        <f t="shared" si="588"/>
        <v>20.39</v>
      </c>
      <c r="EO202" s="36">
        <f t="shared" si="589"/>
        <v>1.99</v>
      </c>
      <c r="EP202" s="36">
        <f t="shared" si="590"/>
        <v>2.2000000000000002</v>
      </c>
      <c r="EQ202" s="36">
        <f t="shared" si="591"/>
        <v>1.5</v>
      </c>
      <c r="ER202" s="36">
        <f t="shared" si="592"/>
        <v>119.3005</v>
      </c>
      <c r="ES202" s="36">
        <f t="shared" si="593"/>
        <v>130</v>
      </c>
      <c r="ET202" s="36">
        <f t="shared" si="594"/>
        <v>111</v>
      </c>
      <c r="EU202" s="36">
        <f t="shared" si="595"/>
        <v>13.41</v>
      </c>
      <c r="EV202" s="36">
        <f t="shared" si="596"/>
        <v>6.95</v>
      </c>
      <c r="EW202" s="36">
        <f t="shared" si="597"/>
        <v>15.69</v>
      </c>
      <c r="EX202" s="36">
        <f t="shared" si="598"/>
        <v>13.41</v>
      </c>
      <c r="EY202" s="36">
        <f t="shared" si="599"/>
        <v>2.7800000000000002</v>
      </c>
      <c r="EZ202" s="36">
        <f t="shared" si="600"/>
        <v>6.95</v>
      </c>
      <c r="FA202" s="5" t="str">
        <f t="shared" si="601"/>
        <v/>
      </c>
      <c r="FB202" s="5" t="str">
        <f t="shared" si="602"/>
        <v/>
      </c>
      <c r="FC202" s="5" t="str">
        <f t="shared" si="603"/>
        <v/>
      </c>
      <c r="FD202" s="36">
        <f t="shared" si="604"/>
        <v>119.3005</v>
      </c>
      <c r="FE202" s="36">
        <f t="shared" si="605"/>
        <v>130</v>
      </c>
      <c r="FF202" s="36">
        <f t="shared" si="606"/>
        <v>97.5</v>
      </c>
      <c r="FG202" s="5">
        <f t="shared" si="607"/>
        <v>46</v>
      </c>
      <c r="FH202" s="36">
        <f t="shared" si="608"/>
        <v>32.5</v>
      </c>
      <c r="FI202" s="36">
        <f t="shared" si="609"/>
        <v>37</v>
      </c>
      <c r="FJ202" s="5" t="str">
        <f t="shared" si="610"/>
        <v/>
      </c>
      <c r="FK202" s="5" t="str">
        <f t="shared" si="611"/>
        <v/>
      </c>
      <c r="FL202" s="5" t="str">
        <f t="shared" si="612"/>
        <v/>
      </c>
      <c r="FM202" s="5">
        <f t="shared" si="613"/>
        <v>1.1666666666666667</v>
      </c>
      <c r="FN202" s="5" t="str">
        <f t="shared" si="614"/>
        <v/>
      </c>
      <c r="FO202" s="5" t="str">
        <f t="shared" si="615"/>
        <v/>
      </c>
      <c r="FP202" s="4">
        <f t="shared" si="616"/>
        <v>238.6</v>
      </c>
      <c r="FQ202" s="4" t="str">
        <f t="shared" si="617"/>
        <v/>
      </c>
      <c r="FR202" s="4" t="str">
        <f t="shared" si="618"/>
        <v/>
      </c>
      <c r="FS202" s="65" t="str">
        <f t="shared" si="619"/>
        <v/>
      </c>
      <c r="FT202" s="65" t="str">
        <f t="shared" si="620"/>
        <v/>
      </c>
      <c r="FU202" s="65" t="str">
        <f t="shared" si="621"/>
        <v/>
      </c>
      <c r="FV202" s="65" t="str">
        <f t="shared" si="622"/>
        <v/>
      </c>
      <c r="FW202" s="65">
        <f t="shared" si="623"/>
        <v>0.58487636669135534</v>
      </c>
      <c r="FX202" s="65">
        <f t="shared" si="624"/>
        <v>-0.18454584097986146</v>
      </c>
      <c r="FY202" s="65">
        <f t="shared" si="625"/>
        <v>4.7789814537455895</v>
      </c>
      <c r="FZ202" s="65">
        <f t="shared" si="626"/>
        <v>-5.7699233948865603</v>
      </c>
      <c r="GA202" s="65">
        <f t="shared" si="627"/>
        <v>0.48680072107643646</v>
      </c>
      <c r="GB202" s="65">
        <f t="shared" si="628"/>
        <v>0.38957599999999992</v>
      </c>
      <c r="GC202" s="65">
        <f t="shared" si="629"/>
        <v>-1.5508839999999999</v>
      </c>
      <c r="GD202" s="65">
        <f t="shared" si="630"/>
        <v>-2.272157</v>
      </c>
    </row>
    <row r="203" spans="1:186">
      <c r="A203" s="38" t="s">
        <v>185</v>
      </c>
      <c r="B203" s="37">
        <v>672793.82205299998</v>
      </c>
      <c r="C203" s="4">
        <v>4890317.9453600002</v>
      </c>
      <c r="D203" s="38" t="s">
        <v>401</v>
      </c>
      <c r="E203" s="38" t="s">
        <v>646</v>
      </c>
      <c r="F203" s="58">
        <v>5809</v>
      </c>
      <c r="G203" s="38" t="s">
        <v>415</v>
      </c>
      <c r="H203" s="34">
        <v>47</v>
      </c>
      <c r="I203" s="34">
        <v>3.19</v>
      </c>
      <c r="J203" s="34">
        <v>15.74</v>
      </c>
      <c r="K203" s="34">
        <v>12.78</v>
      </c>
      <c r="L203" s="34">
        <v>0.13</v>
      </c>
      <c r="M203" s="34">
        <v>5.43</v>
      </c>
      <c r="N203" s="34">
        <v>12.46</v>
      </c>
      <c r="O203" s="34">
        <v>2.86</v>
      </c>
      <c r="P203" s="34">
        <v>0.37</v>
      </c>
      <c r="Q203" s="34">
        <v>0.55000000000000004</v>
      </c>
      <c r="R203" s="34"/>
      <c r="S203" s="5">
        <f t="shared" si="382"/>
        <v>100.50999999999999</v>
      </c>
      <c r="U203" s="4">
        <v>39</v>
      </c>
      <c r="V203" s="4">
        <v>286</v>
      </c>
      <c r="W203" s="4">
        <v>213</v>
      </c>
      <c r="Y203" s="4">
        <v>84</v>
      </c>
      <c r="AB203" s="4">
        <v>28</v>
      </c>
      <c r="AC203" s="4">
        <v>187</v>
      </c>
      <c r="AD203" s="4">
        <v>36</v>
      </c>
      <c r="AE203" s="4">
        <v>171</v>
      </c>
      <c r="AF203" s="26">
        <v>28</v>
      </c>
      <c r="AG203" s="4">
        <v>89</v>
      </c>
      <c r="AH203" s="5">
        <v>29.2</v>
      </c>
      <c r="AI203" s="5">
        <v>62</v>
      </c>
      <c r="AK203" s="5">
        <v>32</v>
      </c>
      <c r="AL203" s="5">
        <v>7.57</v>
      </c>
      <c r="AM203" s="5">
        <v>2.6</v>
      </c>
      <c r="AO203" s="5">
        <v>1.4</v>
      </c>
      <c r="AT203" s="5">
        <v>3.7</v>
      </c>
      <c r="AU203" s="5">
        <v>0.48</v>
      </c>
      <c r="AV203" s="5">
        <v>4.2</v>
      </c>
      <c r="AW203" s="5">
        <v>1.4</v>
      </c>
      <c r="AX203" s="5">
        <v>1.5</v>
      </c>
      <c r="BK203" s="4">
        <f t="shared" si="507"/>
        <v>19124</v>
      </c>
      <c r="BL203" s="6">
        <f t="shared" si="508"/>
        <v>0.78216009319354296</v>
      </c>
      <c r="BM203" s="6">
        <f t="shared" si="509"/>
        <v>3.9934902353530297E-2</v>
      </c>
      <c r="BN203" s="6">
        <f t="shared" si="510"/>
        <v>0.30868797803490877</v>
      </c>
      <c r="BO203" s="6">
        <f t="shared" si="511"/>
        <v>0.16005009392611147</v>
      </c>
      <c r="BP203" s="6">
        <f t="shared" si="512"/>
        <v>1.8325345362277983E-3</v>
      </c>
      <c r="BQ203" s="6">
        <f t="shared" si="513"/>
        <v>0.13470602828082359</v>
      </c>
      <c r="BR203" s="6">
        <f t="shared" si="514"/>
        <v>0.22218259629101286</v>
      </c>
      <c r="BS203" s="6">
        <f t="shared" si="515"/>
        <v>9.2287834785414649E-2</v>
      </c>
      <c r="BT203" s="6">
        <f t="shared" si="516"/>
        <v>7.8556263269639066E-3</v>
      </c>
      <c r="BU203" s="6">
        <f t="shared" si="517"/>
        <v>7.749753416936735E-3</v>
      </c>
      <c r="BV203" s="5">
        <f t="shared" si="518"/>
        <v>1.52</v>
      </c>
      <c r="BW203" s="5">
        <f t="shared" si="519"/>
        <v>10.130000000000001</v>
      </c>
      <c r="BX203" s="36">
        <f t="shared" si="520"/>
        <v>48.35</v>
      </c>
      <c r="BY203" s="5">
        <f t="shared" si="521"/>
        <v>2.12</v>
      </c>
      <c r="BZ203" s="5">
        <f t="shared" si="522"/>
        <v>4.93</v>
      </c>
      <c r="CA203" s="5">
        <f t="shared" si="523"/>
        <v>3.91</v>
      </c>
      <c r="CB203" s="5">
        <f t="shared" si="524"/>
        <v>5.8</v>
      </c>
      <c r="CC203" s="5">
        <f t="shared" si="525"/>
        <v>3.23</v>
      </c>
      <c r="CD203" s="5">
        <f t="shared" si="526"/>
        <v>-9.23</v>
      </c>
      <c r="CE203" s="34">
        <f t="shared" si="527"/>
        <v>5.8</v>
      </c>
      <c r="CF203" s="34">
        <f t="shared" si="528"/>
        <v>21.12</v>
      </c>
      <c r="CG203" s="34">
        <f t="shared" si="529"/>
        <v>27.462121212121211</v>
      </c>
      <c r="CH203" s="5">
        <f t="shared" si="530"/>
        <v>1.28</v>
      </c>
      <c r="CI203" s="5">
        <f t="shared" si="531"/>
        <v>0.16</v>
      </c>
      <c r="CJ203" s="6">
        <f t="shared" si="532"/>
        <v>3.1E-2</v>
      </c>
      <c r="CK203" s="5">
        <f t="shared" si="533"/>
        <v>0.15</v>
      </c>
      <c r="CL203" s="5">
        <f t="shared" si="534"/>
        <v>5.8440000000000003</v>
      </c>
      <c r="CM203" s="5">
        <f t="shared" si="535"/>
        <v>3.18</v>
      </c>
      <c r="CN203" s="5">
        <f t="shared" si="536"/>
        <v>0.39</v>
      </c>
      <c r="CO203" s="5">
        <f t="shared" si="537"/>
        <v>0.74</v>
      </c>
      <c r="CP203" s="5">
        <f t="shared" si="538"/>
        <v>4.75</v>
      </c>
      <c r="CQ203" s="6">
        <f t="shared" si="539"/>
        <v>0.77800000000000002</v>
      </c>
      <c r="CR203" s="40">
        <f t="shared" si="540"/>
        <v>5.4000000000000003E-3</v>
      </c>
      <c r="CS203" s="5">
        <f t="shared" si="541"/>
        <v>3.18</v>
      </c>
      <c r="CT203" s="5">
        <f t="shared" si="542"/>
        <v>3.05</v>
      </c>
      <c r="CU203" s="5">
        <f t="shared" si="543"/>
        <v>59.3</v>
      </c>
      <c r="CV203" s="5">
        <f t="shared" si="544"/>
        <v>40.700000000000003</v>
      </c>
      <c r="CW203" s="5">
        <f t="shared" si="545"/>
        <v>6.11</v>
      </c>
      <c r="CX203" s="5">
        <f t="shared" si="546"/>
        <v>16.760000000000002</v>
      </c>
      <c r="CY203" s="4">
        <f t="shared" si="547"/>
        <v>531</v>
      </c>
      <c r="CZ203" s="4">
        <f t="shared" si="548"/>
        <v>111.8</v>
      </c>
      <c r="DA203" s="4">
        <f t="shared" si="549"/>
        <v>5169</v>
      </c>
      <c r="DB203" s="5">
        <f t="shared" si="550"/>
        <v>2.4700000000000002</v>
      </c>
      <c r="DC203" s="5">
        <f t="shared" si="551"/>
        <v>24.05</v>
      </c>
      <c r="DD203" s="5">
        <f t="shared" si="552"/>
        <v>63.57</v>
      </c>
      <c r="DE203" s="5">
        <f t="shared" si="553"/>
        <v>1.1399999999999999</v>
      </c>
      <c r="DF203" s="5">
        <f t="shared" si="554"/>
        <v>7.57</v>
      </c>
      <c r="DG203" s="5">
        <f t="shared" si="555"/>
        <v>0.38</v>
      </c>
      <c r="DH203" s="5">
        <f t="shared" si="556"/>
        <v>0.41</v>
      </c>
      <c r="DI203" s="5">
        <f t="shared" si="557"/>
        <v>0.86</v>
      </c>
      <c r="DJ203" s="5">
        <f t="shared" si="558"/>
        <v>40.47</v>
      </c>
      <c r="DK203" s="5">
        <f t="shared" si="559"/>
        <v>1.04</v>
      </c>
      <c r="DL203" s="5">
        <f t="shared" si="560"/>
        <v>20.86</v>
      </c>
      <c r="DM203" s="5" t="str">
        <f t="shared" si="561"/>
        <v/>
      </c>
      <c r="DN203" s="5">
        <f t="shared" si="562"/>
        <v>1.07</v>
      </c>
      <c r="DO203" s="5">
        <f t="shared" si="563"/>
        <v>18.7</v>
      </c>
      <c r="DP203" s="5" t="str">
        <f t="shared" si="564"/>
        <v/>
      </c>
      <c r="DQ203" s="5">
        <f t="shared" si="565"/>
        <v>5.28</v>
      </c>
      <c r="DR203" s="5">
        <f t="shared" si="566"/>
        <v>2.38</v>
      </c>
      <c r="DS203" s="5">
        <f t="shared" si="567"/>
        <v>2.2200000000000002</v>
      </c>
      <c r="DT203" s="5">
        <f t="shared" si="568"/>
        <v>1.1200000000000001</v>
      </c>
      <c r="DU203" s="5">
        <f t="shared" si="569"/>
        <v>1.06</v>
      </c>
      <c r="DV203" s="5">
        <f t="shared" si="570"/>
        <v>0.44</v>
      </c>
      <c r="DW203" s="5">
        <f t="shared" si="571"/>
        <v>0.5</v>
      </c>
      <c r="DX203" s="5">
        <f t="shared" si="572"/>
        <v>0.79</v>
      </c>
      <c r="DY203" s="5">
        <f t="shared" si="573"/>
        <v>2.61</v>
      </c>
      <c r="DZ203" s="36">
        <f t="shared" si="574"/>
        <v>64</v>
      </c>
      <c r="EA203" s="36">
        <f t="shared" si="575"/>
        <v>5.0999999999999996</v>
      </c>
      <c r="EB203" s="4">
        <f t="shared" si="576"/>
        <v>-306.61480474946364</v>
      </c>
      <c r="EC203" s="4">
        <f t="shared" si="577"/>
        <v>12.454839091460501</v>
      </c>
      <c r="ED203" s="4">
        <f t="shared" si="578"/>
        <v>-235.82067565949549</v>
      </c>
      <c r="EE203" s="4">
        <f t="shared" si="579"/>
        <v>334.69102456046534</v>
      </c>
      <c r="EF203" s="4">
        <f t="shared" si="580"/>
        <v>207.85413634807418</v>
      </c>
      <c r="EG203" s="5">
        <f t="shared" si="581"/>
        <v>0.5670445713324147</v>
      </c>
      <c r="EH203" s="5">
        <f t="shared" si="582"/>
        <v>3.0837219445745268</v>
      </c>
      <c r="EI203" s="5">
        <f t="shared" si="583"/>
        <v>0.95794008219954607</v>
      </c>
      <c r="EJ203" s="5">
        <f t="shared" si="584"/>
        <v>0.45062953031752268</v>
      </c>
      <c r="EK203" s="5">
        <f t="shared" si="585"/>
        <v>0.30662279995932923</v>
      </c>
      <c r="EL203" s="5">
        <f t="shared" si="586"/>
        <v>1.4768627574031419</v>
      </c>
      <c r="EM203" s="5">
        <f t="shared" si="587"/>
        <v>0.33</v>
      </c>
      <c r="EN203" s="5">
        <f t="shared" si="588"/>
        <v>20.6</v>
      </c>
      <c r="EO203" s="36">
        <f t="shared" si="589"/>
        <v>3.19</v>
      </c>
      <c r="EP203" s="36">
        <f t="shared" si="590"/>
        <v>1.3</v>
      </c>
      <c r="EQ203" s="36">
        <f t="shared" si="591"/>
        <v>5.5</v>
      </c>
      <c r="ER203" s="36">
        <f t="shared" si="592"/>
        <v>191.2405</v>
      </c>
      <c r="ES203" s="36">
        <f t="shared" si="593"/>
        <v>171</v>
      </c>
      <c r="ET203" s="36">
        <f t="shared" si="594"/>
        <v>108</v>
      </c>
      <c r="EU203" s="36">
        <f t="shared" si="595"/>
        <v>11.501999999999999</v>
      </c>
      <c r="EV203" s="36">
        <f t="shared" si="596"/>
        <v>5.43</v>
      </c>
      <c r="EW203" s="36">
        <f t="shared" si="597"/>
        <v>15.74</v>
      </c>
      <c r="EX203" s="36">
        <f t="shared" si="598"/>
        <v>11.501999999999999</v>
      </c>
      <c r="EY203" s="36">
        <f t="shared" si="599"/>
        <v>3.23</v>
      </c>
      <c r="EZ203" s="36">
        <f t="shared" si="600"/>
        <v>5.43</v>
      </c>
      <c r="FA203" s="5">
        <f t="shared" si="601"/>
        <v>1.4000000000000001</v>
      </c>
      <c r="FB203" s="5">
        <f t="shared" si="602"/>
        <v>1.5</v>
      </c>
      <c r="FC203" s="5">
        <f t="shared" si="603"/>
        <v>1.4</v>
      </c>
      <c r="FD203" s="36">
        <f t="shared" si="604"/>
        <v>191.2405</v>
      </c>
      <c r="FE203" s="36">
        <f t="shared" si="605"/>
        <v>171</v>
      </c>
      <c r="FF203" s="36">
        <f t="shared" si="606"/>
        <v>93.5</v>
      </c>
      <c r="FG203" s="5">
        <f t="shared" si="607"/>
        <v>56</v>
      </c>
      <c r="FH203" s="36">
        <f t="shared" si="608"/>
        <v>42.75</v>
      </c>
      <c r="FI203" s="36">
        <f t="shared" si="609"/>
        <v>36</v>
      </c>
      <c r="FJ203" s="5">
        <f t="shared" si="610"/>
        <v>2.4</v>
      </c>
      <c r="FK203" s="5">
        <f t="shared" si="611"/>
        <v>2.92</v>
      </c>
      <c r="FL203" s="5">
        <f t="shared" si="612"/>
        <v>3.5</v>
      </c>
      <c r="FM203" s="5">
        <f t="shared" si="613"/>
        <v>0.93333333333333335</v>
      </c>
      <c r="FN203" s="5">
        <f t="shared" si="614"/>
        <v>4.2</v>
      </c>
      <c r="FO203" s="5">
        <f t="shared" si="615"/>
        <v>4.1999999999999993</v>
      </c>
      <c r="FP203" s="4">
        <f t="shared" si="616"/>
        <v>382.48</v>
      </c>
      <c r="FQ203" s="4">
        <f t="shared" si="617"/>
        <v>378.5</v>
      </c>
      <c r="FR203" s="4">
        <f t="shared" si="618"/>
        <v>286</v>
      </c>
      <c r="FS203" s="65">
        <f t="shared" si="619"/>
        <v>-0.12624269755868997</v>
      </c>
      <c r="FT203" s="65">
        <f t="shared" si="620"/>
        <v>-0.29257411932521499</v>
      </c>
      <c r="FU203" s="65">
        <f t="shared" si="621"/>
        <v>3.4762106259212E-2</v>
      </c>
      <c r="FV203" s="65">
        <f t="shared" si="622"/>
        <v>-0.10836963517510705</v>
      </c>
      <c r="FW203" s="65">
        <f t="shared" si="623"/>
        <v>0.36086599914205908</v>
      </c>
      <c r="FX203" s="65">
        <f t="shared" si="624"/>
        <v>-0.40767713715929044</v>
      </c>
      <c r="FY203" s="65">
        <f t="shared" si="625"/>
        <v>5.0877145588966171</v>
      </c>
      <c r="FZ203" s="65">
        <f t="shared" si="626"/>
        <v>-6.5185724977211734</v>
      </c>
      <c r="GA203" s="65">
        <f t="shared" si="627"/>
        <v>0.33172786650994524</v>
      </c>
      <c r="GB203" s="65">
        <f t="shared" si="628"/>
        <v>0.16210200000000002</v>
      </c>
      <c r="GC203" s="65">
        <f t="shared" si="629"/>
        <v>-1.5899080000000001</v>
      </c>
      <c r="GD203" s="65">
        <f t="shared" si="630"/>
        <v>-2.4504809999999999</v>
      </c>
    </row>
    <row r="204" spans="1:186">
      <c r="A204" s="38" t="s">
        <v>185</v>
      </c>
      <c r="B204" s="37">
        <v>672676.65278500004</v>
      </c>
      <c r="C204" s="4">
        <v>4890071.6810900001</v>
      </c>
      <c r="D204" s="38" t="s">
        <v>401</v>
      </c>
      <c r="E204" s="38" t="s">
        <v>646</v>
      </c>
      <c r="F204" s="58">
        <v>5810</v>
      </c>
      <c r="G204" s="38" t="s">
        <v>416</v>
      </c>
      <c r="H204" s="34">
        <v>48.64</v>
      </c>
      <c r="I204" s="34">
        <v>0.96</v>
      </c>
      <c r="J204" s="34">
        <v>16.48</v>
      </c>
      <c r="K204" s="34">
        <v>10.57</v>
      </c>
      <c r="L204" s="34">
        <v>0.13</v>
      </c>
      <c r="M204" s="34">
        <v>7.47</v>
      </c>
      <c r="N204" s="34">
        <v>13.23</v>
      </c>
      <c r="O204" s="34">
        <v>2.04</v>
      </c>
      <c r="P204" s="34">
        <v>0</v>
      </c>
      <c r="Q204" s="34">
        <v>0.12</v>
      </c>
      <c r="R204" s="34"/>
      <c r="S204" s="5">
        <f t="shared" ref="S204:S259" si="631">SUM($H204:$R204)</f>
        <v>99.640000000000015</v>
      </c>
      <c r="V204" s="4">
        <v>304</v>
      </c>
      <c r="W204" s="4">
        <v>5</v>
      </c>
      <c r="Y204" s="4">
        <v>126</v>
      </c>
      <c r="AB204" s="4">
        <v>17</v>
      </c>
      <c r="AC204" s="4">
        <v>138</v>
      </c>
      <c r="AD204" s="4">
        <v>23</v>
      </c>
      <c r="AE204" s="4">
        <v>71</v>
      </c>
      <c r="AF204" s="26">
        <v>9</v>
      </c>
      <c r="AG204" s="4">
        <v>10</v>
      </c>
      <c r="BK204" s="4">
        <f t="shared" si="507"/>
        <v>5755</v>
      </c>
      <c r="BL204" s="6">
        <f t="shared" si="508"/>
        <v>0.80945248793476443</v>
      </c>
      <c r="BM204" s="6">
        <f t="shared" si="509"/>
        <v>1.2018027040560842E-2</v>
      </c>
      <c r="BN204" s="6">
        <f t="shared" si="510"/>
        <v>0.32320062757403412</v>
      </c>
      <c r="BO204" s="6">
        <f t="shared" si="511"/>
        <v>0.13237319974953038</v>
      </c>
      <c r="BP204" s="6">
        <f t="shared" si="512"/>
        <v>1.8325345362277983E-3</v>
      </c>
      <c r="BQ204" s="6">
        <f t="shared" si="513"/>
        <v>0.18531381791118828</v>
      </c>
      <c r="BR204" s="6">
        <f t="shared" si="514"/>
        <v>0.2359129814550642</v>
      </c>
      <c r="BS204" s="6">
        <f t="shared" si="515"/>
        <v>6.5827686350435635E-2</v>
      </c>
      <c r="BT204" s="6">
        <f t="shared" si="516"/>
        <v>0</v>
      </c>
      <c r="BU204" s="6">
        <f t="shared" si="517"/>
        <v>1.6908552909680147E-3</v>
      </c>
      <c r="BV204" s="5">
        <f t="shared" si="518"/>
        <v>1.26</v>
      </c>
      <c r="BW204" s="5">
        <f t="shared" si="519"/>
        <v>8.3800000000000008</v>
      </c>
      <c r="BX204" s="36">
        <f t="shared" si="520"/>
        <v>60.89</v>
      </c>
      <c r="BY204" s="5">
        <f t="shared" si="521"/>
        <v>1.27</v>
      </c>
      <c r="BZ204" s="5">
        <f t="shared" si="522"/>
        <v>17.170000000000002</v>
      </c>
      <c r="CA204" s="5">
        <f t="shared" si="523"/>
        <v>13.78</v>
      </c>
      <c r="CB204" s="5">
        <f t="shared" si="524"/>
        <v>8</v>
      </c>
      <c r="CC204" s="5">
        <f t="shared" si="525"/>
        <v>2.04</v>
      </c>
      <c r="CD204" s="5">
        <f t="shared" si="526"/>
        <v>-11.190000000000001</v>
      </c>
      <c r="CE204" s="34">
        <f t="shared" si="527"/>
        <v>7.47</v>
      </c>
      <c r="CF204" s="34">
        <f t="shared" si="528"/>
        <v>22.74</v>
      </c>
      <c r="CG204" s="34">
        <f t="shared" si="529"/>
        <v>32.849604221635886</v>
      </c>
      <c r="CH204" s="5">
        <f t="shared" si="530"/>
        <v>0</v>
      </c>
      <c r="CI204" s="5">
        <f t="shared" si="531"/>
        <v>0</v>
      </c>
      <c r="CJ204" s="6">
        <f t="shared" si="532"/>
        <v>5.8999999999999997E-2</v>
      </c>
      <c r="CK204" s="5">
        <f t="shared" si="533"/>
        <v>0.123</v>
      </c>
      <c r="CL204" s="5" t="str">
        <f t="shared" si="534"/>
        <v/>
      </c>
      <c r="CM204" s="5">
        <f t="shared" si="535"/>
        <v>0.59</v>
      </c>
      <c r="CN204" s="5">
        <f t="shared" si="536"/>
        <v>25.2</v>
      </c>
      <c r="CO204" s="5">
        <f t="shared" si="537"/>
        <v>0.02</v>
      </c>
      <c r="CP204" s="5">
        <f t="shared" si="538"/>
        <v>3.09</v>
      </c>
      <c r="CQ204" s="6">
        <f t="shared" si="539"/>
        <v>0.39100000000000001</v>
      </c>
      <c r="CR204" s="40">
        <f t="shared" si="540"/>
        <v>7.4000000000000003E-3</v>
      </c>
      <c r="CS204" s="5">
        <f t="shared" si="541"/>
        <v>1.1100000000000001</v>
      </c>
      <c r="CT204" s="5" t="str">
        <f t="shared" si="542"/>
        <v/>
      </c>
      <c r="CU204" s="5" t="str">
        <f t="shared" si="543"/>
        <v/>
      </c>
      <c r="CV204" s="5" t="str">
        <f t="shared" si="544"/>
        <v/>
      </c>
      <c r="CW204" s="5">
        <f t="shared" si="545"/>
        <v>7.89</v>
      </c>
      <c r="CX204" s="5" t="str">
        <f t="shared" si="546"/>
        <v/>
      </c>
      <c r="CY204" s="4">
        <f t="shared" si="547"/>
        <v>250</v>
      </c>
      <c r="CZ204" s="4">
        <f t="shared" si="548"/>
        <v>81.099999999999994</v>
      </c>
      <c r="DA204" s="4" t="str">
        <f t="shared" si="549"/>
        <v/>
      </c>
      <c r="DB204" s="5">
        <f t="shared" si="550"/>
        <v>0.43</v>
      </c>
      <c r="DC204" s="5" t="str">
        <f t="shared" si="551"/>
        <v/>
      </c>
      <c r="DD204" s="5" t="str">
        <f t="shared" si="552"/>
        <v/>
      </c>
      <c r="DE204" s="5" t="str">
        <f t="shared" si="553"/>
        <v/>
      </c>
      <c r="DF204" s="5" t="str">
        <f t="shared" si="554"/>
        <v/>
      </c>
      <c r="DG204" s="5" t="str">
        <f t="shared" si="555"/>
        <v/>
      </c>
      <c r="DH204" s="5" t="str">
        <f t="shared" si="556"/>
        <v/>
      </c>
      <c r="DI204" s="5" t="str">
        <f t="shared" si="557"/>
        <v/>
      </c>
      <c r="DJ204" s="5" t="str">
        <f t="shared" si="558"/>
        <v/>
      </c>
      <c r="DK204" s="5" t="str">
        <f t="shared" si="559"/>
        <v/>
      </c>
      <c r="DL204" s="5" t="str">
        <f t="shared" si="560"/>
        <v/>
      </c>
      <c r="DM204" s="5" t="str">
        <f t="shared" si="561"/>
        <v/>
      </c>
      <c r="DN204" s="5" t="str">
        <f t="shared" si="562"/>
        <v/>
      </c>
      <c r="DO204" s="5" t="str">
        <f t="shared" si="563"/>
        <v/>
      </c>
      <c r="DP204" s="5" t="str">
        <f t="shared" si="564"/>
        <v/>
      </c>
      <c r="DQ204" s="5" t="str">
        <f t="shared" si="565"/>
        <v/>
      </c>
      <c r="DR204" s="5" t="str">
        <f t="shared" si="566"/>
        <v/>
      </c>
      <c r="DS204" s="5" t="str">
        <f t="shared" si="567"/>
        <v/>
      </c>
      <c r="DT204" s="5" t="str">
        <f t="shared" si="568"/>
        <v/>
      </c>
      <c r="DU204" s="5" t="str">
        <f t="shared" si="569"/>
        <v/>
      </c>
      <c r="DV204" s="5" t="str">
        <f t="shared" si="570"/>
        <v/>
      </c>
      <c r="DW204" s="5" t="str">
        <f t="shared" si="571"/>
        <v/>
      </c>
      <c r="DX204" s="5" t="str">
        <f t="shared" si="572"/>
        <v/>
      </c>
      <c r="DY204" s="5">
        <f t="shared" si="573"/>
        <v>2.02</v>
      </c>
      <c r="DZ204" s="36">
        <f t="shared" si="574"/>
        <v>32</v>
      </c>
      <c r="EA204" s="36" t="str">
        <f t="shared" si="575"/>
        <v/>
      </c>
      <c r="EB204" s="4">
        <f t="shared" si="576"/>
        <v>-301.74066780549987</v>
      </c>
      <c r="EC204" s="4">
        <f t="shared" si="577"/>
        <v>46.714488657776386</v>
      </c>
      <c r="ED204" s="4">
        <f t="shared" si="578"/>
        <v>-214.45302168652992</v>
      </c>
      <c r="EE204" s="4">
        <f t="shared" si="579"/>
        <v>329.70504470127946</v>
      </c>
      <c r="EF204" s="4">
        <f t="shared" si="580"/>
        <v>178.58046664094417</v>
      </c>
      <c r="EG204" s="5">
        <f t="shared" si="581"/>
        <v>0.60127331681567942</v>
      </c>
      <c r="EH204" s="5">
        <f t="shared" si="582"/>
        <v>4.9123454795806127</v>
      </c>
      <c r="EI204" s="5">
        <f t="shared" si="583"/>
        <v>1.0714060470711038</v>
      </c>
      <c r="EJ204" s="5">
        <f t="shared" si="584"/>
        <v>0.27894374954282791</v>
      </c>
      <c r="EK204" s="5">
        <f t="shared" si="585"/>
        <v>0.20356874412777951</v>
      </c>
      <c r="EL204" s="5">
        <f t="shared" si="586"/>
        <v>1.4595684216722296</v>
      </c>
      <c r="EM204" s="5">
        <f t="shared" si="587"/>
        <v>0.34</v>
      </c>
      <c r="EN204" s="5">
        <f t="shared" si="588"/>
        <v>19.989999999999998</v>
      </c>
      <c r="EO204" s="36">
        <f t="shared" si="589"/>
        <v>0.96</v>
      </c>
      <c r="EP204" s="36">
        <f t="shared" si="590"/>
        <v>1.3</v>
      </c>
      <c r="EQ204" s="36">
        <f t="shared" si="591"/>
        <v>1.2</v>
      </c>
      <c r="ER204" s="36">
        <f t="shared" si="592"/>
        <v>57.552</v>
      </c>
      <c r="ES204" s="36">
        <f t="shared" si="593"/>
        <v>71</v>
      </c>
      <c r="ET204" s="36">
        <f t="shared" si="594"/>
        <v>69</v>
      </c>
      <c r="EU204" s="36">
        <f t="shared" si="595"/>
        <v>9.5129999999999999</v>
      </c>
      <c r="EV204" s="36">
        <f t="shared" si="596"/>
        <v>7.47</v>
      </c>
      <c r="EW204" s="36">
        <f t="shared" si="597"/>
        <v>16.48</v>
      </c>
      <c r="EX204" s="36">
        <f t="shared" si="598"/>
        <v>9.5129999999999999</v>
      </c>
      <c r="EY204" s="36">
        <f t="shared" si="599"/>
        <v>2.04</v>
      </c>
      <c r="EZ204" s="36">
        <f t="shared" si="600"/>
        <v>7.47</v>
      </c>
      <c r="FA204" s="5" t="str">
        <f t="shared" si="601"/>
        <v/>
      </c>
      <c r="FB204" s="5" t="str">
        <f t="shared" si="602"/>
        <v/>
      </c>
      <c r="FC204" s="5" t="str">
        <f t="shared" si="603"/>
        <v/>
      </c>
      <c r="FD204" s="36">
        <f t="shared" si="604"/>
        <v>57.552</v>
      </c>
      <c r="FE204" s="36">
        <f t="shared" si="605"/>
        <v>71</v>
      </c>
      <c r="FF204" s="36">
        <f t="shared" si="606"/>
        <v>69</v>
      </c>
      <c r="FG204" s="5">
        <f t="shared" si="607"/>
        <v>18</v>
      </c>
      <c r="FH204" s="36">
        <f t="shared" si="608"/>
        <v>17.75</v>
      </c>
      <c r="FI204" s="36">
        <f t="shared" si="609"/>
        <v>23</v>
      </c>
      <c r="FJ204" s="5" t="str">
        <f t="shared" si="610"/>
        <v/>
      </c>
      <c r="FK204" s="5" t="str">
        <f t="shared" si="611"/>
        <v/>
      </c>
      <c r="FL204" s="5" t="str">
        <f t="shared" si="612"/>
        <v/>
      </c>
      <c r="FM204" s="5">
        <f t="shared" si="613"/>
        <v>0.56666666666666665</v>
      </c>
      <c r="FN204" s="5" t="str">
        <f t="shared" si="614"/>
        <v/>
      </c>
      <c r="FO204" s="5" t="str">
        <f t="shared" si="615"/>
        <v/>
      </c>
      <c r="FP204" s="4">
        <f t="shared" si="616"/>
        <v>115.1</v>
      </c>
      <c r="FQ204" s="4" t="str">
        <f t="shared" si="617"/>
        <v/>
      </c>
      <c r="FR204" s="4">
        <f t="shared" si="618"/>
        <v>304</v>
      </c>
      <c r="FS204" s="65">
        <f t="shared" si="619"/>
        <v>0.42179825997896192</v>
      </c>
      <c r="FT204" s="65" t="str">
        <f t="shared" si="620"/>
        <v/>
      </c>
      <c r="FU204" s="65" t="str">
        <f t="shared" si="621"/>
        <v/>
      </c>
      <c r="FV204" s="65" t="str">
        <f t="shared" si="622"/>
        <v/>
      </c>
      <c r="FW204" s="65">
        <f t="shared" si="623"/>
        <v>0.89729511452896127</v>
      </c>
      <c r="FX204" s="65">
        <f t="shared" si="624"/>
        <v>-1.8106250236611689E-2</v>
      </c>
      <c r="FY204" s="65">
        <f t="shared" si="625"/>
        <v>4.7017093229797595</v>
      </c>
      <c r="FZ204" s="65">
        <f t="shared" si="626"/>
        <v>-5.3071482623141586</v>
      </c>
      <c r="GA204" s="65">
        <f t="shared" si="627"/>
        <v>0.39145647690018448</v>
      </c>
      <c r="GB204" s="65">
        <f t="shared" si="628"/>
        <v>0.3436240000000001</v>
      </c>
      <c r="GC204" s="65">
        <f t="shared" si="629"/>
        <v>-1.5670800000000003</v>
      </c>
      <c r="GD204" s="65">
        <f t="shared" si="630"/>
        <v>-2.4102370000000004</v>
      </c>
    </row>
    <row r="205" spans="1:186">
      <c r="A205" s="38" t="s">
        <v>185</v>
      </c>
      <c r="B205" s="37">
        <v>672574.46328100003</v>
      </c>
      <c r="C205" s="4">
        <v>4889852.7187200002</v>
      </c>
      <c r="D205" s="38" t="s">
        <v>401</v>
      </c>
      <c r="E205" s="38" t="s">
        <v>646</v>
      </c>
      <c r="F205" s="58">
        <v>5811</v>
      </c>
      <c r="G205" s="38" t="s">
        <v>417</v>
      </c>
      <c r="H205" s="34">
        <v>46.86</v>
      </c>
      <c r="I205" s="34">
        <v>1.52</v>
      </c>
      <c r="J205" s="34">
        <v>15.75</v>
      </c>
      <c r="K205" s="34">
        <v>13.67</v>
      </c>
      <c r="L205" s="34">
        <v>0.18</v>
      </c>
      <c r="M205" s="34">
        <v>9.32</v>
      </c>
      <c r="N205" s="34">
        <v>8.93</v>
      </c>
      <c r="O205" s="34">
        <v>2.79</v>
      </c>
      <c r="P205" s="34">
        <v>0.08</v>
      </c>
      <c r="Q205" s="34">
        <v>0.23</v>
      </c>
      <c r="R205" s="34"/>
      <c r="S205" s="5">
        <f t="shared" si="631"/>
        <v>99.330000000000027</v>
      </c>
      <c r="U205" s="4">
        <v>60</v>
      </c>
      <c r="V205" s="4">
        <v>324</v>
      </c>
      <c r="W205" s="4">
        <v>352</v>
      </c>
      <c r="Y205" s="4">
        <v>124</v>
      </c>
      <c r="AB205" s="4">
        <v>20</v>
      </c>
      <c r="AC205" s="4">
        <v>119</v>
      </c>
      <c r="AD205" s="4">
        <v>31</v>
      </c>
      <c r="AE205" s="4">
        <v>103</v>
      </c>
      <c r="AF205" s="26">
        <v>13</v>
      </c>
      <c r="AG205" s="4">
        <v>10</v>
      </c>
      <c r="AH205" s="5">
        <v>5.8</v>
      </c>
      <c r="AI205" s="5">
        <v>15</v>
      </c>
      <c r="AK205" s="5">
        <v>9</v>
      </c>
      <c r="AL205" s="5">
        <v>2.65</v>
      </c>
      <c r="AM205" s="5">
        <v>1</v>
      </c>
      <c r="AO205" s="5">
        <v>0.7</v>
      </c>
      <c r="AT205" s="5">
        <v>3.8</v>
      </c>
      <c r="AU205" s="5">
        <v>0.6</v>
      </c>
      <c r="AV205" s="5">
        <v>2.2000000000000002</v>
      </c>
      <c r="AW205" s="5">
        <v>0.3</v>
      </c>
      <c r="AX205" s="5">
        <v>0.5</v>
      </c>
      <c r="BK205" s="4">
        <f t="shared" si="507"/>
        <v>9112</v>
      </c>
      <c r="BL205" s="6">
        <f t="shared" si="508"/>
        <v>0.77983025461807287</v>
      </c>
      <c r="BM205" s="6">
        <f t="shared" si="509"/>
        <v>1.9028542814221332E-2</v>
      </c>
      <c r="BN205" s="6">
        <f t="shared" si="510"/>
        <v>0.30888409492057267</v>
      </c>
      <c r="BO205" s="6">
        <f t="shared" si="511"/>
        <v>0.17119599248591111</v>
      </c>
      <c r="BP205" s="6">
        <f t="shared" si="512"/>
        <v>2.5373555117000281E-3</v>
      </c>
      <c r="BQ205" s="6">
        <f t="shared" si="513"/>
        <v>0.23120813693872488</v>
      </c>
      <c r="BR205" s="6">
        <f t="shared" si="514"/>
        <v>0.15923680456490727</v>
      </c>
      <c r="BS205" s="6">
        <f t="shared" si="515"/>
        <v>9.0029041626331074E-2</v>
      </c>
      <c r="BT205" s="6">
        <f t="shared" si="516"/>
        <v>1.6985138004246285E-3</v>
      </c>
      <c r="BU205" s="6">
        <f t="shared" si="517"/>
        <v>3.2408059743553614E-3</v>
      </c>
      <c r="BV205" s="5">
        <f t="shared" si="518"/>
        <v>1.63</v>
      </c>
      <c r="BW205" s="5">
        <f t="shared" si="519"/>
        <v>10.84</v>
      </c>
      <c r="BX205" s="36">
        <f t="shared" si="520"/>
        <v>60.04</v>
      </c>
      <c r="BY205" s="5">
        <f t="shared" si="521"/>
        <v>1.32</v>
      </c>
      <c r="BZ205" s="5">
        <f t="shared" si="522"/>
        <v>10.36</v>
      </c>
      <c r="CA205" s="5">
        <f t="shared" si="523"/>
        <v>5.88</v>
      </c>
      <c r="CB205" s="5">
        <f t="shared" si="524"/>
        <v>6.61</v>
      </c>
      <c r="CC205" s="5">
        <f t="shared" si="525"/>
        <v>2.87</v>
      </c>
      <c r="CD205" s="5">
        <f t="shared" si="526"/>
        <v>-6.06</v>
      </c>
      <c r="CE205" s="34">
        <f t="shared" si="527"/>
        <v>9.4</v>
      </c>
      <c r="CF205" s="34">
        <f t="shared" si="528"/>
        <v>21.119999999999997</v>
      </c>
      <c r="CG205" s="34">
        <f t="shared" si="529"/>
        <v>44.507575757575765</v>
      </c>
      <c r="CH205" s="5">
        <f t="shared" si="530"/>
        <v>0.66</v>
      </c>
      <c r="CI205" s="5">
        <f t="shared" si="531"/>
        <v>7.0000000000000007E-2</v>
      </c>
      <c r="CJ205" s="6">
        <f t="shared" si="532"/>
        <v>4.4999999999999998E-2</v>
      </c>
      <c r="CK205" s="5">
        <f t="shared" si="533"/>
        <v>0.16800000000000001</v>
      </c>
      <c r="CL205" s="5">
        <f t="shared" si="534"/>
        <v>13.222</v>
      </c>
      <c r="CM205" s="5">
        <f t="shared" si="535"/>
        <v>0.5</v>
      </c>
      <c r="CN205" s="5">
        <f t="shared" si="536"/>
        <v>0.35</v>
      </c>
      <c r="CO205" s="5">
        <f t="shared" si="537"/>
        <v>1.0900000000000001</v>
      </c>
      <c r="CP205" s="5">
        <f t="shared" si="538"/>
        <v>3.32</v>
      </c>
      <c r="CQ205" s="6">
        <f t="shared" si="539"/>
        <v>0.41899999999999998</v>
      </c>
      <c r="CR205" s="40">
        <f t="shared" si="540"/>
        <v>6.7999999999999996E-3</v>
      </c>
      <c r="CS205" s="5">
        <f t="shared" si="541"/>
        <v>0.77</v>
      </c>
      <c r="CT205" s="5">
        <f t="shared" si="542"/>
        <v>1.72</v>
      </c>
      <c r="CU205" s="5">
        <f t="shared" si="543"/>
        <v>20</v>
      </c>
      <c r="CV205" s="5">
        <f t="shared" si="544"/>
        <v>46.8</v>
      </c>
      <c r="CW205" s="5">
        <f t="shared" si="545"/>
        <v>7.92</v>
      </c>
      <c r="CX205" s="5">
        <f t="shared" si="546"/>
        <v>3.95</v>
      </c>
      <c r="CY205" s="4">
        <f t="shared" si="547"/>
        <v>294</v>
      </c>
      <c r="CZ205" s="4">
        <f t="shared" si="548"/>
        <v>88.5</v>
      </c>
      <c r="DA205" s="4">
        <f t="shared" si="549"/>
        <v>2398</v>
      </c>
      <c r="DB205" s="5">
        <f t="shared" si="550"/>
        <v>0.32</v>
      </c>
      <c r="DC205" s="5">
        <f t="shared" si="551"/>
        <v>2.63</v>
      </c>
      <c r="DD205" s="5">
        <f t="shared" si="552"/>
        <v>33.33</v>
      </c>
      <c r="DE205" s="5">
        <f t="shared" si="553"/>
        <v>0.57999999999999996</v>
      </c>
      <c r="DF205" s="5">
        <f t="shared" si="554"/>
        <v>3.42</v>
      </c>
      <c r="DG205" s="5">
        <f t="shared" si="555"/>
        <v>0.08</v>
      </c>
      <c r="DH205" s="5">
        <f t="shared" si="556"/>
        <v>0.13</v>
      </c>
      <c r="DI205" s="5">
        <f t="shared" si="557"/>
        <v>0.4</v>
      </c>
      <c r="DJ205" s="5">
        <f t="shared" si="558"/>
        <v>12.25</v>
      </c>
      <c r="DK205" s="5">
        <f t="shared" si="559"/>
        <v>0.45</v>
      </c>
      <c r="DL205" s="5">
        <f t="shared" si="560"/>
        <v>19.329999999999998</v>
      </c>
      <c r="DM205" s="5" t="str">
        <f t="shared" si="561"/>
        <v/>
      </c>
      <c r="DN205" s="5">
        <f t="shared" si="562"/>
        <v>1.67</v>
      </c>
      <c r="DO205" s="5">
        <f t="shared" si="563"/>
        <v>26</v>
      </c>
      <c r="DP205" s="5" t="str">
        <f t="shared" si="564"/>
        <v/>
      </c>
      <c r="DQ205" s="5">
        <f t="shared" si="565"/>
        <v>1.02</v>
      </c>
      <c r="DR205" s="5">
        <f t="shared" si="566"/>
        <v>1.35</v>
      </c>
      <c r="DS205" s="5">
        <f t="shared" si="567"/>
        <v>0.76</v>
      </c>
      <c r="DT205" s="5">
        <f t="shared" si="568"/>
        <v>2.44</v>
      </c>
      <c r="DU205" s="5">
        <f t="shared" si="569"/>
        <v>0.45</v>
      </c>
      <c r="DV205" s="5">
        <f t="shared" si="570"/>
        <v>0.32</v>
      </c>
      <c r="DW205" s="5">
        <f t="shared" si="571"/>
        <v>0.78</v>
      </c>
      <c r="DX205" s="5">
        <f t="shared" si="572"/>
        <v>1.24</v>
      </c>
      <c r="DY205" s="5">
        <f t="shared" si="573"/>
        <v>2.0099999999999998</v>
      </c>
      <c r="DZ205" s="36">
        <f t="shared" si="574"/>
        <v>44</v>
      </c>
      <c r="EA205" s="36">
        <f t="shared" si="575"/>
        <v>4.0999999999999996</v>
      </c>
      <c r="EB205" s="4">
        <f t="shared" si="576"/>
        <v>-247.5673323908137</v>
      </c>
      <c r="EC205" s="4">
        <f t="shared" si="577"/>
        <v>62.057993069330408</v>
      </c>
      <c r="ED205" s="4">
        <f t="shared" si="578"/>
        <v>-101.31706963599757</v>
      </c>
      <c r="EE205" s="4">
        <f t="shared" si="579"/>
        <v>421.43267223885732</v>
      </c>
      <c r="EF205" s="4">
        <f t="shared" si="580"/>
        <v>71.509334691812285</v>
      </c>
      <c r="EG205" s="5">
        <f t="shared" si="581"/>
        <v>0.75320409988461878</v>
      </c>
      <c r="EH205" s="5">
        <f t="shared" si="582"/>
        <v>3.3690688124078756</v>
      </c>
      <c r="EI205" s="5">
        <f t="shared" si="583"/>
        <v>1.2311637275309837</v>
      </c>
      <c r="EJ205" s="5">
        <f t="shared" si="584"/>
        <v>0.57587389460831861</v>
      </c>
      <c r="EK205" s="5">
        <f t="shared" si="585"/>
        <v>0.29292644598594408</v>
      </c>
      <c r="EL205" s="5">
        <f t="shared" si="586"/>
        <v>1.0365482495857032</v>
      </c>
      <c r="EM205" s="5">
        <f t="shared" si="587"/>
        <v>0.34</v>
      </c>
      <c r="EN205" s="5">
        <f t="shared" si="588"/>
        <v>21.6</v>
      </c>
      <c r="EO205" s="36">
        <f t="shared" si="589"/>
        <v>1.52</v>
      </c>
      <c r="EP205" s="36">
        <f t="shared" si="590"/>
        <v>1.7999999999999998</v>
      </c>
      <c r="EQ205" s="36">
        <f t="shared" si="591"/>
        <v>2.3000000000000003</v>
      </c>
      <c r="ER205" s="36">
        <f t="shared" si="592"/>
        <v>91.124000000000009</v>
      </c>
      <c r="ES205" s="36">
        <f t="shared" si="593"/>
        <v>103</v>
      </c>
      <c r="ET205" s="36">
        <f t="shared" si="594"/>
        <v>93</v>
      </c>
      <c r="EU205" s="36">
        <f t="shared" si="595"/>
        <v>12.303000000000001</v>
      </c>
      <c r="EV205" s="36">
        <f t="shared" si="596"/>
        <v>9.32</v>
      </c>
      <c r="EW205" s="36">
        <f t="shared" si="597"/>
        <v>15.75</v>
      </c>
      <c r="EX205" s="36">
        <f t="shared" si="598"/>
        <v>12.303000000000001</v>
      </c>
      <c r="EY205" s="36">
        <f t="shared" si="599"/>
        <v>2.87</v>
      </c>
      <c r="EZ205" s="36">
        <f t="shared" si="600"/>
        <v>9.32</v>
      </c>
      <c r="FA205" s="5">
        <f t="shared" si="601"/>
        <v>0.73333333333333339</v>
      </c>
      <c r="FB205" s="5">
        <f t="shared" si="602"/>
        <v>0.5</v>
      </c>
      <c r="FC205" s="5">
        <f t="shared" si="603"/>
        <v>0.3</v>
      </c>
      <c r="FD205" s="36">
        <f t="shared" si="604"/>
        <v>91.124000000000009</v>
      </c>
      <c r="FE205" s="36">
        <f t="shared" si="605"/>
        <v>103</v>
      </c>
      <c r="FF205" s="36">
        <f t="shared" si="606"/>
        <v>59.5</v>
      </c>
      <c r="FG205" s="5">
        <f t="shared" si="607"/>
        <v>26</v>
      </c>
      <c r="FH205" s="36">
        <f t="shared" si="608"/>
        <v>25.75</v>
      </c>
      <c r="FI205" s="36">
        <f t="shared" si="609"/>
        <v>31</v>
      </c>
      <c r="FJ205" s="5">
        <f t="shared" si="610"/>
        <v>2.0666666666666669</v>
      </c>
      <c r="FK205" s="5">
        <f t="shared" si="611"/>
        <v>0.57999999999999996</v>
      </c>
      <c r="FL205" s="5">
        <f t="shared" si="612"/>
        <v>1.625</v>
      </c>
      <c r="FM205" s="5">
        <f t="shared" si="613"/>
        <v>0.66666666666666663</v>
      </c>
      <c r="FN205" s="5">
        <f t="shared" si="614"/>
        <v>2.2000000000000002</v>
      </c>
      <c r="FO205" s="5">
        <f t="shared" si="615"/>
        <v>0.89999999999999991</v>
      </c>
      <c r="FP205" s="4">
        <f t="shared" si="616"/>
        <v>182.24</v>
      </c>
      <c r="FQ205" s="4">
        <f t="shared" si="617"/>
        <v>132.5</v>
      </c>
      <c r="FR205" s="4">
        <f t="shared" si="618"/>
        <v>324</v>
      </c>
      <c r="FS205" s="65">
        <f t="shared" si="619"/>
        <v>0.24990130347158698</v>
      </c>
      <c r="FT205" s="65">
        <f t="shared" si="620"/>
        <v>0.21647754798463728</v>
      </c>
      <c r="FU205" s="65">
        <f t="shared" si="621"/>
        <v>-0.47712125471966244</v>
      </c>
      <c r="FV205" s="65">
        <f t="shared" si="622"/>
        <v>-0.40157429332713168</v>
      </c>
      <c r="FW205" s="65">
        <f t="shared" si="623"/>
        <v>0.68153544941999333</v>
      </c>
      <c r="FX205" s="65">
        <f t="shared" si="624"/>
        <v>-0.28200675835055083</v>
      </c>
      <c r="FY205" s="65">
        <f t="shared" si="625"/>
        <v>4.5135425223021635</v>
      </c>
      <c r="FZ205" s="65">
        <f t="shared" si="626"/>
        <v>-5.8865983514435705</v>
      </c>
      <c r="GA205" s="65">
        <f t="shared" si="627"/>
        <v>0.3616289022545458</v>
      </c>
      <c r="GB205" s="65">
        <f t="shared" si="628"/>
        <v>0.34007000000000004</v>
      </c>
      <c r="GC205" s="65">
        <f t="shared" si="629"/>
        <v>-1.5874219999999999</v>
      </c>
      <c r="GD205" s="65">
        <f t="shared" si="630"/>
        <v>-2.3841010000000002</v>
      </c>
    </row>
    <row r="206" spans="1:186">
      <c r="A206" s="38" t="s">
        <v>185</v>
      </c>
      <c r="B206" s="37">
        <v>671744.39128500002</v>
      </c>
      <c r="C206" s="4">
        <v>4882919.39726</v>
      </c>
      <c r="D206" s="38" t="s">
        <v>401</v>
      </c>
      <c r="E206" s="38" t="s">
        <v>646</v>
      </c>
      <c r="F206" s="58">
        <v>5812</v>
      </c>
      <c r="G206" s="38" t="s">
        <v>418</v>
      </c>
      <c r="H206" s="34">
        <v>49.78</v>
      </c>
      <c r="I206" s="34">
        <v>2.0299999999999998</v>
      </c>
      <c r="J206" s="34">
        <v>15.96</v>
      </c>
      <c r="K206" s="34">
        <v>10.96</v>
      </c>
      <c r="L206" s="34">
        <v>0.16</v>
      </c>
      <c r="M206" s="34">
        <v>7.23</v>
      </c>
      <c r="N206" s="34">
        <v>10.27</v>
      </c>
      <c r="O206" s="34">
        <v>3.28</v>
      </c>
      <c r="P206" s="34">
        <v>0</v>
      </c>
      <c r="Q206" s="34">
        <v>0.21</v>
      </c>
      <c r="R206" s="34"/>
      <c r="S206" s="5">
        <f t="shared" si="631"/>
        <v>99.88000000000001</v>
      </c>
      <c r="V206" s="4">
        <v>283</v>
      </c>
      <c r="W206" s="4">
        <v>173</v>
      </c>
      <c r="Y206" s="4">
        <v>84</v>
      </c>
      <c r="AB206" s="4">
        <v>14</v>
      </c>
      <c r="AC206" s="4">
        <v>236</v>
      </c>
      <c r="AD206" s="4">
        <v>20</v>
      </c>
      <c r="AE206" s="4">
        <v>110</v>
      </c>
      <c r="AF206" s="26">
        <v>14</v>
      </c>
      <c r="AG206" s="4">
        <v>10</v>
      </c>
      <c r="BK206" s="4">
        <f t="shared" si="507"/>
        <v>12170</v>
      </c>
      <c r="BL206" s="6">
        <f t="shared" si="508"/>
        <v>0.82842403062073555</v>
      </c>
      <c r="BM206" s="6">
        <f t="shared" si="509"/>
        <v>2.5413119679519279E-2</v>
      </c>
      <c r="BN206" s="6">
        <f t="shared" si="510"/>
        <v>0.31300254951951362</v>
      </c>
      <c r="BO206" s="6">
        <f t="shared" si="511"/>
        <v>0.13725735754539764</v>
      </c>
      <c r="BP206" s="6">
        <f t="shared" si="512"/>
        <v>2.2554271215111362E-3</v>
      </c>
      <c r="BQ206" s="6">
        <f t="shared" si="513"/>
        <v>0.17935996030761597</v>
      </c>
      <c r="BR206" s="6">
        <f t="shared" si="514"/>
        <v>0.18313124108416548</v>
      </c>
      <c r="BS206" s="6">
        <f t="shared" si="515"/>
        <v>0.1058405937399161</v>
      </c>
      <c r="BT206" s="6">
        <f t="shared" si="516"/>
        <v>0</v>
      </c>
      <c r="BU206" s="6">
        <f t="shared" si="517"/>
        <v>2.9589967591940255E-3</v>
      </c>
      <c r="BV206" s="5">
        <f t="shared" si="518"/>
        <v>1.3</v>
      </c>
      <c r="BW206" s="5">
        <f t="shared" si="519"/>
        <v>8.69</v>
      </c>
      <c r="BX206" s="36">
        <f t="shared" si="520"/>
        <v>59.24</v>
      </c>
      <c r="BY206" s="5">
        <f t="shared" si="521"/>
        <v>1.36</v>
      </c>
      <c r="BZ206" s="5">
        <f t="shared" si="522"/>
        <v>7.86</v>
      </c>
      <c r="CA206" s="5">
        <f t="shared" si="523"/>
        <v>5.0599999999999996</v>
      </c>
      <c r="CB206" s="5">
        <f t="shared" si="524"/>
        <v>9.67</v>
      </c>
      <c r="CC206" s="5">
        <f t="shared" si="525"/>
        <v>3.28</v>
      </c>
      <c r="CD206" s="5">
        <f t="shared" si="526"/>
        <v>-6.99</v>
      </c>
      <c r="CE206" s="34">
        <f t="shared" si="527"/>
        <v>7.23</v>
      </c>
      <c r="CF206" s="34">
        <f t="shared" si="528"/>
        <v>20.78</v>
      </c>
      <c r="CG206" s="34">
        <f t="shared" si="529"/>
        <v>34.793070259865253</v>
      </c>
      <c r="CH206" s="5">
        <f t="shared" si="530"/>
        <v>0</v>
      </c>
      <c r="CI206" s="5">
        <f t="shared" si="531"/>
        <v>0</v>
      </c>
      <c r="CJ206" s="6">
        <f t="shared" si="532"/>
        <v>5.1999999999999998E-2</v>
      </c>
      <c r="CK206" s="5">
        <f t="shared" si="533"/>
        <v>5.8999999999999997E-2</v>
      </c>
      <c r="CL206" s="5" t="str">
        <f t="shared" si="534"/>
        <v/>
      </c>
      <c r="CM206" s="5">
        <f t="shared" si="535"/>
        <v>0.71</v>
      </c>
      <c r="CN206" s="5">
        <f t="shared" si="536"/>
        <v>0.49</v>
      </c>
      <c r="CO206" s="5">
        <f t="shared" si="537"/>
        <v>0.61</v>
      </c>
      <c r="CP206" s="5">
        <f t="shared" si="538"/>
        <v>5.5</v>
      </c>
      <c r="CQ206" s="6">
        <f t="shared" si="539"/>
        <v>0.7</v>
      </c>
      <c r="CR206" s="40">
        <f t="shared" si="540"/>
        <v>5.4000000000000003E-3</v>
      </c>
      <c r="CS206" s="5">
        <f t="shared" si="541"/>
        <v>0.71</v>
      </c>
      <c r="CT206" s="5" t="str">
        <f t="shared" si="542"/>
        <v/>
      </c>
      <c r="CU206" s="5" t="str">
        <f t="shared" si="543"/>
        <v/>
      </c>
      <c r="CV206" s="5" t="str">
        <f t="shared" si="544"/>
        <v/>
      </c>
      <c r="CW206" s="5">
        <f t="shared" si="545"/>
        <v>7.86</v>
      </c>
      <c r="CX206" s="5" t="str">
        <f t="shared" si="546"/>
        <v/>
      </c>
      <c r="CY206" s="4">
        <f t="shared" si="547"/>
        <v>608</v>
      </c>
      <c r="CZ206" s="4">
        <f t="shared" si="548"/>
        <v>110.6</v>
      </c>
      <c r="DA206" s="4" t="str">
        <f t="shared" si="549"/>
        <v/>
      </c>
      <c r="DB206" s="5">
        <f t="shared" si="550"/>
        <v>0.5</v>
      </c>
      <c r="DC206" s="5" t="str">
        <f t="shared" si="551"/>
        <v/>
      </c>
      <c r="DD206" s="5" t="str">
        <f t="shared" si="552"/>
        <v/>
      </c>
      <c r="DE206" s="5" t="str">
        <f t="shared" si="553"/>
        <v/>
      </c>
      <c r="DF206" s="5" t="str">
        <f t="shared" si="554"/>
        <v/>
      </c>
      <c r="DG206" s="5" t="str">
        <f t="shared" si="555"/>
        <v/>
      </c>
      <c r="DH206" s="5" t="str">
        <f t="shared" si="556"/>
        <v/>
      </c>
      <c r="DI206" s="5" t="str">
        <f t="shared" si="557"/>
        <v/>
      </c>
      <c r="DJ206" s="5" t="str">
        <f t="shared" si="558"/>
        <v/>
      </c>
      <c r="DK206" s="5" t="str">
        <f t="shared" si="559"/>
        <v/>
      </c>
      <c r="DL206" s="5" t="str">
        <f t="shared" si="560"/>
        <v/>
      </c>
      <c r="DM206" s="5" t="str">
        <f t="shared" si="561"/>
        <v/>
      </c>
      <c r="DN206" s="5" t="str">
        <f t="shared" si="562"/>
        <v/>
      </c>
      <c r="DO206" s="5" t="str">
        <f t="shared" si="563"/>
        <v/>
      </c>
      <c r="DP206" s="5" t="str">
        <f t="shared" si="564"/>
        <v/>
      </c>
      <c r="DQ206" s="5" t="str">
        <f t="shared" si="565"/>
        <v/>
      </c>
      <c r="DR206" s="5" t="str">
        <f t="shared" si="566"/>
        <v/>
      </c>
      <c r="DS206" s="5" t="str">
        <f t="shared" si="567"/>
        <v/>
      </c>
      <c r="DT206" s="5" t="str">
        <f t="shared" si="568"/>
        <v/>
      </c>
      <c r="DU206" s="5" t="str">
        <f t="shared" si="569"/>
        <v/>
      </c>
      <c r="DV206" s="5" t="str">
        <f t="shared" si="570"/>
        <v/>
      </c>
      <c r="DW206" s="5" t="str">
        <f t="shared" si="571"/>
        <v/>
      </c>
      <c r="DX206" s="5" t="str">
        <f t="shared" si="572"/>
        <v/>
      </c>
      <c r="DY206" s="5">
        <f t="shared" si="573"/>
        <v>2.0299999999999998</v>
      </c>
      <c r="DZ206" s="36">
        <f t="shared" si="574"/>
        <v>34</v>
      </c>
      <c r="EA206" s="36" t="str">
        <f t="shared" si="575"/>
        <v/>
      </c>
      <c r="EB206" s="4">
        <f t="shared" si="576"/>
        <v>-288.97183482408155</v>
      </c>
      <c r="EC206" s="4">
        <f t="shared" si="577"/>
        <v>48.213255744218756</v>
      </c>
      <c r="ED206" s="4">
        <f t="shared" si="578"/>
        <v>-159.10052638873344</v>
      </c>
      <c r="EE206" s="4">
        <f t="shared" si="579"/>
        <v>342.03043753253286</v>
      </c>
      <c r="EF206" s="4">
        <f t="shared" si="580"/>
        <v>164.75630672324837</v>
      </c>
      <c r="EG206" s="5">
        <f t="shared" si="581"/>
        <v>0.66317421936268173</v>
      </c>
      <c r="EH206" s="5">
        <f t="shared" si="582"/>
        <v>2.9588360811030632</v>
      </c>
      <c r="EI206" s="5">
        <f t="shared" si="583"/>
        <v>1.0834998498239186</v>
      </c>
      <c r="EJ206" s="5">
        <f t="shared" si="584"/>
        <v>0.57776298018029337</v>
      </c>
      <c r="EK206" s="5">
        <f t="shared" si="585"/>
        <v>0.33797073328482496</v>
      </c>
      <c r="EL206" s="5">
        <f t="shared" si="586"/>
        <v>1.1699286554474631</v>
      </c>
      <c r="EM206" s="5">
        <f t="shared" si="587"/>
        <v>0.32</v>
      </c>
      <c r="EN206" s="5">
        <f t="shared" si="588"/>
        <v>18.739999999999998</v>
      </c>
      <c r="EO206" s="36">
        <f t="shared" si="589"/>
        <v>2.0299999999999998</v>
      </c>
      <c r="EP206" s="36">
        <f t="shared" si="590"/>
        <v>1.6</v>
      </c>
      <c r="EQ206" s="36">
        <f t="shared" si="591"/>
        <v>2.1</v>
      </c>
      <c r="ER206" s="36">
        <f t="shared" si="592"/>
        <v>121.6985</v>
      </c>
      <c r="ES206" s="36">
        <f t="shared" si="593"/>
        <v>110</v>
      </c>
      <c r="ET206" s="36">
        <f t="shared" si="594"/>
        <v>60</v>
      </c>
      <c r="EU206" s="36">
        <f t="shared" si="595"/>
        <v>9.8640000000000008</v>
      </c>
      <c r="EV206" s="36">
        <f t="shared" si="596"/>
        <v>7.23</v>
      </c>
      <c r="EW206" s="36">
        <f t="shared" si="597"/>
        <v>15.96</v>
      </c>
      <c r="EX206" s="36">
        <f t="shared" si="598"/>
        <v>9.8640000000000008</v>
      </c>
      <c r="EY206" s="36">
        <f t="shared" si="599"/>
        <v>3.28</v>
      </c>
      <c r="EZ206" s="36">
        <f t="shared" si="600"/>
        <v>7.23</v>
      </c>
      <c r="FA206" s="5" t="str">
        <f t="shared" si="601"/>
        <v/>
      </c>
      <c r="FB206" s="5" t="str">
        <f t="shared" si="602"/>
        <v/>
      </c>
      <c r="FC206" s="5" t="str">
        <f t="shared" si="603"/>
        <v/>
      </c>
      <c r="FD206" s="36">
        <f t="shared" si="604"/>
        <v>121.6985</v>
      </c>
      <c r="FE206" s="36">
        <f t="shared" si="605"/>
        <v>110</v>
      </c>
      <c r="FF206" s="36">
        <f t="shared" si="606"/>
        <v>118</v>
      </c>
      <c r="FG206" s="5">
        <f t="shared" si="607"/>
        <v>28</v>
      </c>
      <c r="FH206" s="36">
        <f t="shared" si="608"/>
        <v>27.5</v>
      </c>
      <c r="FI206" s="36">
        <f t="shared" si="609"/>
        <v>20</v>
      </c>
      <c r="FJ206" s="5" t="str">
        <f t="shared" si="610"/>
        <v/>
      </c>
      <c r="FK206" s="5" t="str">
        <f t="shared" si="611"/>
        <v/>
      </c>
      <c r="FL206" s="5" t="str">
        <f t="shared" si="612"/>
        <v/>
      </c>
      <c r="FM206" s="5">
        <f t="shared" si="613"/>
        <v>0.46666666666666667</v>
      </c>
      <c r="FN206" s="5" t="str">
        <f t="shared" si="614"/>
        <v/>
      </c>
      <c r="FO206" s="5" t="str">
        <f t="shared" si="615"/>
        <v/>
      </c>
      <c r="FP206" s="4">
        <f t="shared" si="616"/>
        <v>243.4</v>
      </c>
      <c r="FQ206" s="4" t="str">
        <f t="shared" si="617"/>
        <v/>
      </c>
      <c r="FR206" s="4">
        <f t="shared" si="618"/>
        <v>283</v>
      </c>
      <c r="FS206" s="65">
        <f t="shared" si="619"/>
        <v>6.5465861630244024E-2</v>
      </c>
      <c r="FT206" s="65" t="str">
        <f t="shared" si="620"/>
        <v/>
      </c>
      <c r="FU206" s="65" t="str">
        <f t="shared" si="621"/>
        <v/>
      </c>
      <c r="FV206" s="65" t="str">
        <f t="shared" si="622"/>
        <v/>
      </c>
      <c r="FW206" s="65">
        <f t="shared" si="623"/>
        <v>0.58211119027260283</v>
      </c>
      <c r="FX206" s="65">
        <f t="shared" si="624"/>
        <v>-0.11031858393199601</v>
      </c>
      <c r="FY206" s="65">
        <f t="shared" si="625"/>
        <v>5.7083300883773846</v>
      </c>
      <c r="FZ206" s="65">
        <f t="shared" si="626"/>
        <v>-6.1047415125295501</v>
      </c>
      <c r="GA206" s="65">
        <f t="shared" si="627"/>
        <v>0.16360167618530852</v>
      </c>
      <c r="GB206" s="65">
        <f t="shared" si="628"/>
        <v>0.29109600000000013</v>
      </c>
      <c r="GC206" s="65">
        <f t="shared" si="629"/>
        <v>-1.5912010000000001</v>
      </c>
      <c r="GD206" s="65">
        <f t="shared" si="630"/>
        <v>-2.4759709999999999</v>
      </c>
    </row>
    <row r="207" spans="1:186">
      <c r="A207" s="38" t="s">
        <v>185</v>
      </c>
      <c r="B207" s="37">
        <v>672939.90921099996</v>
      </c>
      <c r="C207" s="4">
        <v>4880535.3717099996</v>
      </c>
      <c r="D207" s="38" t="s">
        <v>401</v>
      </c>
      <c r="E207" s="38" t="s">
        <v>646</v>
      </c>
      <c r="F207" s="58">
        <v>5814</v>
      </c>
      <c r="G207" s="38" t="s">
        <v>419</v>
      </c>
      <c r="H207" s="34">
        <v>49.29</v>
      </c>
      <c r="I207" s="34">
        <v>1.82</v>
      </c>
      <c r="J207" s="34">
        <v>14</v>
      </c>
      <c r="K207" s="34">
        <v>14.21</v>
      </c>
      <c r="L207" s="34">
        <v>0.24</v>
      </c>
      <c r="M207" s="34">
        <v>7.68</v>
      </c>
      <c r="N207" s="34">
        <v>8.61</v>
      </c>
      <c r="O207" s="34">
        <v>3.88</v>
      </c>
      <c r="P207" s="34">
        <v>0.09</v>
      </c>
      <c r="Q207" s="34">
        <v>0.19</v>
      </c>
      <c r="R207" s="34"/>
      <c r="S207" s="5">
        <f t="shared" si="631"/>
        <v>100.00999999999998</v>
      </c>
      <c r="V207" s="4">
        <v>315</v>
      </c>
      <c r="W207" s="4">
        <v>182</v>
      </c>
      <c r="Y207" s="4">
        <v>119</v>
      </c>
      <c r="AB207" s="4">
        <v>18</v>
      </c>
      <c r="AC207" s="4">
        <v>160</v>
      </c>
      <c r="AD207" s="4">
        <v>34</v>
      </c>
      <c r="AE207" s="4">
        <v>98</v>
      </c>
      <c r="AF207" s="26">
        <v>12</v>
      </c>
      <c r="AG207" s="4">
        <v>10</v>
      </c>
      <c r="BK207" s="4">
        <f t="shared" si="507"/>
        <v>10911</v>
      </c>
      <c r="BL207" s="6">
        <f t="shared" si="508"/>
        <v>0.82026959560659007</v>
      </c>
      <c r="BM207" s="6">
        <f t="shared" si="509"/>
        <v>2.2784176264396598E-2</v>
      </c>
      <c r="BN207" s="6">
        <f t="shared" si="510"/>
        <v>0.27456363992939792</v>
      </c>
      <c r="BO207" s="6">
        <f t="shared" si="511"/>
        <v>0.17795867251095807</v>
      </c>
      <c r="BP207" s="6">
        <f t="shared" si="512"/>
        <v>3.3831406822667043E-3</v>
      </c>
      <c r="BQ207" s="6">
        <f t="shared" si="513"/>
        <v>0.19052344331431406</v>
      </c>
      <c r="BR207" s="6">
        <f t="shared" si="514"/>
        <v>0.15353067047075605</v>
      </c>
      <c r="BS207" s="6">
        <f t="shared" si="515"/>
        <v>0.12520167796063247</v>
      </c>
      <c r="BT207" s="6">
        <f t="shared" si="516"/>
        <v>1.9108280254777068E-3</v>
      </c>
      <c r="BU207" s="6">
        <f t="shared" si="517"/>
        <v>2.6771875440326901E-3</v>
      </c>
      <c r="BV207" s="5">
        <f t="shared" si="518"/>
        <v>1.69</v>
      </c>
      <c r="BW207" s="5">
        <f t="shared" si="519"/>
        <v>11.27</v>
      </c>
      <c r="BX207" s="36">
        <f t="shared" si="520"/>
        <v>54.36</v>
      </c>
      <c r="BY207" s="5">
        <f t="shared" si="521"/>
        <v>1.67</v>
      </c>
      <c r="BZ207" s="5">
        <f t="shared" si="522"/>
        <v>7.69</v>
      </c>
      <c r="CA207" s="5">
        <f t="shared" si="523"/>
        <v>4.7300000000000004</v>
      </c>
      <c r="CB207" s="5">
        <f t="shared" si="524"/>
        <v>9.58</v>
      </c>
      <c r="CC207" s="5">
        <f t="shared" si="525"/>
        <v>3.97</v>
      </c>
      <c r="CD207" s="5">
        <f t="shared" si="526"/>
        <v>-4.6399999999999997</v>
      </c>
      <c r="CE207" s="34">
        <f t="shared" si="527"/>
        <v>7.77</v>
      </c>
      <c r="CF207" s="34">
        <f t="shared" si="528"/>
        <v>20.259999999999998</v>
      </c>
      <c r="CG207" s="34">
        <f t="shared" si="529"/>
        <v>38.35143139190523</v>
      </c>
      <c r="CH207" s="5">
        <f t="shared" si="530"/>
        <v>0.9</v>
      </c>
      <c r="CI207" s="5">
        <f t="shared" si="531"/>
        <v>7.0000000000000007E-2</v>
      </c>
      <c r="CJ207" s="6">
        <f t="shared" si="532"/>
        <v>5.1999999999999998E-2</v>
      </c>
      <c r="CK207" s="5">
        <f t="shared" si="533"/>
        <v>0.113</v>
      </c>
      <c r="CL207" s="5" t="str">
        <f t="shared" si="534"/>
        <v/>
      </c>
      <c r="CM207" s="5">
        <f t="shared" si="535"/>
        <v>0.56000000000000005</v>
      </c>
      <c r="CN207" s="5">
        <f t="shared" si="536"/>
        <v>0.65</v>
      </c>
      <c r="CO207" s="5">
        <f t="shared" si="537"/>
        <v>0.57999999999999996</v>
      </c>
      <c r="CP207" s="5">
        <f t="shared" si="538"/>
        <v>2.88</v>
      </c>
      <c r="CQ207" s="6">
        <f t="shared" si="539"/>
        <v>0.35299999999999998</v>
      </c>
      <c r="CR207" s="40">
        <f t="shared" si="540"/>
        <v>5.4000000000000003E-3</v>
      </c>
      <c r="CS207" s="5">
        <f t="shared" si="541"/>
        <v>0.83</v>
      </c>
      <c r="CT207" s="5" t="str">
        <f t="shared" si="542"/>
        <v/>
      </c>
      <c r="CU207" s="5" t="str">
        <f t="shared" si="543"/>
        <v/>
      </c>
      <c r="CV207" s="5" t="str">
        <f t="shared" si="544"/>
        <v/>
      </c>
      <c r="CW207" s="5">
        <f t="shared" si="545"/>
        <v>8.17</v>
      </c>
      <c r="CX207" s="5" t="str">
        <f t="shared" si="546"/>
        <v/>
      </c>
      <c r="CY207" s="4">
        <f t="shared" si="547"/>
        <v>321</v>
      </c>
      <c r="CZ207" s="4">
        <f t="shared" si="548"/>
        <v>111.3</v>
      </c>
      <c r="DA207" s="4" t="str">
        <f t="shared" si="549"/>
        <v/>
      </c>
      <c r="DB207" s="5">
        <f t="shared" si="550"/>
        <v>0.28999999999999998</v>
      </c>
      <c r="DC207" s="5" t="str">
        <f t="shared" si="551"/>
        <v/>
      </c>
      <c r="DD207" s="5" t="str">
        <f t="shared" si="552"/>
        <v/>
      </c>
      <c r="DE207" s="5" t="str">
        <f t="shared" si="553"/>
        <v/>
      </c>
      <c r="DF207" s="5" t="str">
        <f t="shared" si="554"/>
        <v/>
      </c>
      <c r="DG207" s="5" t="str">
        <f t="shared" si="555"/>
        <v/>
      </c>
      <c r="DH207" s="5" t="str">
        <f t="shared" si="556"/>
        <v/>
      </c>
      <c r="DI207" s="5" t="str">
        <f t="shared" si="557"/>
        <v/>
      </c>
      <c r="DJ207" s="5" t="str">
        <f t="shared" si="558"/>
        <v/>
      </c>
      <c r="DK207" s="5" t="str">
        <f t="shared" si="559"/>
        <v/>
      </c>
      <c r="DL207" s="5" t="str">
        <f t="shared" si="560"/>
        <v/>
      </c>
      <c r="DM207" s="5" t="str">
        <f t="shared" si="561"/>
        <v/>
      </c>
      <c r="DN207" s="5" t="str">
        <f t="shared" si="562"/>
        <v/>
      </c>
      <c r="DO207" s="5" t="str">
        <f t="shared" si="563"/>
        <v/>
      </c>
      <c r="DP207" s="5" t="str">
        <f t="shared" si="564"/>
        <v/>
      </c>
      <c r="DQ207" s="5" t="str">
        <f t="shared" si="565"/>
        <v/>
      </c>
      <c r="DR207" s="5" t="str">
        <f t="shared" si="566"/>
        <v/>
      </c>
      <c r="DS207" s="5" t="str">
        <f t="shared" si="567"/>
        <v/>
      </c>
      <c r="DT207" s="5" t="str">
        <f t="shared" si="568"/>
        <v/>
      </c>
      <c r="DU207" s="5" t="str">
        <f t="shared" si="569"/>
        <v/>
      </c>
      <c r="DV207" s="5" t="str">
        <f t="shared" si="570"/>
        <v/>
      </c>
      <c r="DW207" s="5" t="str">
        <f t="shared" si="571"/>
        <v/>
      </c>
      <c r="DX207" s="5" t="str">
        <f t="shared" si="572"/>
        <v/>
      </c>
      <c r="DY207" s="5">
        <f t="shared" si="573"/>
        <v>1.95</v>
      </c>
      <c r="DZ207" s="36">
        <f t="shared" si="574"/>
        <v>46</v>
      </c>
      <c r="EA207" s="36" t="str">
        <f t="shared" si="575"/>
        <v/>
      </c>
      <c r="EB207" s="4">
        <f t="shared" si="576"/>
        <v>-276.8215204059108</v>
      </c>
      <c r="EC207" s="4">
        <f t="shared" si="577"/>
        <v>43.956912235582514</v>
      </c>
      <c r="ED207" s="4">
        <f t="shared" si="578"/>
        <v>-159.61020699822436</v>
      </c>
      <c r="EE207" s="4">
        <f t="shared" si="579"/>
        <v>391.26629208966875</v>
      </c>
      <c r="EF207" s="4">
        <f t="shared" si="580"/>
        <v>119.77679567474871</v>
      </c>
      <c r="EG207" s="5">
        <f t="shared" si="581"/>
        <v>0.63256173114309044</v>
      </c>
      <c r="EH207" s="5">
        <f t="shared" si="582"/>
        <v>2.1610807489504067</v>
      </c>
      <c r="EI207" s="5">
        <f t="shared" si="583"/>
        <v>0.97866279557026536</v>
      </c>
      <c r="EJ207" s="5">
        <f t="shared" si="584"/>
        <v>0.82767924216017918</v>
      </c>
      <c r="EK207" s="5">
        <f t="shared" si="585"/>
        <v>0.45896282167567504</v>
      </c>
      <c r="EL207" s="5">
        <f t="shared" si="586"/>
        <v>1.1259850318162421</v>
      </c>
      <c r="EM207" s="5">
        <f t="shared" si="587"/>
        <v>0.28000000000000003</v>
      </c>
      <c r="EN207" s="5">
        <f t="shared" si="588"/>
        <v>21.11</v>
      </c>
      <c r="EO207" s="36">
        <f t="shared" si="589"/>
        <v>1.82</v>
      </c>
      <c r="EP207" s="36">
        <f t="shared" si="590"/>
        <v>2.4</v>
      </c>
      <c r="EQ207" s="36">
        <f t="shared" si="591"/>
        <v>1.9</v>
      </c>
      <c r="ER207" s="36">
        <f t="shared" si="592"/>
        <v>109.10900000000001</v>
      </c>
      <c r="ES207" s="36">
        <f t="shared" si="593"/>
        <v>98</v>
      </c>
      <c r="ET207" s="36">
        <f t="shared" si="594"/>
        <v>102</v>
      </c>
      <c r="EU207" s="36">
        <f t="shared" si="595"/>
        <v>12.789000000000001</v>
      </c>
      <c r="EV207" s="36">
        <f t="shared" si="596"/>
        <v>7.68</v>
      </c>
      <c r="EW207" s="36">
        <f t="shared" si="597"/>
        <v>14</v>
      </c>
      <c r="EX207" s="36">
        <f t="shared" si="598"/>
        <v>12.789000000000001</v>
      </c>
      <c r="EY207" s="36">
        <f t="shared" si="599"/>
        <v>3.9699999999999998</v>
      </c>
      <c r="EZ207" s="36">
        <f t="shared" si="600"/>
        <v>7.68</v>
      </c>
      <c r="FA207" s="5" t="str">
        <f t="shared" si="601"/>
        <v/>
      </c>
      <c r="FB207" s="5" t="str">
        <f t="shared" si="602"/>
        <v/>
      </c>
      <c r="FC207" s="5" t="str">
        <f t="shared" si="603"/>
        <v/>
      </c>
      <c r="FD207" s="36">
        <f t="shared" si="604"/>
        <v>109.10900000000001</v>
      </c>
      <c r="FE207" s="36">
        <f t="shared" si="605"/>
        <v>98</v>
      </c>
      <c r="FF207" s="36">
        <f t="shared" si="606"/>
        <v>80</v>
      </c>
      <c r="FG207" s="5">
        <f t="shared" si="607"/>
        <v>24</v>
      </c>
      <c r="FH207" s="36">
        <f t="shared" si="608"/>
        <v>24.5</v>
      </c>
      <c r="FI207" s="36">
        <f t="shared" si="609"/>
        <v>34</v>
      </c>
      <c r="FJ207" s="5" t="str">
        <f t="shared" si="610"/>
        <v/>
      </c>
      <c r="FK207" s="5" t="str">
        <f t="shared" si="611"/>
        <v/>
      </c>
      <c r="FL207" s="5" t="str">
        <f t="shared" si="612"/>
        <v/>
      </c>
      <c r="FM207" s="5">
        <f t="shared" si="613"/>
        <v>0.6</v>
      </c>
      <c r="FN207" s="5" t="str">
        <f t="shared" si="614"/>
        <v/>
      </c>
      <c r="FO207" s="5" t="str">
        <f t="shared" si="615"/>
        <v/>
      </c>
      <c r="FP207" s="4">
        <f t="shared" si="616"/>
        <v>218.22</v>
      </c>
      <c r="FQ207" s="4" t="str">
        <f t="shared" si="617"/>
        <v/>
      </c>
      <c r="FR207" s="4">
        <f t="shared" si="618"/>
        <v>315</v>
      </c>
      <c r="FS207" s="65">
        <f t="shared" si="619"/>
        <v>0.15941600235124498</v>
      </c>
      <c r="FT207" s="65" t="str">
        <f t="shared" si="620"/>
        <v/>
      </c>
      <c r="FU207" s="65" t="str">
        <f t="shared" si="621"/>
        <v/>
      </c>
      <c r="FV207" s="65" t="str">
        <f t="shared" si="622"/>
        <v/>
      </c>
      <c r="FW207" s="65">
        <f t="shared" si="623"/>
        <v>0.62524113861044317</v>
      </c>
      <c r="FX207" s="65">
        <f t="shared" si="624"/>
        <v>-0.23168458179048715</v>
      </c>
      <c r="FY207" s="65">
        <f t="shared" si="625"/>
        <v>4.70353723228944</v>
      </c>
      <c r="FZ207" s="65">
        <f t="shared" si="626"/>
        <v>-5.728529318700188</v>
      </c>
      <c r="GA207" s="65">
        <f t="shared" si="627"/>
        <v>0.40574112889009939</v>
      </c>
      <c r="GB207" s="65">
        <f t="shared" si="628"/>
        <v>0.31368400000000013</v>
      </c>
      <c r="GC207" s="65">
        <f t="shared" si="629"/>
        <v>-1.6051649999999997</v>
      </c>
      <c r="GD207" s="65">
        <f t="shared" si="630"/>
        <v>-2.4030110000000002</v>
      </c>
    </row>
    <row r="208" spans="1:186">
      <c r="A208" s="38" t="s">
        <v>185</v>
      </c>
      <c r="B208" s="37">
        <v>673003.19013</v>
      </c>
      <c r="C208" s="4">
        <v>4880502.5025899997</v>
      </c>
      <c r="D208" s="38" t="s">
        <v>401</v>
      </c>
      <c r="E208" s="38" t="s">
        <v>646</v>
      </c>
      <c r="F208" s="58">
        <v>5815</v>
      </c>
      <c r="G208" s="38" t="s">
        <v>420</v>
      </c>
      <c r="H208" s="34">
        <v>47.86</v>
      </c>
      <c r="I208" s="34">
        <v>1.34</v>
      </c>
      <c r="J208" s="34">
        <v>15.63</v>
      </c>
      <c r="K208" s="34">
        <v>10.88</v>
      </c>
      <c r="L208" s="34">
        <v>0.18</v>
      </c>
      <c r="M208" s="34">
        <v>6.83</v>
      </c>
      <c r="N208" s="34">
        <v>14.82</v>
      </c>
      <c r="O208" s="34">
        <v>2.37</v>
      </c>
      <c r="P208" s="34">
        <v>0.19</v>
      </c>
      <c r="Q208" s="34">
        <v>0.16</v>
      </c>
      <c r="R208" s="34"/>
      <c r="S208" s="5">
        <f t="shared" si="631"/>
        <v>100.25999999999999</v>
      </c>
      <c r="V208" s="4">
        <v>241</v>
      </c>
      <c r="W208" s="4">
        <v>264</v>
      </c>
      <c r="Y208" s="4">
        <v>86</v>
      </c>
      <c r="AB208" s="4">
        <v>19</v>
      </c>
      <c r="AC208" s="4">
        <v>182</v>
      </c>
      <c r="AD208" s="4">
        <v>24</v>
      </c>
      <c r="AE208" s="4">
        <v>92</v>
      </c>
      <c r="AF208" s="26">
        <v>11</v>
      </c>
      <c r="AG208" s="4">
        <v>10</v>
      </c>
      <c r="BK208" s="4">
        <f t="shared" si="507"/>
        <v>8033</v>
      </c>
      <c r="BL208" s="6">
        <f t="shared" si="508"/>
        <v>0.79647195872857379</v>
      </c>
      <c r="BM208" s="6">
        <f t="shared" si="509"/>
        <v>1.6775162744116175E-2</v>
      </c>
      <c r="BN208" s="6">
        <f t="shared" si="510"/>
        <v>0.30653069229260638</v>
      </c>
      <c r="BO208" s="6">
        <f t="shared" si="511"/>
        <v>0.13625547902316845</v>
      </c>
      <c r="BP208" s="6">
        <f t="shared" si="512"/>
        <v>2.5373555117000281E-3</v>
      </c>
      <c r="BQ208" s="6">
        <f t="shared" si="513"/>
        <v>0.1694368643016621</v>
      </c>
      <c r="BR208" s="6">
        <f t="shared" si="514"/>
        <v>0.26426533523537804</v>
      </c>
      <c r="BS208" s="6">
        <f t="shared" si="515"/>
        <v>7.6476282671829626E-2</v>
      </c>
      <c r="BT208" s="6">
        <f t="shared" si="516"/>
        <v>4.0339702760084925E-3</v>
      </c>
      <c r="BU208" s="6">
        <f t="shared" si="517"/>
        <v>2.2544737212906864E-3</v>
      </c>
      <c r="BV208" s="5">
        <f t="shared" si="518"/>
        <v>1.29</v>
      </c>
      <c r="BW208" s="5">
        <f t="shared" si="519"/>
        <v>8.6300000000000008</v>
      </c>
      <c r="BX208" s="36">
        <f t="shared" si="520"/>
        <v>58.04</v>
      </c>
      <c r="BY208" s="5">
        <f t="shared" si="521"/>
        <v>1.43</v>
      </c>
      <c r="BZ208" s="5">
        <f t="shared" si="522"/>
        <v>11.66</v>
      </c>
      <c r="CA208" s="5">
        <f t="shared" si="523"/>
        <v>11.06</v>
      </c>
      <c r="CB208" s="5">
        <f t="shared" si="524"/>
        <v>8.3800000000000008</v>
      </c>
      <c r="CC208" s="5">
        <f t="shared" si="525"/>
        <v>2.56</v>
      </c>
      <c r="CD208" s="5">
        <f t="shared" si="526"/>
        <v>-12.26</v>
      </c>
      <c r="CE208" s="34">
        <f t="shared" si="527"/>
        <v>7.0200000000000005</v>
      </c>
      <c r="CF208" s="34">
        <f t="shared" si="528"/>
        <v>24.21</v>
      </c>
      <c r="CG208" s="34">
        <f t="shared" si="529"/>
        <v>28.996282527881039</v>
      </c>
      <c r="CH208" s="5">
        <f t="shared" si="530"/>
        <v>2.2599999999999998</v>
      </c>
      <c r="CI208" s="5">
        <f t="shared" si="531"/>
        <v>0.2</v>
      </c>
      <c r="CJ208" s="6">
        <f t="shared" si="532"/>
        <v>5.8000000000000003E-2</v>
      </c>
      <c r="CK208" s="5">
        <f t="shared" si="533"/>
        <v>0.104</v>
      </c>
      <c r="CL208" s="5" t="str">
        <f t="shared" si="534"/>
        <v/>
      </c>
      <c r="CM208" s="5">
        <f t="shared" si="535"/>
        <v>0.53</v>
      </c>
      <c r="CN208" s="5">
        <f t="shared" si="536"/>
        <v>0.33</v>
      </c>
      <c r="CO208" s="5">
        <f t="shared" si="537"/>
        <v>1.1000000000000001</v>
      </c>
      <c r="CP208" s="5">
        <f t="shared" si="538"/>
        <v>3.83</v>
      </c>
      <c r="CQ208" s="6">
        <f t="shared" si="539"/>
        <v>0.45800000000000002</v>
      </c>
      <c r="CR208" s="40">
        <f t="shared" si="540"/>
        <v>6.8999999999999999E-3</v>
      </c>
      <c r="CS208" s="5">
        <f t="shared" si="541"/>
        <v>0.91</v>
      </c>
      <c r="CT208" s="5" t="str">
        <f t="shared" si="542"/>
        <v/>
      </c>
      <c r="CU208" s="5" t="str">
        <f t="shared" si="543"/>
        <v/>
      </c>
      <c r="CV208" s="5" t="str">
        <f t="shared" si="544"/>
        <v/>
      </c>
      <c r="CW208" s="5">
        <f t="shared" si="545"/>
        <v>8.36</v>
      </c>
      <c r="CX208" s="5" t="str">
        <f t="shared" si="546"/>
        <v/>
      </c>
      <c r="CY208" s="4">
        <f t="shared" si="547"/>
        <v>335</v>
      </c>
      <c r="CZ208" s="4">
        <f t="shared" si="548"/>
        <v>87.3</v>
      </c>
      <c r="DA208" s="4" t="str">
        <f t="shared" si="549"/>
        <v/>
      </c>
      <c r="DB208" s="5">
        <f t="shared" si="550"/>
        <v>0.42</v>
      </c>
      <c r="DC208" s="5" t="str">
        <f t="shared" si="551"/>
        <v/>
      </c>
      <c r="DD208" s="5" t="str">
        <f t="shared" si="552"/>
        <v/>
      </c>
      <c r="DE208" s="5" t="str">
        <f t="shared" si="553"/>
        <v/>
      </c>
      <c r="DF208" s="5" t="str">
        <f t="shared" si="554"/>
        <v/>
      </c>
      <c r="DG208" s="5" t="str">
        <f t="shared" si="555"/>
        <v/>
      </c>
      <c r="DH208" s="5" t="str">
        <f t="shared" si="556"/>
        <v/>
      </c>
      <c r="DI208" s="5" t="str">
        <f t="shared" si="557"/>
        <v/>
      </c>
      <c r="DJ208" s="5" t="str">
        <f t="shared" si="558"/>
        <v/>
      </c>
      <c r="DK208" s="5" t="str">
        <f t="shared" si="559"/>
        <v/>
      </c>
      <c r="DL208" s="5" t="str">
        <f t="shared" si="560"/>
        <v/>
      </c>
      <c r="DM208" s="5" t="str">
        <f t="shared" si="561"/>
        <v/>
      </c>
      <c r="DN208" s="5" t="str">
        <f t="shared" si="562"/>
        <v/>
      </c>
      <c r="DO208" s="5" t="str">
        <f t="shared" si="563"/>
        <v/>
      </c>
      <c r="DP208" s="5" t="str">
        <f t="shared" si="564"/>
        <v/>
      </c>
      <c r="DQ208" s="5" t="str">
        <f t="shared" si="565"/>
        <v/>
      </c>
      <c r="DR208" s="5" t="str">
        <f t="shared" si="566"/>
        <v/>
      </c>
      <c r="DS208" s="5" t="str">
        <f t="shared" si="567"/>
        <v/>
      </c>
      <c r="DT208" s="5" t="str">
        <f t="shared" si="568"/>
        <v/>
      </c>
      <c r="DU208" s="5" t="str">
        <f t="shared" si="569"/>
        <v/>
      </c>
      <c r="DV208" s="5" t="str">
        <f t="shared" si="570"/>
        <v/>
      </c>
      <c r="DW208" s="5" t="str">
        <f t="shared" si="571"/>
        <v/>
      </c>
      <c r="DX208" s="5" t="str">
        <f t="shared" si="572"/>
        <v/>
      </c>
      <c r="DY208" s="5">
        <f t="shared" si="573"/>
        <v>1.91</v>
      </c>
      <c r="DZ208" s="36">
        <f t="shared" si="574"/>
        <v>35</v>
      </c>
      <c r="EA208" s="36" t="str">
        <f t="shared" si="575"/>
        <v/>
      </c>
      <c r="EB208" s="4">
        <f t="shared" si="576"/>
        <v>-336.70764763119922</v>
      </c>
      <c r="EC208" s="4">
        <f t="shared" si="577"/>
        <v>8.8035098047677955</v>
      </c>
      <c r="ED208" s="4">
        <f t="shared" si="578"/>
        <v>-302.51023112598779</v>
      </c>
      <c r="EE208" s="4">
        <f t="shared" si="579"/>
        <v>322.4675060689467</v>
      </c>
      <c r="EF208" s="4">
        <f t="shared" si="580"/>
        <v>223.72898412628552</v>
      </c>
      <c r="EG208" s="5">
        <f t="shared" si="581"/>
        <v>0.50341622247077866</v>
      </c>
      <c r="EH208" s="5">
        <f t="shared" si="582"/>
        <v>3.8090609369625938</v>
      </c>
      <c r="EI208" s="5">
        <f t="shared" si="583"/>
        <v>0.8893000459618271</v>
      </c>
      <c r="EJ208" s="5">
        <f t="shared" si="584"/>
        <v>0.30457975127443188</v>
      </c>
      <c r="EK208" s="5">
        <f t="shared" si="585"/>
        <v>0.2526886971532295</v>
      </c>
      <c r="EL208" s="5">
        <f t="shared" si="586"/>
        <v>1.7469052836835968</v>
      </c>
      <c r="EM208" s="5">
        <f t="shared" si="587"/>
        <v>0.33</v>
      </c>
      <c r="EN208" s="5">
        <f t="shared" si="588"/>
        <v>20.75</v>
      </c>
      <c r="EO208" s="36">
        <f t="shared" si="589"/>
        <v>1.34</v>
      </c>
      <c r="EP208" s="36">
        <f t="shared" si="590"/>
        <v>1.7999999999999998</v>
      </c>
      <c r="EQ208" s="36">
        <f t="shared" si="591"/>
        <v>1.6</v>
      </c>
      <c r="ER208" s="36">
        <f t="shared" si="592"/>
        <v>80.333000000000013</v>
      </c>
      <c r="ES208" s="36">
        <f t="shared" si="593"/>
        <v>92</v>
      </c>
      <c r="ET208" s="36">
        <f t="shared" si="594"/>
        <v>72</v>
      </c>
      <c r="EU208" s="36">
        <f t="shared" si="595"/>
        <v>9.7920000000000016</v>
      </c>
      <c r="EV208" s="36">
        <f t="shared" si="596"/>
        <v>6.83</v>
      </c>
      <c r="EW208" s="36">
        <f t="shared" si="597"/>
        <v>15.63</v>
      </c>
      <c r="EX208" s="36">
        <f t="shared" si="598"/>
        <v>9.7920000000000016</v>
      </c>
      <c r="EY208" s="36">
        <f t="shared" si="599"/>
        <v>2.56</v>
      </c>
      <c r="EZ208" s="36">
        <f t="shared" si="600"/>
        <v>6.83</v>
      </c>
      <c r="FA208" s="5" t="str">
        <f t="shared" si="601"/>
        <v/>
      </c>
      <c r="FB208" s="5" t="str">
        <f t="shared" si="602"/>
        <v/>
      </c>
      <c r="FC208" s="5" t="str">
        <f t="shared" si="603"/>
        <v/>
      </c>
      <c r="FD208" s="36">
        <f t="shared" si="604"/>
        <v>80.333000000000013</v>
      </c>
      <c r="FE208" s="36">
        <f t="shared" si="605"/>
        <v>92</v>
      </c>
      <c r="FF208" s="36">
        <f t="shared" si="606"/>
        <v>91</v>
      </c>
      <c r="FG208" s="5">
        <f t="shared" si="607"/>
        <v>22</v>
      </c>
      <c r="FH208" s="36">
        <f t="shared" si="608"/>
        <v>23</v>
      </c>
      <c r="FI208" s="36">
        <f t="shared" si="609"/>
        <v>24</v>
      </c>
      <c r="FJ208" s="5" t="str">
        <f t="shared" si="610"/>
        <v/>
      </c>
      <c r="FK208" s="5" t="str">
        <f t="shared" si="611"/>
        <v/>
      </c>
      <c r="FL208" s="5" t="str">
        <f t="shared" si="612"/>
        <v/>
      </c>
      <c r="FM208" s="5">
        <f t="shared" si="613"/>
        <v>0.6333333333333333</v>
      </c>
      <c r="FN208" s="5" t="str">
        <f t="shared" si="614"/>
        <v/>
      </c>
      <c r="FO208" s="5" t="str">
        <f t="shared" si="615"/>
        <v/>
      </c>
      <c r="FP208" s="4">
        <f t="shared" si="616"/>
        <v>160.66</v>
      </c>
      <c r="FQ208" s="4" t="str">
        <f t="shared" si="617"/>
        <v/>
      </c>
      <c r="FR208" s="4">
        <f t="shared" si="618"/>
        <v>241</v>
      </c>
      <c r="FS208" s="65">
        <f t="shared" si="619"/>
        <v>0.17610927994748254</v>
      </c>
      <c r="FT208" s="65" t="str">
        <f t="shared" si="620"/>
        <v/>
      </c>
      <c r="FU208" s="65" t="str">
        <f t="shared" si="621"/>
        <v/>
      </c>
      <c r="FV208" s="65" t="str">
        <f t="shared" si="622"/>
        <v/>
      </c>
      <c r="FW208" s="65">
        <f t="shared" si="623"/>
        <v>0.74544180354410727</v>
      </c>
      <c r="FX208" s="65">
        <f t="shared" si="624"/>
        <v>-4.2746387650367451E-2</v>
      </c>
      <c r="FY208" s="65">
        <f t="shared" si="625"/>
        <v>5.0393854518369663</v>
      </c>
      <c r="FZ208" s="65">
        <f t="shared" si="626"/>
        <v>-5.575637529938021</v>
      </c>
      <c r="GA208" s="65">
        <f t="shared" si="627"/>
        <v>0.28112383198411361</v>
      </c>
      <c r="GB208" s="65">
        <f t="shared" si="628"/>
        <v>0.27343100000000004</v>
      </c>
      <c r="GC208" s="65">
        <f t="shared" si="629"/>
        <v>-1.5990489999999999</v>
      </c>
      <c r="GD208" s="65">
        <f t="shared" si="630"/>
        <v>-2.4274170000000002</v>
      </c>
    </row>
    <row r="209" spans="1:186">
      <c r="A209" s="38" t="s">
        <v>185</v>
      </c>
      <c r="B209" s="37">
        <v>673459.70651299995</v>
      </c>
      <c r="C209" s="4">
        <v>4877112.8670499995</v>
      </c>
      <c r="D209" s="38" t="s">
        <v>401</v>
      </c>
      <c r="E209" s="38" t="s">
        <v>646</v>
      </c>
      <c r="F209" s="58">
        <v>5816</v>
      </c>
      <c r="G209" s="38" t="s">
        <v>421</v>
      </c>
      <c r="H209" s="34">
        <v>47.41</v>
      </c>
      <c r="I209" s="34">
        <v>1.76</v>
      </c>
      <c r="J209" s="34">
        <v>14.6</v>
      </c>
      <c r="K209" s="34">
        <v>15.6</v>
      </c>
      <c r="L209" s="34">
        <v>0.25</v>
      </c>
      <c r="M209" s="34">
        <v>6.3</v>
      </c>
      <c r="N209" s="34">
        <v>12.27</v>
      </c>
      <c r="O209" s="34">
        <v>0.63</v>
      </c>
      <c r="P209" s="34">
        <v>0.81</v>
      </c>
      <c r="Q209" s="34">
        <v>0.2</v>
      </c>
      <c r="R209" s="34"/>
      <c r="S209" s="5">
        <f t="shared" si="631"/>
        <v>99.829999999999984</v>
      </c>
      <c r="U209" s="4">
        <v>65</v>
      </c>
      <c r="V209" s="4">
        <v>433</v>
      </c>
      <c r="W209" s="4">
        <v>56</v>
      </c>
      <c r="Y209" s="4">
        <v>57</v>
      </c>
      <c r="AB209" s="4">
        <v>50</v>
      </c>
      <c r="AC209" s="4">
        <v>476</v>
      </c>
      <c r="AD209" s="4">
        <v>37</v>
      </c>
      <c r="AE209" s="4">
        <v>97</v>
      </c>
      <c r="AF209" s="26">
        <v>9</v>
      </c>
      <c r="AG209" s="4">
        <v>64</v>
      </c>
      <c r="AH209" s="5">
        <v>5.5</v>
      </c>
      <c r="AI209" s="5">
        <v>15</v>
      </c>
      <c r="AK209" s="5">
        <v>10</v>
      </c>
      <c r="AL209" s="5">
        <v>3.18</v>
      </c>
      <c r="AM209" s="5">
        <v>1.3</v>
      </c>
      <c r="AO209" s="5">
        <v>0.9</v>
      </c>
      <c r="AT209" s="5">
        <v>4.8</v>
      </c>
      <c r="AU209" s="5">
        <v>0.73</v>
      </c>
      <c r="AV209" s="5">
        <v>2.1</v>
      </c>
      <c r="AW209" s="5">
        <v>0.3</v>
      </c>
      <c r="AX209" s="5">
        <v>0.5</v>
      </c>
      <c r="BK209" s="4">
        <f t="shared" si="507"/>
        <v>10551</v>
      </c>
      <c r="BL209" s="6">
        <f t="shared" si="508"/>
        <v>0.78898319187884824</v>
      </c>
      <c r="BM209" s="6">
        <f t="shared" si="509"/>
        <v>2.2033049574361543E-2</v>
      </c>
      <c r="BN209" s="6">
        <f t="shared" si="510"/>
        <v>0.28633065306922922</v>
      </c>
      <c r="BO209" s="6">
        <f t="shared" si="511"/>
        <v>0.19536631183469005</v>
      </c>
      <c r="BP209" s="6">
        <f t="shared" si="512"/>
        <v>3.5241048773611504E-3</v>
      </c>
      <c r="BQ209" s="6">
        <f t="shared" si="513"/>
        <v>0.15628876209377324</v>
      </c>
      <c r="BR209" s="6">
        <f t="shared" si="514"/>
        <v>0.21879457917261055</v>
      </c>
      <c r="BS209" s="6">
        <f t="shared" si="515"/>
        <v>2.0329138431752179E-2</v>
      </c>
      <c r="BT209" s="6">
        <f t="shared" si="516"/>
        <v>1.7197452229299363E-2</v>
      </c>
      <c r="BU209" s="6">
        <f t="shared" si="517"/>
        <v>2.8180921516133581E-3</v>
      </c>
      <c r="BV209" s="5">
        <f t="shared" si="518"/>
        <v>1.85</v>
      </c>
      <c r="BW209" s="5">
        <f t="shared" si="519"/>
        <v>12.38</v>
      </c>
      <c r="BX209" s="36">
        <f t="shared" si="520"/>
        <v>47.09</v>
      </c>
      <c r="BY209" s="5">
        <f t="shared" si="521"/>
        <v>2.23</v>
      </c>
      <c r="BZ209" s="5">
        <f t="shared" si="522"/>
        <v>8.3000000000000007</v>
      </c>
      <c r="CA209" s="5">
        <f t="shared" si="523"/>
        <v>6.97</v>
      </c>
      <c r="CB209" s="5">
        <f t="shared" si="524"/>
        <v>8.8000000000000007</v>
      </c>
      <c r="CC209" s="5">
        <f t="shared" si="525"/>
        <v>1.44</v>
      </c>
      <c r="CD209" s="5">
        <f t="shared" si="526"/>
        <v>-10.83</v>
      </c>
      <c r="CE209" s="34">
        <f t="shared" si="527"/>
        <v>7.1099999999999994</v>
      </c>
      <c r="CF209" s="34">
        <f t="shared" si="528"/>
        <v>20.009999999999998</v>
      </c>
      <c r="CG209" s="34">
        <f t="shared" si="529"/>
        <v>35.532233883058474</v>
      </c>
      <c r="CH209" s="5">
        <f t="shared" si="530"/>
        <v>7.7</v>
      </c>
      <c r="CI209" s="5">
        <f t="shared" si="531"/>
        <v>0.64</v>
      </c>
      <c r="CJ209" s="6">
        <f t="shared" si="532"/>
        <v>4.9000000000000002E-2</v>
      </c>
      <c r="CK209" s="5">
        <f t="shared" si="533"/>
        <v>0.105</v>
      </c>
      <c r="CL209" s="5">
        <f t="shared" si="534"/>
        <v>47.6</v>
      </c>
      <c r="CM209" s="5">
        <f t="shared" si="535"/>
        <v>1.28</v>
      </c>
      <c r="CN209" s="5">
        <f t="shared" si="536"/>
        <v>1.02</v>
      </c>
      <c r="CO209" s="5">
        <f t="shared" si="537"/>
        <v>0.13</v>
      </c>
      <c r="CP209" s="5">
        <f t="shared" si="538"/>
        <v>2.62</v>
      </c>
      <c r="CQ209" s="6">
        <f t="shared" si="539"/>
        <v>0.24299999999999999</v>
      </c>
      <c r="CR209" s="40">
        <f t="shared" si="540"/>
        <v>5.4999999999999997E-3</v>
      </c>
      <c r="CS209" s="5">
        <f t="shared" si="541"/>
        <v>7.11</v>
      </c>
      <c r="CT209" s="5">
        <f t="shared" si="542"/>
        <v>11.64</v>
      </c>
      <c r="CU209" s="5">
        <f t="shared" si="543"/>
        <v>128</v>
      </c>
      <c r="CV209" s="5">
        <f t="shared" si="544"/>
        <v>46.2</v>
      </c>
      <c r="CW209" s="5">
        <f t="shared" si="545"/>
        <v>10.78</v>
      </c>
      <c r="CX209" s="5">
        <f t="shared" si="546"/>
        <v>3.13</v>
      </c>
      <c r="CY209" s="4">
        <f t="shared" si="547"/>
        <v>285</v>
      </c>
      <c r="CZ209" s="4">
        <f t="shared" si="548"/>
        <v>108.8</v>
      </c>
      <c r="DA209" s="4">
        <f t="shared" si="549"/>
        <v>2198</v>
      </c>
      <c r="DB209" s="5">
        <f t="shared" si="550"/>
        <v>1.73</v>
      </c>
      <c r="DC209" s="5">
        <f t="shared" si="551"/>
        <v>13.33</v>
      </c>
      <c r="DD209" s="5">
        <f t="shared" si="552"/>
        <v>213.33</v>
      </c>
      <c r="DE209" s="5">
        <f t="shared" si="553"/>
        <v>0.44</v>
      </c>
      <c r="DF209" s="5">
        <f t="shared" si="554"/>
        <v>1.88</v>
      </c>
      <c r="DG209" s="5">
        <f t="shared" si="555"/>
        <v>0.06</v>
      </c>
      <c r="DH209" s="5">
        <f t="shared" si="556"/>
        <v>0.1</v>
      </c>
      <c r="DI209" s="5">
        <f t="shared" si="557"/>
        <v>0.37</v>
      </c>
      <c r="DJ209" s="5">
        <f t="shared" si="558"/>
        <v>13.48</v>
      </c>
      <c r="DK209" s="5">
        <f t="shared" si="559"/>
        <v>0.61</v>
      </c>
      <c r="DL209" s="5">
        <f t="shared" si="560"/>
        <v>18.329999999999998</v>
      </c>
      <c r="DM209" s="5" t="str">
        <f t="shared" si="561"/>
        <v/>
      </c>
      <c r="DN209" s="5">
        <f t="shared" si="562"/>
        <v>1.67</v>
      </c>
      <c r="DO209" s="5">
        <f t="shared" si="563"/>
        <v>18</v>
      </c>
      <c r="DP209" s="5" t="str">
        <f t="shared" si="564"/>
        <v/>
      </c>
      <c r="DQ209" s="5">
        <f t="shared" si="565"/>
        <v>0.77</v>
      </c>
      <c r="DR209" s="5">
        <f t="shared" si="566"/>
        <v>1.07</v>
      </c>
      <c r="DS209" s="5">
        <f t="shared" si="567"/>
        <v>0.72</v>
      </c>
      <c r="DT209" s="5">
        <f t="shared" si="568"/>
        <v>1.69</v>
      </c>
      <c r="DU209" s="5">
        <f t="shared" si="569"/>
        <v>0.62</v>
      </c>
      <c r="DV209" s="5">
        <f t="shared" si="570"/>
        <v>0.46</v>
      </c>
      <c r="DW209" s="5">
        <f t="shared" si="571"/>
        <v>0.78</v>
      </c>
      <c r="DX209" s="5">
        <f t="shared" si="572"/>
        <v>1.18</v>
      </c>
      <c r="DY209" s="5">
        <f t="shared" si="573"/>
        <v>1.48</v>
      </c>
      <c r="DZ209" s="36">
        <f t="shared" si="574"/>
        <v>46</v>
      </c>
      <c r="EA209" s="36">
        <f t="shared" si="575"/>
        <v>5.0999999999999996</v>
      </c>
      <c r="EB209" s="4">
        <f t="shared" si="576"/>
        <v>-221.92626537506339</v>
      </c>
      <c r="EC209" s="4">
        <f t="shared" si="577"/>
        <v>79.604753850157522</v>
      </c>
      <c r="ED209" s="4">
        <f t="shared" si="578"/>
        <v>-188.78509593704339</v>
      </c>
      <c r="EE209" s="4">
        <f t="shared" si="579"/>
        <v>373.68812350282479</v>
      </c>
      <c r="EF209" s="4">
        <f t="shared" si="580"/>
        <v>101.70712264701768</v>
      </c>
      <c r="EG209" s="5">
        <f t="shared" si="581"/>
        <v>0.60275786665199205</v>
      </c>
      <c r="EH209" s="5">
        <f t="shared" si="582"/>
        <v>7.6291881303559537</v>
      </c>
      <c r="EI209" s="5">
        <f t="shared" si="583"/>
        <v>1.1172457067652009</v>
      </c>
      <c r="EJ209" s="5">
        <f t="shared" si="584"/>
        <v>0.17156873235208059</v>
      </c>
      <c r="EK209" s="5">
        <f t="shared" si="585"/>
        <v>7.5500606748366464E-2</v>
      </c>
      <c r="EL209" s="5">
        <f t="shared" si="586"/>
        <v>1.6256915171566781</v>
      </c>
      <c r="EM209" s="5">
        <f t="shared" si="587"/>
        <v>0.31</v>
      </c>
      <c r="EN209" s="5">
        <f t="shared" si="588"/>
        <v>23.52</v>
      </c>
      <c r="EO209" s="36">
        <f t="shared" si="589"/>
        <v>1.76</v>
      </c>
      <c r="EP209" s="36">
        <f t="shared" si="590"/>
        <v>2.5</v>
      </c>
      <c r="EQ209" s="36">
        <f t="shared" si="591"/>
        <v>2</v>
      </c>
      <c r="ER209" s="36">
        <f t="shared" si="592"/>
        <v>105.512</v>
      </c>
      <c r="ES209" s="36">
        <f t="shared" si="593"/>
        <v>97</v>
      </c>
      <c r="ET209" s="36">
        <f t="shared" si="594"/>
        <v>111</v>
      </c>
      <c r="EU209" s="36">
        <f t="shared" si="595"/>
        <v>14.04</v>
      </c>
      <c r="EV209" s="36">
        <f t="shared" si="596"/>
        <v>6.3</v>
      </c>
      <c r="EW209" s="36">
        <f t="shared" si="597"/>
        <v>14.6</v>
      </c>
      <c r="EX209" s="36">
        <f t="shared" si="598"/>
        <v>14.04</v>
      </c>
      <c r="EY209" s="36">
        <f t="shared" si="599"/>
        <v>1.44</v>
      </c>
      <c r="EZ209" s="36">
        <f t="shared" si="600"/>
        <v>6.3</v>
      </c>
      <c r="FA209" s="5">
        <f t="shared" si="601"/>
        <v>0.70000000000000007</v>
      </c>
      <c r="FB209" s="5">
        <f t="shared" si="602"/>
        <v>0.5</v>
      </c>
      <c r="FC209" s="5">
        <f t="shared" si="603"/>
        <v>0.3</v>
      </c>
      <c r="FD209" s="36">
        <f t="shared" si="604"/>
        <v>105.512</v>
      </c>
      <c r="FE209" s="36">
        <f t="shared" si="605"/>
        <v>97</v>
      </c>
      <c r="FF209" s="36">
        <f t="shared" si="606"/>
        <v>238</v>
      </c>
      <c r="FG209" s="5">
        <f t="shared" si="607"/>
        <v>18</v>
      </c>
      <c r="FH209" s="36">
        <f t="shared" si="608"/>
        <v>24.25</v>
      </c>
      <c r="FI209" s="36">
        <f t="shared" si="609"/>
        <v>37</v>
      </c>
      <c r="FJ209" s="5">
        <f t="shared" si="610"/>
        <v>2.4666666666666668</v>
      </c>
      <c r="FK209" s="5">
        <f t="shared" si="611"/>
        <v>0.55000000000000004</v>
      </c>
      <c r="FL209" s="5">
        <f t="shared" si="612"/>
        <v>1.125</v>
      </c>
      <c r="FM209" s="5">
        <f t="shared" si="613"/>
        <v>1.6666666666666667</v>
      </c>
      <c r="FN209" s="5">
        <f t="shared" si="614"/>
        <v>2.1</v>
      </c>
      <c r="FO209" s="5">
        <f t="shared" si="615"/>
        <v>0.89999999999999991</v>
      </c>
      <c r="FP209" s="4">
        <f t="shared" si="616"/>
        <v>211.02</v>
      </c>
      <c r="FQ209" s="4">
        <f t="shared" si="617"/>
        <v>159</v>
      </c>
      <c r="FR209" s="4">
        <f t="shared" si="618"/>
        <v>433</v>
      </c>
      <c r="FS209" s="65">
        <f t="shared" si="619"/>
        <v>0.31216427765277927</v>
      </c>
      <c r="FT209" s="65">
        <f t="shared" si="620"/>
        <v>0.18755974227828817</v>
      </c>
      <c r="FU209" s="65">
        <f t="shared" si="621"/>
        <v>-0.44834951214963792</v>
      </c>
      <c r="FV209" s="65">
        <f t="shared" si="622"/>
        <v>0.11531408826401844</v>
      </c>
      <c r="FW209" s="65">
        <f t="shared" si="623"/>
        <v>0.62292320851244498</v>
      </c>
      <c r="FX209" s="65">
        <f t="shared" si="624"/>
        <v>0.25637332101185051</v>
      </c>
      <c r="FY209" s="65">
        <f t="shared" si="625"/>
        <v>5.2835814575951714</v>
      </c>
      <c r="FZ209" s="65">
        <f t="shared" si="626"/>
        <v>-4.7354921488260082</v>
      </c>
      <c r="GA209" s="65">
        <f t="shared" si="627"/>
        <v>0.32246779426440086</v>
      </c>
      <c r="GB209" s="65">
        <f t="shared" si="628"/>
        <v>0.31510899999999997</v>
      </c>
      <c r="GC209" s="65">
        <f t="shared" si="629"/>
        <v>-1.5306479999999998</v>
      </c>
      <c r="GD209" s="65">
        <f t="shared" si="630"/>
        <v>-2.2381519999999999</v>
      </c>
    </row>
    <row r="210" spans="1:186">
      <c r="A210" s="38" t="s">
        <v>185</v>
      </c>
      <c r="B210" s="37">
        <v>673406.64738900005</v>
      </c>
      <c r="C210" s="4">
        <v>4877047.8399799997</v>
      </c>
      <c r="D210" s="38" t="s">
        <v>401</v>
      </c>
      <c r="E210" s="38" t="s">
        <v>646</v>
      </c>
      <c r="F210" s="58">
        <v>5817</v>
      </c>
      <c r="G210" s="38" t="s">
        <v>422</v>
      </c>
      <c r="H210" s="34">
        <v>53.61</v>
      </c>
      <c r="I210" s="34">
        <v>0.61</v>
      </c>
      <c r="J210" s="34">
        <v>13.76</v>
      </c>
      <c r="K210" s="34">
        <v>8.59</v>
      </c>
      <c r="L210" s="34">
        <v>0.18</v>
      </c>
      <c r="M210" s="34">
        <v>8.61</v>
      </c>
      <c r="N210" s="34">
        <v>11.11</v>
      </c>
      <c r="O210" s="34">
        <v>4</v>
      </c>
      <c r="P210" s="34">
        <v>0</v>
      </c>
      <c r="Q210" s="34">
        <v>0.05</v>
      </c>
      <c r="R210" s="34"/>
      <c r="S210" s="5">
        <f t="shared" si="631"/>
        <v>100.52000000000001</v>
      </c>
      <c r="U210" s="4">
        <v>53</v>
      </c>
      <c r="V210" s="4">
        <v>202</v>
      </c>
      <c r="W210" s="4">
        <v>390</v>
      </c>
      <c r="Y210" s="4">
        <v>83</v>
      </c>
      <c r="AB210" s="4">
        <v>16</v>
      </c>
      <c r="AC210" s="4">
        <v>257</v>
      </c>
      <c r="AD210" s="4">
        <v>13</v>
      </c>
      <c r="AE210" s="4">
        <v>64</v>
      </c>
      <c r="AF210" s="26">
        <v>9</v>
      </c>
      <c r="AG210" s="4">
        <v>10</v>
      </c>
      <c r="AH210" s="5">
        <v>2</v>
      </c>
      <c r="AI210" s="5">
        <v>5</v>
      </c>
      <c r="AK210" s="5">
        <v>3</v>
      </c>
      <c r="AL210" s="5">
        <v>1.28</v>
      </c>
      <c r="AM210" s="5">
        <v>0.5</v>
      </c>
      <c r="AO210" s="5">
        <v>0.3</v>
      </c>
      <c r="AT210" s="5">
        <v>1.54</v>
      </c>
      <c r="AU210" s="5">
        <v>0.25</v>
      </c>
      <c r="AV210" s="5">
        <v>0.9</v>
      </c>
      <c r="AW210" s="5">
        <v>0.2</v>
      </c>
      <c r="AX210" s="5">
        <v>0.3</v>
      </c>
      <c r="BK210" s="4">
        <f t="shared" si="507"/>
        <v>3657</v>
      </c>
      <c r="BL210" s="6">
        <f t="shared" si="508"/>
        <v>0.89216175736395398</v>
      </c>
      <c r="BM210" s="6">
        <f t="shared" si="509"/>
        <v>7.6364546820230344E-3</v>
      </c>
      <c r="BN210" s="6">
        <f t="shared" si="510"/>
        <v>0.26985683467346538</v>
      </c>
      <c r="BO210" s="6">
        <f t="shared" si="511"/>
        <v>0.10757670632435817</v>
      </c>
      <c r="BP210" s="6">
        <f t="shared" si="512"/>
        <v>2.5373555117000281E-3</v>
      </c>
      <c r="BQ210" s="6">
        <f t="shared" si="513"/>
        <v>0.21359464152815677</v>
      </c>
      <c r="BR210" s="6">
        <f t="shared" si="514"/>
        <v>0.19810984308131241</v>
      </c>
      <c r="BS210" s="6">
        <f t="shared" si="515"/>
        <v>0.12907389480477574</v>
      </c>
      <c r="BT210" s="6">
        <f t="shared" si="516"/>
        <v>0</v>
      </c>
      <c r="BU210" s="6">
        <f t="shared" si="517"/>
        <v>7.0452303790333951E-4</v>
      </c>
      <c r="BV210" s="5">
        <f t="shared" si="518"/>
        <v>1.02</v>
      </c>
      <c r="BW210" s="5">
        <f t="shared" si="519"/>
        <v>6.81</v>
      </c>
      <c r="BX210" s="36">
        <f t="shared" si="520"/>
        <v>68.83</v>
      </c>
      <c r="BY210" s="5">
        <f t="shared" si="521"/>
        <v>0.9</v>
      </c>
      <c r="BZ210" s="5">
        <f t="shared" si="522"/>
        <v>22.56</v>
      </c>
      <c r="CA210" s="5">
        <f t="shared" si="523"/>
        <v>18.21</v>
      </c>
      <c r="CB210" s="5">
        <f t="shared" si="524"/>
        <v>12.2</v>
      </c>
      <c r="CC210" s="5">
        <f t="shared" si="525"/>
        <v>4</v>
      </c>
      <c r="CD210" s="5">
        <f t="shared" si="526"/>
        <v>-7.1099999999999994</v>
      </c>
      <c r="CE210" s="34">
        <f t="shared" si="527"/>
        <v>8.61</v>
      </c>
      <c r="CF210" s="34">
        <f t="shared" si="528"/>
        <v>23.72</v>
      </c>
      <c r="CG210" s="34">
        <f t="shared" si="529"/>
        <v>36.298482293423277</v>
      </c>
      <c r="CH210" s="5">
        <f t="shared" si="530"/>
        <v>0</v>
      </c>
      <c r="CI210" s="5">
        <f t="shared" si="531"/>
        <v>0</v>
      </c>
      <c r="CJ210" s="6">
        <f t="shared" si="532"/>
        <v>0.128</v>
      </c>
      <c r="CK210" s="5">
        <f t="shared" si="533"/>
        <v>6.2E-2</v>
      </c>
      <c r="CL210" s="5">
        <f t="shared" si="534"/>
        <v>85.667000000000002</v>
      </c>
      <c r="CM210" s="5">
        <f t="shared" si="535"/>
        <v>0.63</v>
      </c>
      <c r="CN210" s="5">
        <f t="shared" si="536"/>
        <v>0.21</v>
      </c>
      <c r="CO210" s="5">
        <f t="shared" si="537"/>
        <v>1.93</v>
      </c>
      <c r="CP210" s="5">
        <f t="shared" si="538"/>
        <v>4.92</v>
      </c>
      <c r="CQ210" s="6">
        <f t="shared" si="539"/>
        <v>0.69199999999999995</v>
      </c>
      <c r="CR210" s="40">
        <f t="shared" si="540"/>
        <v>1.0500000000000001E-2</v>
      </c>
      <c r="CS210" s="5">
        <f t="shared" si="541"/>
        <v>1.1100000000000001</v>
      </c>
      <c r="CT210" s="5">
        <f t="shared" si="542"/>
        <v>5</v>
      </c>
      <c r="CU210" s="5">
        <f t="shared" si="543"/>
        <v>33.299999999999997</v>
      </c>
      <c r="CV210" s="5">
        <f t="shared" si="544"/>
        <v>71.099999999999994</v>
      </c>
      <c r="CW210" s="5">
        <f t="shared" si="545"/>
        <v>7.11</v>
      </c>
      <c r="CX210" s="5">
        <f t="shared" si="546"/>
        <v>3.25</v>
      </c>
      <c r="CY210" s="4">
        <f t="shared" si="547"/>
        <v>281</v>
      </c>
      <c r="CZ210" s="4">
        <f t="shared" si="548"/>
        <v>57.1</v>
      </c>
      <c r="DA210" s="4">
        <f t="shared" si="549"/>
        <v>2375</v>
      </c>
      <c r="DB210" s="5">
        <f t="shared" si="550"/>
        <v>0.77</v>
      </c>
      <c r="DC210" s="5">
        <f t="shared" si="551"/>
        <v>6.49</v>
      </c>
      <c r="DD210" s="5">
        <f t="shared" si="552"/>
        <v>50</v>
      </c>
      <c r="DE210" s="5">
        <f t="shared" si="553"/>
        <v>0.57999999999999996</v>
      </c>
      <c r="DF210" s="5">
        <f t="shared" si="554"/>
        <v>5.84</v>
      </c>
      <c r="DG210" s="5">
        <f t="shared" si="555"/>
        <v>0.13</v>
      </c>
      <c r="DH210" s="5">
        <f t="shared" si="556"/>
        <v>0.19</v>
      </c>
      <c r="DI210" s="5">
        <f t="shared" si="557"/>
        <v>0.4</v>
      </c>
      <c r="DJ210" s="5">
        <f t="shared" si="558"/>
        <v>4.82</v>
      </c>
      <c r="DK210" s="5">
        <f t="shared" si="559"/>
        <v>0.22</v>
      </c>
      <c r="DL210" s="5">
        <f t="shared" si="560"/>
        <v>10</v>
      </c>
      <c r="DM210" s="5" t="str">
        <f t="shared" si="561"/>
        <v/>
      </c>
      <c r="DN210" s="5">
        <f t="shared" si="562"/>
        <v>1.5</v>
      </c>
      <c r="DO210" s="5">
        <f t="shared" si="563"/>
        <v>30</v>
      </c>
      <c r="DP210" s="5" t="str">
        <f t="shared" si="564"/>
        <v/>
      </c>
      <c r="DQ210" s="5">
        <f t="shared" si="565"/>
        <v>0.87</v>
      </c>
      <c r="DR210" s="5">
        <f t="shared" si="566"/>
        <v>0.96</v>
      </c>
      <c r="DS210" s="5">
        <f t="shared" si="567"/>
        <v>0.9</v>
      </c>
      <c r="DT210" s="5">
        <f t="shared" si="568"/>
        <v>2.5299999999999998</v>
      </c>
      <c r="DU210" s="5">
        <f t="shared" si="569"/>
        <v>0.23</v>
      </c>
      <c r="DV210" s="5">
        <f t="shared" si="570"/>
        <v>0.28000000000000003</v>
      </c>
      <c r="DW210" s="5">
        <f t="shared" si="571"/>
        <v>0.7</v>
      </c>
      <c r="DX210" s="5">
        <f t="shared" si="572"/>
        <v>0.84</v>
      </c>
      <c r="DY210" s="5">
        <f t="shared" si="573"/>
        <v>2.2400000000000002</v>
      </c>
      <c r="DZ210" s="36">
        <f t="shared" si="574"/>
        <v>22</v>
      </c>
      <c r="EA210" s="36">
        <f t="shared" si="575"/>
        <v>1.7</v>
      </c>
      <c r="EB210" s="4">
        <f t="shared" si="576"/>
        <v>-327.18373788608812</v>
      </c>
      <c r="EC210" s="4">
        <f t="shared" si="577"/>
        <v>36.240128929000633</v>
      </c>
      <c r="ED210" s="4">
        <f t="shared" si="578"/>
        <v>-255.43674629393516</v>
      </c>
      <c r="EE210" s="4">
        <f t="shared" si="579"/>
        <v>328.80780253453793</v>
      </c>
      <c r="EF210" s="4">
        <f t="shared" si="580"/>
        <v>189.95206853646141</v>
      </c>
      <c r="EG210" s="5">
        <f t="shared" si="581"/>
        <v>0.51386724314524534</v>
      </c>
      <c r="EH210" s="5">
        <f t="shared" si="582"/>
        <v>2.0918007061592783</v>
      </c>
      <c r="EI210" s="5">
        <f t="shared" si="583"/>
        <v>0.82505360083985257</v>
      </c>
      <c r="EJ210" s="5">
        <f t="shared" si="584"/>
        <v>0.65131674457768352</v>
      </c>
      <c r="EK210" s="5">
        <f t="shared" si="585"/>
        <v>0.47805701425356334</v>
      </c>
      <c r="EL210" s="5">
        <f t="shared" si="586"/>
        <v>1.4679709012042594</v>
      </c>
      <c r="EM210" s="5">
        <f t="shared" si="587"/>
        <v>0.26</v>
      </c>
      <c r="EN210" s="5">
        <f t="shared" si="588"/>
        <v>17.690000000000001</v>
      </c>
      <c r="EO210" s="36">
        <f t="shared" si="589"/>
        <v>0.61</v>
      </c>
      <c r="EP210" s="36">
        <f t="shared" si="590"/>
        <v>1.7999999999999998</v>
      </c>
      <c r="EQ210" s="36">
        <f t="shared" si="591"/>
        <v>0.5</v>
      </c>
      <c r="ER210" s="36">
        <f t="shared" si="592"/>
        <v>36.569499999999998</v>
      </c>
      <c r="ES210" s="36">
        <f t="shared" si="593"/>
        <v>64</v>
      </c>
      <c r="ET210" s="36">
        <f t="shared" si="594"/>
        <v>39</v>
      </c>
      <c r="EU210" s="36">
        <f t="shared" si="595"/>
        <v>7.7309999999999999</v>
      </c>
      <c r="EV210" s="36">
        <f t="shared" si="596"/>
        <v>8.61</v>
      </c>
      <c r="EW210" s="36">
        <f t="shared" si="597"/>
        <v>13.76</v>
      </c>
      <c r="EX210" s="36">
        <f t="shared" si="598"/>
        <v>7.7309999999999999</v>
      </c>
      <c r="EY210" s="36">
        <f t="shared" si="599"/>
        <v>4</v>
      </c>
      <c r="EZ210" s="36">
        <f t="shared" si="600"/>
        <v>8.61</v>
      </c>
      <c r="FA210" s="5">
        <f t="shared" si="601"/>
        <v>0.3</v>
      </c>
      <c r="FB210" s="5">
        <f t="shared" si="602"/>
        <v>0.3</v>
      </c>
      <c r="FC210" s="5">
        <f t="shared" si="603"/>
        <v>0.2</v>
      </c>
      <c r="FD210" s="36">
        <f t="shared" si="604"/>
        <v>36.569499999999998</v>
      </c>
      <c r="FE210" s="36">
        <f t="shared" si="605"/>
        <v>64</v>
      </c>
      <c r="FF210" s="36">
        <f t="shared" si="606"/>
        <v>128.5</v>
      </c>
      <c r="FG210" s="5">
        <f t="shared" si="607"/>
        <v>18</v>
      </c>
      <c r="FH210" s="36">
        <f t="shared" si="608"/>
        <v>16</v>
      </c>
      <c r="FI210" s="36">
        <f t="shared" si="609"/>
        <v>13</v>
      </c>
      <c r="FJ210" s="5">
        <f t="shared" si="610"/>
        <v>0.8666666666666667</v>
      </c>
      <c r="FK210" s="5">
        <f t="shared" si="611"/>
        <v>0.2</v>
      </c>
      <c r="FL210" s="5">
        <f t="shared" si="612"/>
        <v>1.125</v>
      </c>
      <c r="FM210" s="5">
        <f t="shared" si="613"/>
        <v>0.53333333333333333</v>
      </c>
      <c r="FN210" s="5">
        <f t="shared" si="614"/>
        <v>0.9</v>
      </c>
      <c r="FO210" s="5">
        <f t="shared" si="615"/>
        <v>0.60000000000000009</v>
      </c>
      <c r="FP210" s="4">
        <f t="shared" si="616"/>
        <v>73.14</v>
      </c>
      <c r="FQ210" s="4">
        <f t="shared" si="617"/>
        <v>64</v>
      </c>
      <c r="FR210" s="4">
        <f t="shared" si="618"/>
        <v>202</v>
      </c>
      <c r="FS210" s="65">
        <f t="shared" si="619"/>
        <v>0.4411964134445982</v>
      </c>
      <c r="FT210" s="65">
        <f t="shared" si="620"/>
        <v>0.55909091793478227</v>
      </c>
      <c r="FU210" s="65">
        <f t="shared" si="621"/>
        <v>-0.3979400086720376</v>
      </c>
      <c r="FV210" s="65">
        <f t="shared" si="622"/>
        <v>0.31302311032323815</v>
      </c>
      <c r="FW210" s="65">
        <f t="shared" si="623"/>
        <v>1.1364677231173557</v>
      </c>
      <c r="FX210" s="65">
        <f t="shared" si="624"/>
        <v>0.44886815432121258</v>
      </c>
      <c r="FY210" s="65">
        <f t="shared" si="625"/>
        <v>5.5503501056519466</v>
      </c>
      <c r="FZ210" s="65">
        <f t="shared" si="626"/>
        <v>-4.7807322562172692</v>
      </c>
      <c r="GA210" s="65">
        <f t="shared" si="627"/>
        <v>0.25153309714342598</v>
      </c>
      <c r="GB210" s="65">
        <f t="shared" si="628"/>
        <v>0.37434200000000006</v>
      </c>
      <c r="GC210" s="65">
        <f t="shared" si="629"/>
        <v>-1.6543169999999998</v>
      </c>
      <c r="GD210" s="65">
        <f t="shared" si="630"/>
        <v>-2.511482</v>
      </c>
    </row>
    <row r="211" spans="1:186">
      <c r="A211" s="38" t="s">
        <v>185</v>
      </c>
      <c r="B211" s="37">
        <v>673304.00112699997</v>
      </c>
      <c r="C211" s="4">
        <v>4876966.2458899999</v>
      </c>
      <c r="D211" s="38" t="s">
        <v>401</v>
      </c>
      <c r="E211" s="38" t="s">
        <v>646</v>
      </c>
      <c r="F211" s="58">
        <v>5818</v>
      </c>
      <c r="G211" s="38" t="s">
        <v>423</v>
      </c>
      <c r="H211" s="34">
        <v>49.72</v>
      </c>
      <c r="I211" s="34">
        <v>0.93</v>
      </c>
      <c r="J211" s="34">
        <v>14.36</v>
      </c>
      <c r="K211" s="34">
        <v>11.78</v>
      </c>
      <c r="L211" s="34">
        <v>0.27</v>
      </c>
      <c r="M211" s="34">
        <v>8.11</v>
      </c>
      <c r="N211" s="34">
        <v>11.75</v>
      </c>
      <c r="O211" s="34">
        <v>3.05</v>
      </c>
      <c r="P211" s="34">
        <v>0</v>
      </c>
      <c r="Q211" s="34">
        <v>0.05</v>
      </c>
      <c r="R211" s="34"/>
      <c r="S211" s="5">
        <f t="shared" si="631"/>
        <v>100.01999999999998</v>
      </c>
      <c r="V211" s="4">
        <v>230</v>
      </c>
      <c r="W211" s="4">
        <v>262</v>
      </c>
      <c r="Y211" s="4">
        <v>67</v>
      </c>
      <c r="AB211" s="4">
        <v>14</v>
      </c>
      <c r="AC211" s="4">
        <v>213</v>
      </c>
      <c r="AD211" s="4">
        <v>17</v>
      </c>
      <c r="AE211" s="4">
        <v>69</v>
      </c>
      <c r="AF211" s="26">
        <v>8</v>
      </c>
      <c r="AG211" s="4">
        <v>10</v>
      </c>
      <c r="BK211" s="4">
        <f t="shared" si="507"/>
        <v>5575</v>
      </c>
      <c r="BL211" s="6">
        <f t="shared" si="508"/>
        <v>0.82742552837410543</v>
      </c>
      <c r="BM211" s="6">
        <f t="shared" si="509"/>
        <v>1.1642463695543316E-2</v>
      </c>
      <c r="BN211" s="6">
        <f t="shared" si="510"/>
        <v>0.28162384781329669</v>
      </c>
      <c r="BO211" s="6">
        <f t="shared" si="511"/>
        <v>0.14752661239824671</v>
      </c>
      <c r="BP211" s="6">
        <f t="shared" si="512"/>
        <v>3.8060332675500428E-3</v>
      </c>
      <c r="BQ211" s="6">
        <f t="shared" si="513"/>
        <v>0.20119077152071443</v>
      </c>
      <c r="BR211" s="6">
        <f t="shared" si="514"/>
        <v>0.20952211126961484</v>
      </c>
      <c r="BS211" s="6">
        <f t="shared" si="515"/>
        <v>9.8418844788641491E-2</v>
      </c>
      <c r="BT211" s="6">
        <f t="shared" si="516"/>
        <v>0</v>
      </c>
      <c r="BU211" s="6">
        <f t="shared" si="517"/>
        <v>7.0452303790333951E-4</v>
      </c>
      <c r="BV211" s="5">
        <f t="shared" si="518"/>
        <v>1.4</v>
      </c>
      <c r="BW211" s="5">
        <f t="shared" si="519"/>
        <v>9.34</v>
      </c>
      <c r="BX211" s="36">
        <f t="shared" si="520"/>
        <v>60.27</v>
      </c>
      <c r="BY211" s="5">
        <f t="shared" si="521"/>
        <v>1.31</v>
      </c>
      <c r="BZ211" s="5">
        <f t="shared" si="522"/>
        <v>15.44</v>
      </c>
      <c r="CA211" s="5">
        <f t="shared" si="523"/>
        <v>12.63</v>
      </c>
      <c r="CB211" s="5">
        <f t="shared" si="524"/>
        <v>18.600000000000001</v>
      </c>
      <c r="CC211" s="5">
        <f t="shared" si="525"/>
        <v>3.05</v>
      </c>
      <c r="CD211" s="5">
        <f t="shared" si="526"/>
        <v>-8.6999999999999993</v>
      </c>
      <c r="CE211" s="34">
        <f t="shared" si="527"/>
        <v>8.11</v>
      </c>
      <c r="CF211" s="34">
        <f t="shared" si="528"/>
        <v>22.91</v>
      </c>
      <c r="CG211" s="34">
        <f t="shared" si="529"/>
        <v>35.399388913138367</v>
      </c>
      <c r="CH211" s="5">
        <f t="shared" si="530"/>
        <v>0</v>
      </c>
      <c r="CI211" s="5">
        <f t="shared" si="531"/>
        <v>0</v>
      </c>
      <c r="CJ211" s="6">
        <f t="shared" si="532"/>
        <v>0.13800000000000001</v>
      </c>
      <c r="CK211" s="5">
        <f t="shared" si="533"/>
        <v>6.6000000000000003E-2</v>
      </c>
      <c r="CL211" s="5" t="str">
        <f t="shared" si="534"/>
        <v/>
      </c>
      <c r="CM211" s="5">
        <f t="shared" si="535"/>
        <v>0.71</v>
      </c>
      <c r="CN211" s="5">
        <f t="shared" si="536"/>
        <v>0.26</v>
      </c>
      <c r="CO211" s="5">
        <f t="shared" si="537"/>
        <v>1.1399999999999999</v>
      </c>
      <c r="CP211" s="5">
        <f t="shared" si="538"/>
        <v>4.0599999999999996</v>
      </c>
      <c r="CQ211" s="6">
        <f t="shared" si="539"/>
        <v>0.47099999999999997</v>
      </c>
      <c r="CR211" s="40">
        <f t="shared" si="540"/>
        <v>7.4000000000000003E-3</v>
      </c>
      <c r="CS211" s="5">
        <f t="shared" si="541"/>
        <v>1.25</v>
      </c>
      <c r="CT211" s="5" t="str">
        <f t="shared" si="542"/>
        <v/>
      </c>
      <c r="CU211" s="5" t="str">
        <f t="shared" si="543"/>
        <v/>
      </c>
      <c r="CV211" s="5" t="str">
        <f t="shared" si="544"/>
        <v/>
      </c>
      <c r="CW211" s="5">
        <f t="shared" si="545"/>
        <v>8.6300000000000008</v>
      </c>
      <c r="CX211" s="5" t="str">
        <f t="shared" si="546"/>
        <v/>
      </c>
      <c r="CY211" s="4">
        <f t="shared" si="547"/>
        <v>328</v>
      </c>
      <c r="CZ211" s="4">
        <f t="shared" si="548"/>
        <v>80.8</v>
      </c>
      <c r="DA211" s="4" t="str">
        <f t="shared" si="549"/>
        <v/>
      </c>
      <c r="DB211" s="5">
        <f t="shared" si="550"/>
        <v>0.59</v>
      </c>
      <c r="DC211" s="5" t="str">
        <f t="shared" si="551"/>
        <v/>
      </c>
      <c r="DD211" s="5" t="str">
        <f t="shared" si="552"/>
        <v/>
      </c>
      <c r="DE211" s="5" t="str">
        <f t="shared" si="553"/>
        <v/>
      </c>
      <c r="DF211" s="5" t="str">
        <f t="shared" si="554"/>
        <v/>
      </c>
      <c r="DG211" s="5" t="str">
        <f t="shared" si="555"/>
        <v/>
      </c>
      <c r="DH211" s="5" t="str">
        <f t="shared" si="556"/>
        <v/>
      </c>
      <c r="DI211" s="5" t="str">
        <f t="shared" si="557"/>
        <v/>
      </c>
      <c r="DJ211" s="5" t="str">
        <f t="shared" si="558"/>
        <v/>
      </c>
      <c r="DK211" s="5" t="str">
        <f t="shared" si="559"/>
        <v/>
      </c>
      <c r="DL211" s="5" t="str">
        <f t="shared" si="560"/>
        <v/>
      </c>
      <c r="DM211" s="5" t="str">
        <f t="shared" si="561"/>
        <v/>
      </c>
      <c r="DN211" s="5" t="str">
        <f t="shared" si="562"/>
        <v/>
      </c>
      <c r="DO211" s="5" t="str">
        <f t="shared" si="563"/>
        <v/>
      </c>
      <c r="DP211" s="5" t="str">
        <f t="shared" si="564"/>
        <v/>
      </c>
      <c r="DQ211" s="5" t="str">
        <f t="shared" si="565"/>
        <v/>
      </c>
      <c r="DR211" s="5" t="str">
        <f t="shared" si="566"/>
        <v/>
      </c>
      <c r="DS211" s="5" t="str">
        <f t="shared" si="567"/>
        <v/>
      </c>
      <c r="DT211" s="5" t="str">
        <f t="shared" si="568"/>
        <v/>
      </c>
      <c r="DU211" s="5" t="str">
        <f t="shared" si="569"/>
        <v/>
      </c>
      <c r="DV211" s="5" t="str">
        <f t="shared" si="570"/>
        <v/>
      </c>
      <c r="DW211" s="5" t="str">
        <f t="shared" si="571"/>
        <v/>
      </c>
      <c r="DX211" s="5" t="str">
        <f t="shared" si="572"/>
        <v/>
      </c>
      <c r="DY211" s="5">
        <f t="shared" si="573"/>
        <v>1.85</v>
      </c>
      <c r="DZ211" s="36">
        <f t="shared" si="574"/>
        <v>25</v>
      </c>
      <c r="EA211" s="36" t="str">
        <f t="shared" si="575"/>
        <v/>
      </c>
      <c r="EB211" s="4">
        <f t="shared" si="576"/>
        <v>-307.94095605825635</v>
      </c>
      <c r="EC211" s="4">
        <f t="shared" si="577"/>
        <v>37.708257156317096</v>
      </c>
      <c r="ED211" s="4">
        <f t="shared" si="578"/>
        <v>-235.83921951457449</v>
      </c>
      <c r="EE211" s="4">
        <f t="shared" si="579"/>
        <v>360.35984761450447</v>
      </c>
      <c r="EF211" s="4">
        <f t="shared" si="580"/>
        <v>156.93189522917845</v>
      </c>
      <c r="EG211" s="5">
        <f t="shared" si="581"/>
        <v>0.54437966803577154</v>
      </c>
      <c r="EH211" s="5">
        <f t="shared" si="582"/>
        <v>2.8629677983651582</v>
      </c>
      <c r="EI211" s="5">
        <f t="shared" si="583"/>
        <v>0.91481216696538736</v>
      </c>
      <c r="EJ211" s="5">
        <f t="shared" si="584"/>
        <v>0.46957858613589559</v>
      </c>
      <c r="EK211" s="5">
        <f t="shared" si="585"/>
        <v>0.34928789648665642</v>
      </c>
      <c r="EL211" s="5">
        <f t="shared" si="586"/>
        <v>1.4876653527193542</v>
      </c>
      <c r="EM211" s="5">
        <f t="shared" si="587"/>
        <v>0.28999999999999998</v>
      </c>
      <c r="EN211" s="5">
        <f t="shared" si="588"/>
        <v>20.67</v>
      </c>
      <c r="EO211" s="36">
        <f t="shared" si="589"/>
        <v>0.93</v>
      </c>
      <c r="EP211" s="36">
        <f t="shared" si="590"/>
        <v>2.7</v>
      </c>
      <c r="EQ211" s="36">
        <f t="shared" si="591"/>
        <v>0.5</v>
      </c>
      <c r="ER211" s="36">
        <f t="shared" si="592"/>
        <v>55.753500000000003</v>
      </c>
      <c r="ES211" s="36">
        <f t="shared" si="593"/>
        <v>69</v>
      </c>
      <c r="ET211" s="36">
        <f t="shared" si="594"/>
        <v>51</v>
      </c>
      <c r="EU211" s="36">
        <f t="shared" si="595"/>
        <v>10.602</v>
      </c>
      <c r="EV211" s="36">
        <f t="shared" si="596"/>
        <v>8.11</v>
      </c>
      <c r="EW211" s="36">
        <f t="shared" si="597"/>
        <v>14.36</v>
      </c>
      <c r="EX211" s="36">
        <f t="shared" si="598"/>
        <v>10.602</v>
      </c>
      <c r="EY211" s="36">
        <f t="shared" si="599"/>
        <v>3.05</v>
      </c>
      <c r="EZ211" s="36">
        <f t="shared" si="600"/>
        <v>8.11</v>
      </c>
      <c r="FA211" s="5" t="str">
        <f t="shared" si="601"/>
        <v/>
      </c>
      <c r="FB211" s="5" t="str">
        <f t="shared" si="602"/>
        <v/>
      </c>
      <c r="FC211" s="5" t="str">
        <f t="shared" si="603"/>
        <v/>
      </c>
      <c r="FD211" s="36">
        <f t="shared" si="604"/>
        <v>55.753500000000003</v>
      </c>
      <c r="FE211" s="36">
        <f t="shared" si="605"/>
        <v>69</v>
      </c>
      <c r="FF211" s="36">
        <f t="shared" si="606"/>
        <v>106.5</v>
      </c>
      <c r="FG211" s="5">
        <f t="shared" si="607"/>
        <v>16</v>
      </c>
      <c r="FH211" s="36">
        <f t="shared" si="608"/>
        <v>17.25</v>
      </c>
      <c r="FI211" s="36">
        <f t="shared" si="609"/>
        <v>17</v>
      </c>
      <c r="FJ211" s="5" t="str">
        <f t="shared" si="610"/>
        <v/>
      </c>
      <c r="FK211" s="5" t="str">
        <f t="shared" si="611"/>
        <v/>
      </c>
      <c r="FL211" s="5" t="str">
        <f t="shared" si="612"/>
        <v/>
      </c>
      <c r="FM211" s="5">
        <f t="shared" si="613"/>
        <v>0.46666666666666667</v>
      </c>
      <c r="FN211" s="5" t="str">
        <f t="shared" si="614"/>
        <v/>
      </c>
      <c r="FO211" s="5" t="str">
        <f t="shared" si="615"/>
        <v/>
      </c>
      <c r="FP211" s="4">
        <f t="shared" si="616"/>
        <v>111.5</v>
      </c>
      <c r="FQ211" s="4" t="str">
        <f t="shared" si="617"/>
        <v/>
      </c>
      <c r="FR211" s="4">
        <f t="shared" si="618"/>
        <v>230</v>
      </c>
      <c r="FS211" s="65">
        <f t="shared" si="619"/>
        <v>0.31445296863341343</v>
      </c>
      <c r="FT211" s="65" t="str">
        <f t="shared" si="620"/>
        <v/>
      </c>
      <c r="FU211" s="65" t="str">
        <f t="shared" si="621"/>
        <v/>
      </c>
      <c r="FV211" s="65" t="str">
        <f t="shared" si="622"/>
        <v/>
      </c>
      <c r="FW211" s="65">
        <f t="shared" si="623"/>
        <v>0.92063312447950219</v>
      </c>
      <c r="FX211" s="65">
        <f t="shared" si="624"/>
        <v>0.18419472304650186</v>
      </c>
      <c r="FY211" s="65">
        <f t="shared" si="625"/>
        <v>5.3529922390359737</v>
      </c>
      <c r="FZ211" s="65">
        <f t="shared" si="626"/>
        <v>-5.1887214340517733</v>
      </c>
      <c r="GA211" s="65">
        <f t="shared" si="627"/>
        <v>0.24465092266068367</v>
      </c>
      <c r="GB211" s="65">
        <f t="shared" si="628"/>
        <v>0.34458300000000014</v>
      </c>
      <c r="GC211" s="65">
        <f t="shared" si="629"/>
        <v>-1.6036699999999997</v>
      </c>
      <c r="GD211" s="65">
        <f t="shared" si="630"/>
        <v>-2.4070179999999999</v>
      </c>
    </row>
    <row r="212" spans="1:186">
      <c r="A212" s="38" t="s">
        <v>185</v>
      </c>
      <c r="B212" s="37">
        <v>672856.85792800004</v>
      </c>
      <c r="C212" s="4">
        <v>4866016.0025399998</v>
      </c>
      <c r="D212" s="38" t="s">
        <v>401</v>
      </c>
      <c r="E212" s="38" t="s">
        <v>646</v>
      </c>
      <c r="F212" s="58">
        <v>6412</v>
      </c>
      <c r="G212" s="38" t="s">
        <v>424</v>
      </c>
      <c r="H212" s="34">
        <v>44.64476564862413</v>
      </c>
      <c r="I212" s="34">
        <v>1.2091684306017538</v>
      </c>
      <c r="J212" s="34">
        <v>15.312984578167525</v>
      </c>
      <c r="K212" s="34">
        <v>10.712476564862413</v>
      </c>
      <c r="L212" s="34">
        <v>0.14169942546114303</v>
      </c>
      <c r="M212" s="34">
        <v>8.9176171756879334</v>
      </c>
      <c r="N212" s="34">
        <v>9.0215300876927742</v>
      </c>
      <c r="O212" s="34">
        <v>3.6558451768974902</v>
      </c>
      <c r="P212" s="34">
        <v>6.6126398548533416E-2</v>
      </c>
      <c r="Q212" s="34">
        <v>3.7786513456304807E-2</v>
      </c>
      <c r="R212" s="34">
        <v>5.49</v>
      </c>
      <c r="S212" s="5">
        <f t="shared" si="631"/>
        <v>99.210000000000008</v>
      </c>
      <c r="U212" s="4">
        <v>35</v>
      </c>
      <c r="V212" s="4">
        <v>259</v>
      </c>
      <c r="W212" s="4">
        <v>120</v>
      </c>
      <c r="X212" s="4">
        <v>79</v>
      </c>
      <c r="Y212" s="4">
        <v>156</v>
      </c>
      <c r="Z212" s="4">
        <v>131</v>
      </c>
      <c r="AC212" s="4">
        <v>241</v>
      </c>
      <c r="AD212" s="4">
        <v>24</v>
      </c>
      <c r="AE212" s="4">
        <v>79</v>
      </c>
      <c r="AF212" s="26"/>
      <c r="BK212" s="4">
        <f t="shared" si="507"/>
        <v>7249</v>
      </c>
      <c r="BL212" s="6">
        <f t="shared" si="508"/>
        <v>0.74296498000705824</v>
      </c>
      <c r="BM212" s="6">
        <f t="shared" si="509"/>
        <v>1.5137311349546243E-2</v>
      </c>
      <c r="BN212" s="6">
        <f t="shared" si="510"/>
        <v>0.30031348456888651</v>
      </c>
      <c r="BO212" s="6">
        <f t="shared" si="511"/>
        <v>0.13415750237773844</v>
      </c>
      <c r="BP212" s="6">
        <f t="shared" si="512"/>
        <v>1.9974545455475477E-3</v>
      </c>
      <c r="BQ212" s="6">
        <f t="shared" si="513"/>
        <v>0.22122592844673611</v>
      </c>
      <c r="BR212" s="6">
        <f t="shared" si="514"/>
        <v>0.16086893879623348</v>
      </c>
      <c r="BS212" s="6">
        <f t="shared" si="515"/>
        <v>0.11796854394635335</v>
      </c>
      <c r="BT212" s="6">
        <f t="shared" si="516"/>
        <v>1.403957506338289E-3</v>
      </c>
      <c r="BU212" s="6">
        <f t="shared" si="517"/>
        <v>5.3242938504022557E-4</v>
      </c>
      <c r="BV212" s="5">
        <f t="shared" si="518"/>
        <v>1.27</v>
      </c>
      <c r="BW212" s="5">
        <f t="shared" si="519"/>
        <v>8.5</v>
      </c>
      <c r="BX212" s="36">
        <f t="shared" si="520"/>
        <v>64.72</v>
      </c>
      <c r="BY212" s="5">
        <f t="shared" si="521"/>
        <v>1.08</v>
      </c>
      <c r="BZ212" s="5">
        <f t="shared" si="522"/>
        <v>12.66</v>
      </c>
      <c r="CA212" s="5">
        <f t="shared" si="523"/>
        <v>7.46</v>
      </c>
      <c r="CB212" s="5">
        <f t="shared" si="524"/>
        <v>32</v>
      </c>
      <c r="CC212" s="5">
        <f t="shared" si="525"/>
        <v>3.72</v>
      </c>
      <c r="CD212" s="5">
        <f t="shared" si="526"/>
        <v>-5.299558512246751</v>
      </c>
      <c r="CE212" s="34">
        <f t="shared" si="527"/>
        <v>8.9837435742364669</v>
      </c>
      <c r="CF212" s="34">
        <f t="shared" si="528"/>
        <v>21.661118838826731</v>
      </c>
      <c r="CG212" s="34">
        <f t="shared" si="529"/>
        <v>41.474051460968155</v>
      </c>
      <c r="CH212" s="5">
        <f t="shared" si="530"/>
        <v>3.33</v>
      </c>
      <c r="CI212" s="5">
        <f t="shared" si="531"/>
        <v>0.08</v>
      </c>
      <c r="CJ212" s="6">
        <f t="shared" si="532"/>
        <v>0.20899999999999999</v>
      </c>
      <c r="CK212" s="5" t="str">
        <f t="shared" si="533"/>
        <v/>
      </c>
      <c r="CL212" s="5" t="str">
        <f t="shared" si="534"/>
        <v/>
      </c>
      <c r="CM212" s="5" t="str">
        <f t="shared" si="535"/>
        <v/>
      </c>
      <c r="CN212" s="5">
        <f t="shared" si="536"/>
        <v>1.3</v>
      </c>
      <c r="CO212" s="5">
        <f t="shared" si="537"/>
        <v>0.46</v>
      </c>
      <c r="CP212" s="5">
        <f t="shared" si="538"/>
        <v>3.29</v>
      </c>
      <c r="CQ212" s="6" t="str">
        <f t="shared" si="539"/>
        <v/>
      </c>
      <c r="CR212" s="40">
        <f t="shared" si="540"/>
        <v>6.4999999999999997E-3</v>
      </c>
      <c r="CS212" s="5" t="str">
        <f t="shared" si="541"/>
        <v/>
      </c>
      <c r="CT212" s="5" t="str">
        <f t="shared" si="542"/>
        <v/>
      </c>
      <c r="CU212" s="5" t="str">
        <f t="shared" si="543"/>
        <v/>
      </c>
      <c r="CV212" s="5" t="str">
        <f t="shared" si="544"/>
        <v/>
      </c>
      <c r="CW212" s="5" t="str">
        <f t="shared" si="545"/>
        <v/>
      </c>
      <c r="CX212" s="5" t="str">
        <f t="shared" si="546"/>
        <v/>
      </c>
      <c r="CY212" s="4">
        <f t="shared" si="547"/>
        <v>302</v>
      </c>
      <c r="CZ212" s="4">
        <f t="shared" si="548"/>
        <v>91.8</v>
      </c>
      <c r="DA212" s="4" t="str">
        <f t="shared" si="549"/>
        <v/>
      </c>
      <c r="DB212" s="5" t="str">
        <f t="shared" si="550"/>
        <v/>
      </c>
      <c r="DC212" s="5" t="str">
        <f t="shared" si="551"/>
        <v/>
      </c>
      <c r="DD212" s="5" t="str">
        <f t="shared" si="552"/>
        <v/>
      </c>
      <c r="DE212" s="5" t="str">
        <f t="shared" si="553"/>
        <v/>
      </c>
      <c r="DF212" s="5" t="str">
        <f t="shared" si="554"/>
        <v/>
      </c>
      <c r="DG212" s="5" t="str">
        <f t="shared" si="555"/>
        <v/>
      </c>
      <c r="DH212" s="5" t="str">
        <f t="shared" si="556"/>
        <v/>
      </c>
      <c r="DI212" s="5" t="str">
        <f t="shared" si="557"/>
        <v/>
      </c>
      <c r="DJ212" s="5" t="str">
        <f t="shared" si="558"/>
        <v/>
      </c>
      <c r="DK212" s="5" t="str">
        <f t="shared" si="559"/>
        <v/>
      </c>
      <c r="DL212" s="5" t="str">
        <f t="shared" si="560"/>
        <v/>
      </c>
      <c r="DM212" s="5" t="str">
        <f t="shared" si="561"/>
        <v/>
      </c>
      <c r="DN212" s="5" t="str">
        <f t="shared" si="562"/>
        <v/>
      </c>
      <c r="DO212" s="5" t="str">
        <f t="shared" si="563"/>
        <v/>
      </c>
      <c r="DP212" s="5" t="str">
        <f t="shared" si="564"/>
        <v/>
      </c>
      <c r="DQ212" s="5" t="str">
        <f t="shared" si="565"/>
        <v/>
      </c>
      <c r="DR212" s="5" t="str">
        <f t="shared" si="566"/>
        <v/>
      </c>
      <c r="DS212" s="5" t="str">
        <f t="shared" si="567"/>
        <v/>
      </c>
      <c r="DT212" s="5" t="str">
        <f t="shared" si="568"/>
        <v/>
      </c>
      <c r="DU212" s="5" t="str">
        <f t="shared" si="569"/>
        <v/>
      </c>
      <c r="DV212" s="5" t="str">
        <f t="shared" si="570"/>
        <v/>
      </c>
      <c r="DW212" s="5" t="str">
        <f t="shared" si="571"/>
        <v/>
      </c>
      <c r="DX212" s="5" t="str">
        <f t="shared" si="572"/>
        <v/>
      </c>
      <c r="DY212" s="5" t="str">
        <f t="shared" si="573"/>
        <v/>
      </c>
      <c r="DZ212" s="36" t="str">
        <f t="shared" si="574"/>
        <v/>
      </c>
      <c r="EA212" s="36" t="str">
        <f t="shared" si="575"/>
        <v/>
      </c>
      <c r="EB212" s="4">
        <f t="shared" si="576"/>
        <v>-277.43352523624856</v>
      </c>
      <c r="EC212" s="4">
        <f t="shared" si="577"/>
        <v>21.036532685505456</v>
      </c>
      <c r="ED212" s="4">
        <f t="shared" si="578"/>
        <v>-140.79689447627209</v>
      </c>
      <c r="EE212" s="4">
        <f t="shared" si="579"/>
        <v>370.52074217402082</v>
      </c>
      <c r="EF212" s="4">
        <f t="shared" si="580"/>
        <v>163.44272514047373</v>
      </c>
      <c r="EG212" s="5">
        <f t="shared" si="581"/>
        <v>0.68100254724054932</v>
      </c>
      <c r="EH212" s="5">
        <f t="shared" si="582"/>
        <v>2.5170321280601584</v>
      </c>
      <c r="EI212" s="5">
        <f t="shared" si="583"/>
        <v>1.0719741745977742</v>
      </c>
      <c r="EJ212" s="5">
        <f t="shared" si="584"/>
        <v>0.74182088824140591</v>
      </c>
      <c r="EK212" s="5">
        <f t="shared" si="585"/>
        <v>0.39445996378221071</v>
      </c>
      <c r="EL212" s="5">
        <f t="shared" si="586"/>
        <v>1.0761653919808494</v>
      </c>
      <c r="EM212" s="5">
        <f t="shared" si="587"/>
        <v>0.34</v>
      </c>
      <c r="EN212" s="5">
        <f t="shared" si="588"/>
        <v>18.739999999999998</v>
      </c>
      <c r="EO212" s="36">
        <f t="shared" si="589"/>
        <v>1.21</v>
      </c>
      <c r="EP212" s="36">
        <f t="shared" si="590"/>
        <v>1.4169942546114302</v>
      </c>
      <c r="EQ212" s="36">
        <f t="shared" si="591"/>
        <v>0.37786513456304804</v>
      </c>
      <c r="ER212" s="36">
        <f t="shared" si="592"/>
        <v>72.489647414575145</v>
      </c>
      <c r="ES212" s="36">
        <f t="shared" si="593"/>
        <v>79</v>
      </c>
      <c r="ET212" s="36">
        <f t="shared" si="594"/>
        <v>72</v>
      </c>
      <c r="EU212" s="36">
        <f t="shared" si="595"/>
        <v>9.6412289083761724</v>
      </c>
      <c r="EV212" s="36">
        <f t="shared" si="596"/>
        <v>8.9176171756879334</v>
      </c>
      <c r="EW212" s="36">
        <f t="shared" si="597"/>
        <v>15.312984578167525</v>
      </c>
      <c r="EX212" s="36">
        <f t="shared" si="598"/>
        <v>9.6412289083761724</v>
      </c>
      <c r="EY212" s="36">
        <f t="shared" si="599"/>
        <v>3.7219715754460236</v>
      </c>
      <c r="EZ212" s="36">
        <f t="shared" si="600"/>
        <v>8.9176171756879334</v>
      </c>
      <c r="FA212" s="5" t="str">
        <f t="shared" si="601"/>
        <v/>
      </c>
      <c r="FB212" s="5" t="str">
        <f t="shared" si="602"/>
        <v/>
      </c>
      <c r="FC212" s="5" t="str">
        <f t="shared" si="603"/>
        <v/>
      </c>
      <c r="FD212" s="36">
        <f t="shared" si="604"/>
        <v>72.489647414575145</v>
      </c>
      <c r="FE212" s="36">
        <f t="shared" si="605"/>
        <v>79</v>
      </c>
      <c r="FF212" s="36">
        <f t="shared" si="606"/>
        <v>120.5</v>
      </c>
      <c r="FG212" s="5" t="str">
        <f t="shared" si="607"/>
        <v/>
      </c>
      <c r="FH212" s="36" t="str">
        <f t="shared" si="608"/>
        <v/>
      </c>
      <c r="FI212" s="36" t="str">
        <f t="shared" si="609"/>
        <v/>
      </c>
      <c r="FJ212" s="5" t="str">
        <f t="shared" si="610"/>
        <v/>
      </c>
      <c r="FK212" s="5" t="str">
        <f t="shared" si="611"/>
        <v/>
      </c>
      <c r="FL212" s="5" t="str">
        <f t="shared" si="612"/>
        <v/>
      </c>
      <c r="FM212" s="5" t="str">
        <f t="shared" si="613"/>
        <v/>
      </c>
      <c r="FN212" s="5" t="str">
        <f t="shared" si="614"/>
        <v/>
      </c>
      <c r="FO212" s="5" t="str">
        <f t="shared" si="615"/>
        <v/>
      </c>
      <c r="FP212" s="4">
        <f t="shared" si="616"/>
        <v>144.97999999999999</v>
      </c>
      <c r="FQ212" s="4" t="str">
        <f t="shared" si="617"/>
        <v/>
      </c>
      <c r="FR212" s="4">
        <f t="shared" si="618"/>
        <v>259</v>
      </c>
      <c r="FS212" s="65">
        <f t="shared" si="619"/>
        <v>0.2519916686650357</v>
      </c>
      <c r="FT212" s="65">
        <f t="shared" si="620"/>
        <v>8.1729953270078301E-2</v>
      </c>
      <c r="FU212" s="65" t="str">
        <f t="shared" si="621"/>
        <v/>
      </c>
      <c r="FV212" s="65" t="str">
        <f t="shared" si="622"/>
        <v/>
      </c>
      <c r="FW212" s="65">
        <f t="shared" si="623"/>
        <v>0.7598393240657686</v>
      </c>
      <c r="FX212" s="65">
        <f t="shared" si="624"/>
        <v>0.12379893415059587</v>
      </c>
      <c r="FY212" s="65">
        <f t="shared" si="625"/>
        <v>5.1574887970276393</v>
      </c>
      <c r="FZ212" s="65">
        <f t="shared" si="626"/>
        <v>-5.1418360355147374</v>
      </c>
      <c r="GA212" s="65" t="str">
        <f t="shared" si="627"/>
        <v/>
      </c>
      <c r="GB212" s="65">
        <f t="shared" si="628"/>
        <v>0.31069702570305413</v>
      </c>
      <c r="GC212" s="65">
        <f t="shared" si="629"/>
        <v>-1.5463309900211673</v>
      </c>
      <c r="GD212" s="65">
        <f t="shared" si="630"/>
        <v>-2.3438829488962805</v>
      </c>
    </row>
    <row r="213" spans="1:186">
      <c r="A213" s="38" t="s">
        <v>185</v>
      </c>
      <c r="B213" s="37">
        <v>672745.93902599998</v>
      </c>
      <c r="C213" s="4">
        <v>4866049.6143300002</v>
      </c>
      <c r="D213" s="38" t="s">
        <v>401</v>
      </c>
      <c r="E213" s="38" t="s">
        <v>646</v>
      </c>
      <c r="F213" s="58">
        <v>6413</v>
      </c>
      <c r="G213" s="38" t="s">
        <v>425</v>
      </c>
      <c r="H213" s="34">
        <v>45.213069539466971</v>
      </c>
      <c r="I213" s="34">
        <v>1.2953926273869092</v>
      </c>
      <c r="J213" s="34">
        <v>15.834724803431021</v>
      </c>
      <c r="K213" s="34">
        <v>11.358853262534463</v>
      </c>
      <c r="L213" s="34">
        <v>0.11600530991524557</v>
      </c>
      <c r="M213" s="34">
        <v>6.931317267435924</v>
      </c>
      <c r="N213" s="34">
        <v>10.769159603798633</v>
      </c>
      <c r="O213" s="34">
        <v>3.0934749310732159</v>
      </c>
      <c r="P213" s="34">
        <v>2.9001327478811394E-2</v>
      </c>
      <c r="Q213" s="34">
        <v>2.9001327478811394E-2</v>
      </c>
      <c r="R213" s="34">
        <v>3.26</v>
      </c>
      <c r="S213" s="5">
        <f t="shared" si="631"/>
        <v>97.930000000000021</v>
      </c>
      <c r="U213" s="4">
        <v>36</v>
      </c>
      <c r="V213" s="4">
        <v>281</v>
      </c>
      <c r="W213" s="4">
        <v>122</v>
      </c>
      <c r="X213" s="4">
        <v>84</v>
      </c>
      <c r="Y213" s="4">
        <v>165</v>
      </c>
      <c r="Z213" s="4">
        <v>129</v>
      </c>
      <c r="AC213" s="4">
        <v>561</v>
      </c>
      <c r="AD213" s="4">
        <v>26</v>
      </c>
      <c r="AE213" s="4">
        <v>84</v>
      </c>
      <c r="AF213" s="26"/>
      <c r="BK213" s="4">
        <f t="shared" si="507"/>
        <v>7766</v>
      </c>
      <c r="BL213" s="6">
        <f t="shared" si="508"/>
        <v>0.75242252520331121</v>
      </c>
      <c r="BM213" s="6">
        <f t="shared" si="509"/>
        <v>1.6216732941748989E-2</v>
      </c>
      <c r="BN213" s="6">
        <f t="shared" si="510"/>
        <v>0.31054569137931004</v>
      </c>
      <c r="BO213" s="6">
        <f t="shared" si="511"/>
        <v>0.14225238901107656</v>
      </c>
      <c r="BP213" s="6">
        <f t="shared" si="512"/>
        <v>1.6352595138884351E-3</v>
      </c>
      <c r="BQ213" s="6">
        <f t="shared" si="513"/>
        <v>0.17195031673123104</v>
      </c>
      <c r="BR213" s="6">
        <f t="shared" si="514"/>
        <v>0.19203208993934795</v>
      </c>
      <c r="BS213" s="6">
        <f t="shared" si="515"/>
        <v>9.9821714458638786E-2</v>
      </c>
      <c r="BT213" s="6">
        <f t="shared" si="516"/>
        <v>6.1573943691743932E-4</v>
      </c>
      <c r="BU213" s="6">
        <f t="shared" si="517"/>
        <v>4.08642066772036E-4</v>
      </c>
      <c r="BV213" s="5">
        <f t="shared" si="518"/>
        <v>1.35</v>
      </c>
      <c r="BW213" s="5">
        <f t="shared" si="519"/>
        <v>9.01</v>
      </c>
      <c r="BX213" s="36">
        <f t="shared" si="520"/>
        <v>57.35</v>
      </c>
      <c r="BY213" s="5">
        <f t="shared" si="521"/>
        <v>1.47</v>
      </c>
      <c r="BZ213" s="5">
        <f t="shared" si="522"/>
        <v>12.22</v>
      </c>
      <c r="CA213" s="5">
        <f t="shared" si="523"/>
        <v>8.31</v>
      </c>
      <c r="CB213" s="5">
        <f t="shared" si="524"/>
        <v>44.67</v>
      </c>
      <c r="CC213" s="5">
        <f t="shared" si="525"/>
        <v>3.12</v>
      </c>
      <c r="CD213" s="5">
        <f t="shared" si="526"/>
        <v>-7.6466833452466059</v>
      </c>
      <c r="CE213" s="34">
        <f t="shared" si="527"/>
        <v>6.9603185949147353</v>
      </c>
      <c r="CF213" s="34">
        <f t="shared" si="528"/>
        <v>20.822953129786587</v>
      </c>
      <c r="CG213" s="34">
        <f t="shared" si="529"/>
        <v>33.426183844011135</v>
      </c>
      <c r="CH213" s="5">
        <f t="shared" si="530"/>
        <v>1.9</v>
      </c>
      <c r="CI213" s="5">
        <f t="shared" si="531"/>
        <v>0.03</v>
      </c>
      <c r="CJ213" s="6">
        <f t="shared" si="532"/>
        <v>0.28999999999999998</v>
      </c>
      <c r="CK213" s="5" t="str">
        <f t="shared" si="533"/>
        <v/>
      </c>
      <c r="CL213" s="5" t="str">
        <f t="shared" si="534"/>
        <v/>
      </c>
      <c r="CM213" s="5" t="str">
        <f t="shared" si="535"/>
        <v/>
      </c>
      <c r="CN213" s="5">
        <f t="shared" si="536"/>
        <v>1.35</v>
      </c>
      <c r="CO213" s="5">
        <f t="shared" si="537"/>
        <v>0.43</v>
      </c>
      <c r="CP213" s="5">
        <f t="shared" si="538"/>
        <v>3.23</v>
      </c>
      <c r="CQ213" s="6" t="str">
        <f t="shared" si="539"/>
        <v/>
      </c>
      <c r="CR213" s="40">
        <f t="shared" si="540"/>
        <v>6.4999999999999997E-3</v>
      </c>
      <c r="CS213" s="5" t="str">
        <f t="shared" si="541"/>
        <v/>
      </c>
      <c r="CT213" s="5" t="str">
        <f t="shared" si="542"/>
        <v/>
      </c>
      <c r="CU213" s="5" t="str">
        <f t="shared" si="543"/>
        <v/>
      </c>
      <c r="CV213" s="5" t="str">
        <f t="shared" si="544"/>
        <v/>
      </c>
      <c r="CW213" s="5" t="str">
        <f t="shared" si="545"/>
        <v/>
      </c>
      <c r="CX213" s="5" t="str">
        <f t="shared" si="546"/>
        <v/>
      </c>
      <c r="CY213" s="4">
        <f t="shared" si="547"/>
        <v>299</v>
      </c>
      <c r="CZ213" s="4">
        <f t="shared" si="548"/>
        <v>92.5</v>
      </c>
      <c r="DA213" s="4" t="str">
        <f t="shared" si="549"/>
        <v/>
      </c>
      <c r="DB213" s="5" t="str">
        <f t="shared" si="550"/>
        <v/>
      </c>
      <c r="DC213" s="5" t="str">
        <f t="shared" si="551"/>
        <v/>
      </c>
      <c r="DD213" s="5" t="str">
        <f t="shared" si="552"/>
        <v/>
      </c>
      <c r="DE213" s="5" t="str">
        <f t="shared" si="553"/>
        <v/>
      </c>
      <c r="DF213" s="5" t="str">
        <f t="shared" si="554"/>
        <v/>
      </c>
      <c r="DG213" s="5" t="str">
        <f t="shared" si="555"/>
        <v/>
      </c>
      <c r="DH213" s="5" t="str">
        <f t="shared" si="556"/>
        <v/>
      </c>
      <c r="DI213" s="5" t="str">
        <f t="shared" si="557"/>
        <v/>
      </c>
      <c r="DJ213" s="5" t="str">
        <f t="shared" si="558"/>
        <v/>
      </c>
      <c r="DK213" s="5" t="str">
        <f t="shared" si="559"/>
        <v/>
      </c>
      <c r="DL213" s="5" t="str">
        <f t="shared" si="560"/>
        <v/>
      </c>
      <c r="DM213" s="5" t="str">
        <f t="shared" si="561"/>
        <v/>
      </c>
      <c r="DN213" s="5" t="str">
        <f t="shared" si="562"/>
        <v/>
      </c>
      <c r="DO213" s="5" t="str">
        <f t="shared" si="563"/>
        <v/>
      </c>
      <c r="DP213" s="5" t="str">
        <f t="shared" si="564"/>
        <v/>
      </c>
      <c r="DQ213" s="5" t="str">
        <f t="shared" si="565"/>
        <v/>
      </c>
      <c r="DR213" s="5" t="str">
        <f t="shared" si="566"/>
        <v/>
      </c>
      <c r="DS213" s="5" t="str">
        <f t="shared" si="567"/>
        <v/>
      </c>
      <c r="DT213" s="5" t="str">
        <f t="shared" si="568"/>
        <v/>
      </c>
      <c r="DU213" s="5" t="str">
        <f t="shared" si="569"/>
        <v/>
      </c>
      <c r="DV213" s="5" t="str">
        <f t="shared" si="570"/>
        <v/>
      </c>
      <c r="DW213" s="5" t="str">
        <f t="shared" si="571"/>
        <v/>
      </c>
      <c r="DX213" s="5" t="str">
        <f t="shared" si="572"/>
        <v/>
      </c>
      <c r="DY213" s="5" t="str">
        <f t="shared" si="573"/>
        <v/>
      </c>
      <c r="DZ213" s="36" t="str">
        <f t="shared" si="574"/>
        <v/>
      </c>
      <c r="EA213" s="36" t="str">
        <f t="shared" si="575"/>
        <v/>
      </c>
      <c r="EB213" s="4">
        <f t="shared" si="576"/>
        <v>-291.23806496106931</v>
      </c>
      <c r="EC213" s="4">
        <f t="shared" si="577"/>
        <v>22.348661212648864</v>
      </c>
      <c r="ED213" s="4">
        <f t="shared" si="578"/>
        <v>-173.9559423949421</v>
      </c>
      <c r="EE213" s="4">
        <f t="shared" si="579"/>
        <v>330.41943868405656</v>
      </c>
      <c r="EF213" s="4">
        <f t="shared" si="580"/>
        <v>202.23190010329461</v>
      </c>
      <c r="EG213" s="5">
        <f t="shared" si="581"/>
        <v>0.64112648964457764</v>
      </c>
      <c r="EH213" s="5">
        <f t="shared" si="582"/>
        <v>3.0935092738144627</v>
      </c>
      <c r="EI213" s="5">
        <f t="shared" si="583"/>
        <v>1.0621280719309778</v>
      </c>
      <c r="EJ213" s="5">
        <f t="shared" si="584"/>
        <v>0.52286004761005911</v>
      </c>
      <c r="EK213" s="5">
        <f t="shared" si="585"/>
        <v>0.3219118210385819</v>
      </c>
      <c r="EL213" s="5">
        <f t="shared" si="586"/>
        <v>1.2389558251322204</v>
      </c>
      <c r="EM213" s="5">
        <f t="shared" si="587"/>
        <v>0.35</v>
      </c>
      <c r="EN213" s="5">
        <f t="shared" si="588"/>
        <v>19.21</v>
      </c>
      <c r="EO213" s="36">
        <f t="shared" si="589"/>
        <v>1.3</v>
      </c>
      <c r="EP213" s="36">
        <f t="shared" si="590"/>
        <v>1.1600530991524558</v>
      </c>
      <c r="EQ213" s="36">
        <f t="shared" si="591"/>
        <v>0.29001327478811395</v>
      </c>
      <c r="ER213" s="36">
        <f t="shared" si="592"/>
        <v>77.658788011845203</v>
      </c>
      <c r="ES213" s="36">
        <f t="shared" si="593"/>
        <v>84</v>
      </c>
      <c r="ET213" s="36">
        <f t="shared" si="594"/>
        <v>78</v>
      </c>
      <c r="EU213" s="36">
        <f t="shared" si="595"/>
        <v>10.222967936281018</v>
      </c>
      <c r="EV213" s="36">
        <f t="shared" si="596"/>
        <v>6.931317267435924</v>
      </c>
      <c r="EW213" s="36">
        <f t="shared" si="597"/>
        <v>15.834724803431021</v>
      </c>
      <c r="EX213" s="36">
        <f t="shared" si="598"/>
        <v>10.222967936281018</v>
      </c>
      <c r="EY213" s="36">
        <f t="shared" si="599"/>
        <v>3.1224762585520272</v>
      </c>
      <c r="EZ213" s="36">
        <f t="shared" si="600"/>
        <v>6.931317267435924</v>
      </c>
      <c r="FA213" s="5" t="str">
        <f t="shared" si="601"/>
        <v/>
      </c>
      <c r="FB213" s="5" t="str">
        <f t="shared" si="602"/>
        <v/>
      </c>
      <c r="FC213" s="5" t="str">
        <f t="shared" si="603"/>
        <v/>
      </c>
      <c r="FD213" s="36">
        <f t="shared" si="604"/>
        <v>77.658788011845203</v>
      </c>
      <c r="FE213" s="36">
        <f t="shared" si="605"/>
        <v>84</v>
      </c>
      <c r="FF213" s="36">
        <f t="shared" si="606"/>
        <v>280.5</v>
      </c>
      <c r="FG213" s="5" t="str">
        <f t="shared" si="607"/>
        <v/>
      </c>
      <c r="FH213" s="36" t="str">
        <f t="shared" si="608"/>
        <v/>
      </c>
      <c r="FI213" s="36" t="str">
        <f t="shared" si="609"/>
        <v/>
      </c>
      <c r="FJ213" s="5" t="str">
        <f t="shared" si="610"/>
        <v/>
      </c>
      <c r="FK213" s="5" t="str">
        <f t="shared" si="611"/>
        <v/>
      </c>
      <c r="FL213" s="5" t="str">
        <f t="shared" si="612"/>
        <v/>
      </c>
      <c r="FM213" s="5" t="str">
        <f t="shared" si="613"/>
        <v/>
      </c>
      <c r="FN213" s="5" t="str">
        <f t="shared" si="614"/>
        <v/>
      </c>
      <c r="FO213" s="5" t="str">
        <f t="shared" si="615"/>
        <v/>
      </c>
      <c r="FP213" s="4">
        <f t="shared" si="616"/>
        <v>155.32</v>
      </c>
      <c r="FQ213" s="4" t="str">
        <f t="shared" si="617"/>
        <v/>
      </c>
      <c r="FR213" s="4">
        <f t="shared" si="618"/>
        <v>281</v>
      </c>
      <c r="FS213" s="65">
        <f t="shared" si="619"/>
        <v>0.25747893803106986</v>
      </c>
      <c r="FT213" s="65">
        <f t="shared" si="620"/>
        <v>6.4045123229296078E-2</v>
      </c>
      <c r="FU213" s="65" t="str">
        <f t="shared" si="621"/>
        <v/>
      </c>
      <c r="FV213" s="65" t="str">
        <f t="shared" si="622"/>
        <v/>
      </c>
      <c r="FW213" s="65">
        <f t="shared" si="623"/>
        <v>0.73541348253986139</v>
      </c>
      <c r="FX213" s="65">
        <f t="shared" si="624"/>
        <v>0.46082546637409499</v>
      </c>
      <c r="FY213" s="65">
        <f t="shared" si="625"/>
        <v>5.6487412793978722</v>
      </c>
      <c r="FZ213" s="65">
        <f t="shared" si="626"/>
        <v>-4.5065133602433756</v>
      </c>
      <c r="GA213" s="65" t="str">
        <f t="shared" si="627"/>
        <v/>
      </c>
      <c r="GB213" s="65">
        <f t="shared" si="628"/>
        <v>0.30484043153272755</v>
      </c>
      <c r="GC213" s="65">
        <f t="shared" si="629"/>
        <v>-1.5152367306239152</v>
      </c>
      <c r="GD213" s="65">
        <f t="shared" si="630"/>
        <v>-2.3234030893495361</v>
      </c>
    </row>
    <row r="214" spans="1:186">
      <c r="A214" s="38" t="s">
        <v>185</v>
      </c>
      <c r="B214" s="37">
        <v>671861.94898600003</v>
      </c>
      <c r="C214" s="4">
        <v>4865730.3023399999</v>
      </c>
      <c r="D214" s="38" t="s">
        <v>401</v>
      </c>
      <c r="E214" s="38" t="s">
        <v>646</v>
      </c>
      <c r="F214" s="58">
        <v>6414</v>
      </c>
      <c r="G214" s="38" t="s">
        <v>426</v>
      </c>
      <c r="H214" s="34">
        <v>40.087952232187845</v>
      </c>
      <c r="I214" s="34">
        <v>1.1959941549934496</v>
      </c>
      <c r="J214" s="34">
        <v>13.696347878665726</v>
      </c>
      <c r="K214" s="34">
        <v>9.7894336390204586</v>
      </c>
      <c r="L214" s="34">
        <v>0.1683251032953744</v>
      </c>
      <c r="M214" s="34">
        <v>6.0419852867076491</v>
      </c>
      <c r="N214" s="34">
        <v>14.263337700292251</v>
      </c>
      <c r="O214" s="34">
        <v>2.1705079109140382</v>
      </c>
      <c r="P214" s="34">
        <v>0.46953844603446543</v>
      </c>
      <c r="Q214" s="34">
        <v>2.6577647888743321E-2</v>
      </c>
      <c r="R214" s="34">
        <v>11.32</v>
      </c>
      <c r="S214" s="5">
        <f t="shared" si="631"/>
        <v>99.22999999999999</v>
      </c>
      <c r="U214" s="4">
        <v>33</v>
      </c>
      <c r="V214" s="4">
        <v>280</v>
      </c>
      <c r="W214" s="4">
        <v>122</v>
      </c>
      <c r="X214" s="4">
        <v>76</v>
      </c>
      <c r="Y214" s="4">
        <v>155</v>
      </c>
      <c r="Z214" s="4">
        <v>128</v>
      </c>
      <c r="AC214" s="4">
        <v>351</v>
      </c>
      <c r="AD214" s="4">
        <v>24</v>
      </c>
      <c r="AE214" s="4">
        <v>75</v>
      </c>
      <c r="AF214" s="26"/>
      <c r="BK214" s="4">
        <f t="shared" si="507"/>
        <v>7170</v>
      </c>
      <c r="BL214" s="6">
        <f t="shared" si="508"/>
        <v>0.66713183944396481</v>
      </c>
      <c r="BM214" s="6">
        <f t="shared" si="509"/>
        <v>1.4972385515691659E-2</v>
      </c>
      <c r="BN214" s="6">
        <f t="shared" si="510"/>
        <v>0.26860850909326783</v>
      </c>
      <c r="BO214" s="6">
        <f t="shared" si="511"/>
        <v>0.12259779134653048</v>
      </c>
      <c r="BP214" s="6">
        <f t="shared" si="512"/>
        <v>2.3727812700221934E-3</v>
      </c>
      <c r="BQ214" s="6">
        <f t="shared" si="513"/>
        <v>0.14988800016640161</v>
      </c>
      <c r="BR214" s="6">
        <f t="shared" si="514"/>
        <v>0.25433911733759362</v>
      </c>
      <c r="BS214" s="6">
        <f t="shared" si="515"/>
        <v>7.0038977441563025E-2</v>
      </c>
      <c r="BT214" s="6">
        <f t="shared" si="516"/>
        <v>9.9689691302434266E-3</v>
      </c>
      <c r="BU214" s="6">
        <f t="shared" si="517"/>
        <v>3.7449130461805443E-4</v>
      </c>
      <c r="BV214" s="5">
        <f t="shared" si="518"/>
        <v>1.1599999999999999</v>
      </c>
      <c r="BW214" s="5">
        <f t="shared" si="519"/>
        <v>7.77</v>
      </c>
      <c r="BX214" s="36">
        <f t="shared" si="520"/>
        <v>57.63</v>
      </c>
      <c r="BY214" s="5">
        <f t="shared" si="521"/>
        <v>1.46</v>
      </c>
      <c r="BZ214" s="5">
        <f t="shared" si="522"/>
        <v>11.45</v>
      </c>
      <c r="CA214" s="5">
        <f t="shared" si="523"/>
        <v>11.93</v>
      </c>
      <c r="CB214" s="5">
        <f t="shared" si="524"/>
        <v>45</v>
      </c>
      <c r="CC214" s="5">
        <f t="shared" si="525"/>
        <v>2.64</v>
      </c>
      <c r="CD214" s="5">
        <f t="shared" si="526"/>
        <v>-11.623291343343748</v>
      </c>
      <c r="CE214" s="34">
        <f t="shared" si="527"/>
        <v>6.5115237327421145</v>
      </c>
      <c r="CF214" s="34">
        <f t="shared" si="528"/>
        <v>22.945369343948403</v>
      </c>
      <c r="CG214" s="34">
        <f t="shared" si="529"/>
        <v>28.378378378378379</v>
      </c>
      <c r="CH214" s="5">
        <f t="shared" si="530"/>
        <v>33.590000000000003</v>
      </c>
      <c r="CI214" s="5">
        <f t="shared" si="531"/>
        <v>0.54</v>
      </c>
      <c r="CJ214" s="6">
        <f t="shared" si="532"/>
        <v>0.28199999999999997</v>
      </c>
      <c r="CK214" s="5" t="str">
        <f t="shared" si="533"/>
        <v/>
      </c>
      <c r="CL214" s="5" t="str">
        <f t="shared" si="534"/>
        <v/>
      </c>
      <c r="CM214" s="5" t="str">
        <f t="shared" si="535"/>
        <v/>
      </c>
      <c r="CN214" s="5">
        <f t="shared" si="536"/>
        <v>1.27</v>
      </c>
      <c r="CO214" s="5">
        <f t="shared" si="537"/>
        <v>0.44</v>
      </c>
      <c r="CP214" s="5">
        <f t="shared" si="538"/>
        <v>3.13</v>
      </c>
      <c r="CQ214" s="6" t="str">
        <f t="shared" si="539"/>
        <v/>
      </c>
      <c r="CR214" s="40">
        <f t="shared" si="540"/>
        <v>6.3E-3</v>
      </c>
      <c r="CS214" s="5" t="str">
        <f t="shared" si="541"/>
        <v/>
      </c>
      <c r="CT214" s="5" t="str">
        <f t="shared" si="542"/>
        <v/>
      </c>
      <c r="CU214" s="5" t="str">
        <f t="shared" si="543"/>
        <v/>
      </c>
      <c r="CV214" s="5" t="str">
        <f t="shared" si="544"/>
        <v/>
      </c>
      <c r="CW214" s="5" t="str">
        <f t="shared" si="545"/>
        <v/>
      </c>
      <c r="CX214" s="5" t="str">
        <f t="shared" si="546"/>
        <v/>
      </c>
      <c r="CY214" s="4">
        <f t="shared" si="547"/>
        <v>299</v>
      </c>
      <c r="CZ214" s="4">
        <f t="shared" si="548"/>
        <v>95.6</v>
      </c>
      <c r="DA214" s="4" t="str">
        <f t="shared" si="549"/>
        <v/>
      </c>
      <c r="DB214" s="5" t="str">
        <f t="shared" si="550"/>
        <v/>
      </c>
      <c r="DC214" s="5" t="str">
        <f t="shared" si="551"/>
        <v/>
      </c>
      <c r="DD214" s="5" t="str">
        <f t="shared" si="552"/>
        <v/>
      </c>
      <c r="DE214" s="5" t="str">
        <f t="shared" si="553"/>
        <v/>
      </c>
      <c r="DF214" s="5" t="str">
        <f t="shared" si="554"/>
        <v/>
      </c>
      <c r="DG214" s="5" t="str">
        <f t="shared" si="555"/>
        <v/>
      </c>
      <c r="DH214" s="5" t="str">
        <f t="shared" si="556"/>
        <v/>
      </c>
      <c r="DI214" s="5" t="str">
        <f t="shared" si="557"/>
        <v/>
      </c>
      <c r="DJ214" s="5" t="str">
        <f t="shared" si="558"/>
        <v/>
      </c>
      <c r="DK214" s="5" t="str">
        <f t="shared" si="559"/>
        <v/>
      </c>
      <c r="DL214" s="5" t="str">
        <f t="shared" si="560"/>
        <v/>
      </c>
      <c r="DM214" s="5" t="str">
        <f t="shared" si="561"/>
        <v/>
      </c>
      <c r="DN214" s="5" t="str">
        <f t="shared" si="562"/>
        <v/>
      </c>
      <c r="DO214" s="5" t="str">
        <f t="shared" si="563"/>
        <v/>
      </c>
      <c r="DP214" s="5" t="str">
        <f t="shared" si="564"/>
        <v/>
      </c>
      <c r="DQ214" s="5" t="str">
        <f t="shared" si="565"/>
        <v/>
      </c>
      <c r="DR214" s="5" t="str">
        <f t="shared" si="566"/>
        <v/>
      </c>
      <c r="DS214" s="5" t="str">
        <f t="shared" si="567"/>
        <v/>
      </c>
      <c r="DT214" s="5" t="str">
        <f t="shared" si="568"/>
        <v/>
      </c>
      <c r="DU214" s="5" t="str">
        <f t="shared" si="569"/>
        <v/>
      </c>
      <c r="DV214" s="5" t="str">
        <f t="shared" si="570"/>
        <v/>
      </c>
      <c r="DW214" s="5" t="str">
        <f t="shared" si="571"/>
        <v/>
      </c>
      <c r="DX214" s="5" t="str">
        <f t="shared" si="572"/>
        <v/>
      </c>
      <c r="DY214" s="5" t="str">
        <f t="shared" si="573"/>
        <v/>
      </c>
      <c r="DZ214" s="36" t="str">
        <f t="shared" si="574"/>
        <v/>
      </c>
      <c r="EA214" s="36" t="str">
        <f t="shared" si="575"/>
        <v/>
      </c>
      <c r="EB214" s="4">
        <f t="shared" si="576"/>
        <v>-314.40912564891323</v>
      </c>
      <c r="EC214" s="4">
        <f t="shared" si="577"/>
        <v>-27.190078315547261</v>
      </c>
      <c r="ED214" s="4">
        <f t="shared" si="578"/>
        <v>-320.07767215372587</v>
      </c>
      <c r="EE214" s="4">
        <f t="shared" si="579"/>
        <v>287.45817702862371</v>
      </c>
      <c r="EF214" s="4">
        <f t="shared" si="580"/>
        <v>294.73190128692357</v>
      </c>
      <c r="EG214" s="5">
        <f t="shared" si="581"/>
        <v>0.45638352468192234</v>
      </c>
      <c r="EH214" s="5">
        <f t="shared" si="582"/>
        <v>3.3584351073471082</v>
      </c>
      <c r="EI214" s="5">
        <f t="shared" si="583"/>
        <v>0.8035687142963075</v>
      </c>
      <c r="EJ214" s="5">
        <f t="shared" si="584"/>
        <v>0.31452475028909638</v>
      </c>
      <c r="EK214" s="5">
        <f t="shared" si="585"/>
        <v>0.27066623511204729</v>
      </c>
      <c r="EL214" s="5">
        <f t="shared" si="586"/>
        <v>1.9664257757783745</v>
      </c>
      <c r="EM214" s="5">
        <f t="shared" si="587"/>
        <v>0.34</v>
      </c>
      <c r="EN214" s="5">
        <f t="shared" si="588"/>
        <v>19.079999999999998</v>
      </c>
      <c r="EO214" s="36">
        <f t="shared" si="589"/>
        <v>1.2</v>
      </c>
      <c r="EP214" s="36">
        <f t="shared" si="590"/>
        <v>1.683251032953744</v>
      </c>
      <c r="EQ214" s="36">
        <f t="shared" si="591"/>
        <v>0.26577647888743322</v>
      </c>
      <c r="ER214" s="36">
        <f t="shared" si="592"/>
        <v>71.699849591857316</v>
      </c>
      <c r="ES214" s="36">
        <f t="shared" si="593"/>
        <v>75</v>
      </c>
      <c r="ET214" s="36">
        <f t="shared" si="594"/>
        <v>72</v>
      </c>
      <c r="EU214" s="36">
        <f t="shared" si="595"/>
        <v>8.8104902751184131</v>
      </c>
      <c r="EV214" s="36">
        <f t="shared" si="596"/>
        <v>6.0419852867076491</v>
      </c>
      <c r="EW214" s="36">
        <f t="shared" si="597"/>
        <v>13.696347878665726</v>
      </c>
      <c r="EX214" s="36">
        <f t="shared" si="598"/>
        <v>8.8104902751184131</v>
      </c>
      <c r="EY214" s="36">
        <f t="shared" si="599"/>
        <v>2.6400463569485035</v>
      </c>
      <c r="EZ214" s="36">
        <f t="shared" si="600"/>
        <v>6.0419852867076491</v>
      </c>
      <c r="FA214" s="5" t="str">
        <f t="shared" si="601"/>
        <v/>
      </c>
      <c r="FB214" s="5" t="str">
        <f t="shared" si="602"/>
        <v/>
      </c>
      <c r="FC214" s="5" t="str">
        <f t="shared" si="603"/>
        <v/>
      </c>
      <c r="FD214" s="36">
        <f t="shared" si="604"/>
        <v>71.699849591857316</v>
      </c>
      <c r="FE214" s="36">
        <f t="shared" si="605"/>
        <v>75</v>
      </c>
      <c r="FF214" s="36">
        <f t="shared" si="606"/>
        <v>175.5</v>
      </c>
      <c r="FG214" s="5" t="str">
        <f t="shared" si="607"/>
        <v/>
      </c>
      <c r="FH214" s="36" t="str">
        <f t="shared" si="608"/>
        <v/>
      </c>
      <c r="FI214" s="36" t="str">
        <f t="shared" si="609"/>
        <v/>
      </c>
      <c r="FJ214" s="5" t="str">
        <f t="shared" si="610"/>
        <v/>
      </c>
      <c r="FK214" s="5" t="str">
        <f t="shared" si="611"/>
        <v/>
      </c>
      <c r="FL214" s="5" t="str">
        <f t="shared" si="612"/>
        <v/>
      </c>
      <c r="FM214" s="5" t="str">
        <f t="shared" si="613"/>
        <v/>
      </c>
      <c r="FN214" s="5" t="str">
        <f t="shared" si="614"/>
        <v/>
      </c>
      <c r="FO214" s="5" t="str">
        <f t="shared" si="615"/>
        <v/>
      </c>
      <c r="FP214" s="4">
        <f t="shared" si="616"/>
        <v>143.4</v>
      </c>
      <c r="FQ214" s="4" t="str">
        <f t="shared" si="617"/>
        <v/>
      </c>
      <c r="FR214" s="4">
        <f t="shared" si="618"/>
        <v>280</v>
      </c>
      <c r="FS214" s="65">
        <f t="shared" si="619"/>
        <v>0.29060888001043789</v>
      </c>
      <c r="FT214" s="65">
        <f t="shared" si="620"/>
        <v>6.0934792882124944E-2</v>
      </c>
      <c r="FU214" s="65" t="str">
        <f t="shared" si="621"/>
        <v/>
      </c>
      <c r="FV214" s="65" t="str">
        <f t="shared" si="622"/>
        <v/>
      </c>
      <c r="FW214" s="65">
        <f t="shared" si="623"/>
        <v>0.71784159280246107</v>
      </c>
      <c r="FX214" s="65">
        <f t="shared" si="624"/>
        <v>0.29184795212598635</v>
      </c>
      <c r="FY214" s="65">
        <f t="shared" si="625"/>
        <v>5.3957560006977436</v>
      </c>
      <c r="FZ214" s="65">
        <f t="shared" si="626"/>
        <v>-4.7961800785247881</v>
      </c>
      <c r="GA214" s="65" t="str">
        <f t="shared" si="627"/>
        <v/>
      </c>
      <c r="GB214" s="65">
        <f t="shared" si="628"/>
        <v>0.20298012677617661</v>
      </c>
      <c r="GC214" s="65">
        <f t="shared" si="629"/>
        <v>-1.4342752356142296</v>
      </c>
      <c r="GD214" s="65">
        <f t="shared" si="630"/>
        <v>-2.1344826573616853</v>
      </c>
    </row>
    <row r="215" spans="1:186">
      <c r="A215" s="38" t="s">
        <v>185</v>
      </c>
      <c r="B215" s="37">
        <v>672671.99309100001</v>
      </c>
      <c r="C215" s="4">
        <v>4866066.4202300003</v>
      </c>
      <c r="D215" s="38" t="s">
        <v>401</v>
      </c>
      <c r="E215" s="38" t="s">
        <v>646</v>
      </c>
      <c r="F215" s="58">
        <v>6415</v>
      </c>
      <c r="G215" s="38" t="s">
        <v>427</v>
      </c>
      <c r="H215" s="34">
        <v>44.499566173530589</v>
      </c>
      <c r="I215" s="34">
        <v>1.2716873250699721</v>
      </c>
      <c r="J215" s="34">
        <v>15.592405037984806</v>
      </c>
      <c r="K215" s="34">
        <v>10.83781287485006</v>
      </c>
      <c r="L215" s="34">
        <v>0.14235305877648941</v>
      </c>
      <c r="M215" s="34">
        <v>6.0547500999600157</v>
      </c>
      <c r="N215" s="34">
        <v>13.770285885645741</v>
      </c>
      <c r="O215" s="34">
        <v>2.7426689324270295</v>
      </c>
      <c r="P215" s="34">
        <v>0</v>
      </c>
      <c r="Q215" s="34">
        <v>2.847061175529788E-2</v>
      </c>
      <c r="R215" s="34">
        <v>5.0999999999999996</v>
      </c>
      <c r="S215" s="5">
        <f t="shared" si="631"/>
        <v>100.03999999999999</v>
      </c>
      <c r="U215" s="4">
        <v>36</v>
      </c>
      <c r="V215" s="4">
        <v>291</v>
      </c>
      <c r="W215" s="4">
        <v>118</v>
      </c>
      <c r="X215" s="4">
        <v>76</v>
      </c>
      <c r="Y215" s="4">
        <v>150</v>
      </c>
      <c r="Z215" s="4">
        <v>124</v>
      </c>
      <c r="AC215" s="4">
        <v>549</v>
      </c>
      <c r="AD215" s="4">
        <v>27</v>
      </c>
      <c r="AE215" s="4">
        <v>83</v>
      </c>
      <c r="AF215" s="26"/>
      <c r="BK215" s="4">
        <f t="shared" si="507"/>
        <v>7624</v>
      </c>
      <c r="BL215" s="6">
        <f t="shared" si="508"/>
        <v>0.74054861330555144</v>
      </c>
      <c r="BM215" s="6">
        <f t="shared" si="509"/>
        <v>1.5919971520655635E-2</v>
      </c>
      <c r="BN215" s="6">
        <f t="shared" si="510"/>
        <v>0.3057933916058993</v>
      </c>
      <c r="BO215" s="6">
        <f t="shared" si="511"/>
        <v>0.13572714934063945</v>
      </c>
      <c r="BP215" s="6">
        <f t="shared" si="512"/>
        <v>2.0066684349660194E-3</v>
      </c>
      <c r="BQ215" s="6">
        <f t="shared" si="513"/>
        <v>0.15020466633490487</v>
      </c>
      <c r="BR215" s="6">
        <f t="shared" si="514"/>
        <v>0.24554718055716371</v>
      </c>
      <c r="BS215" s="6">
        <f t="shared" si="515"/>
        <v>8.8501740317103242E-2</v>
      </c>
      <c r="BT215" s="6">
        <f t="shared" si="516"/>
        <v>0</v>
      </c>
      <c r="BU215" s="6">
        <f t="shared" si="517"/>
        <v>4.0116403769617981E-4</v>
      </c>
      <c r="BV215" s="5">
        <f t="shared" si="518"/>
        <v>1.29</v>
      </c>
      <c r="BW215" s="5">
        <f t="shared" si="519"/>
        <v>8.59</v>
      </c>
      <c r="BX215" s="36">
        <f t="shared" si="520"/>
        <v>55.18</v>
      </c>
      <c r="BY215" s="5">
        <f t="shared" si="521"/>
        <v>1.61</v>
      </c>
      <c r="BZ215" s="5">
        <f t="shared" si="522"/>
        <v>12.26</v>
      </c>
      <c r="CA215" s="5">
        <f t="shared" si="523"/>
        <v>10.83</v>
      </c>
      <c r="CB215" s="5">
        <f t="shared" si="524"/>
        <v>44.67</v>
      </c>
      <c r="CC215" s="5">
        <f t="shared" si="525"/>
        <v>2.74</v>
      </c>
      <c r="CD215" s="5">
        <f t="shared" si="526"/>
        <v>-11.027616953218711</v>
      </c>
      <c r="CE215" s="34">
        <f t="shared" si="527"/>
        <v>6.0547500999600157</v>
      </c>
      <c r="CF215" s="34">
        <f t="shared" si="528"/>
        <v>22.567704918032788</v>
      </c>
      <c r="CG215" s="34">
        <f t="shared" si="529"/>
        <v>26.829268292682922</v>
      </c>
      <c r="CH215" s="5">
        <f t="shared" si="530"/>
        <v>0</v>
      </c>
      <c r="CI215" s="5">
        <f t="shared" si="531"/>
        <v>0</v>
      </c>
      <c r="CJ215" s="6">
        <f t="shared" si="532"/>
        <v>0.29199999999999998</v>
      </c>
      <c r="CK215" s="5" t="str">
        <f t="shared" si="533"/>
        <v/>
      </c>
      <c r="CL215" s="5" t="str">
        <f t="shared" si="534"/>
        <v/>
      </c>
      <c r="CM215" s="5" t="str">
        <f t="shared" si="535"/>
        <v/>
      </c>
      <c r="CN215" s="5">
        <f t="shared" si="536"/>
        <v>1.27</v>
      </c>
      <c r="CO215" s="5">
        <f t="shared" si="537"/>
        <v>0.41</v>
      </c>
      <c r="CP215" s="5">
        <f t="shared" si="538"/>
        <v>3.07</v>
      </c>
      <c r="CQ215" s="6" t="str">
        <f t="shared" si="539"/>
        <v/>
      </c>
      <c r="CR215" s="40">
        <f t="shared" si="540"/>
        <v>6.4999999999999997E-3</v>
      </c>
      <c r="CS215" s="5" t="str">
        <f t="shared" si="541"/>
        <v/>
      </c>
      <c r="CT215" s="5" t="str">
        <f t="shared" si="542"/>
        <v/>
      </c>
      <c r="CU215" s="5" t="str">
        <f t="shared" si="543"/>
        <v/>
      </c>
      <c r="CV215" s="5" t="str">
        <f t="shared" si="544"/>
        <v/>
      </c>
      <c r="CW215" s="5" t="str">
        <f t="shared" si="545"/>
        <v/>
      </c>
      <c r="CX215" s="5" t="str">
        <f t="shared" si="546"/>
        <v/>
      </c>
      <c r="CY215" s="4">
        <f t="shared" si="547"/>
        <v>282</v>
      </c>
      <c r="CZ215" s="4">
        <f t="shared" si="548"/>
        <v>91.9</v>
      </c>
      <c r="DA215" s="4" t="str">
        <f t="shared" si="549"/>
        <v/>
      </c>
      <c r="DB215" s="5" t="str">
        <f t="shared" si="550"/>
        <v/>
      </c>
      <c r="DC215" s="5" t="str">
        <f t="shared" si="551"/>
        <v/>
      </c>
      <c r="DD215" s="5" t="str">
        <f t="shared" si="552"/>
        <v/>
      </c>
      <c r="DE215" s="5" t="str">
        <f t="shared" si="553"/>
        <v/>
      </c>
      <c r="DF215" s="5" t="str">
        <f t="shared" si="554"/>
        <v/>
      </c>
      <c r="DG215" s="5" t="str">
        <f t="shared" si="555"/>
        <v/>
      </c>
      <c r="DH215" s="5" t="str">
        <f t="shared" si="556"/>
        <v/>
      </c>
      <c r="DI215" s="5" t="str">
        <f t="shared" si="557"/>
        <v/>
      </c>
      <c r="DJ215" s="5" t="str">
        <f t="shared" si="558"/>
        <v/>
      </c>
      <c r="DK215" s="5" t="str">
        <f t="shared" si="559"/>
        <v/>
      </c>
      <c r="DL215" s="5" t="str">
        <f t="shared" si="560"/>
        <v/>
      </c>
      <c r="DM215" s="5" t="str">
        <f t="shared" si="561"/>
        <v/>
      </c>
      <c r="DN215" s="5" t="str">
        <f t="shared" si="562"/>
        <v/>
      </c>
      <c r="DO215" s="5" t="str">
        <f t="shared" si="563"/>
        <v/>
      </c>
      <c r="DP215" s="5" t="str">
        <f t="shared" si="564"/>
        <v/>
      </c>
      <c r="DQ215" s="5" t="str">
        <f t="shared" si="565"/>
        <v/>
      </c>
      <c r="DR215" s="5" t="str">
        <f t="shared" si="566"/>
        <v/>
      </c>
      <c r="DS215" s="5" t="str">
        <f t="shared" si="567"/>
        <v/>
      </c>
      <c r="DT215" s="5" t="str">
        <f t="shared" si="568"/>
        <v/>
      </c>
      <c r="DU215" s="5" t="str">
        <f t="shared" si="569"/>
        <v/>
      </c>
      <c r="DV215" s="5" t="str">
        <f t="shared" si="570"/>
        <v/>
      </c>
      <c r="DW215" s="5" t="str">
        <f t="shared" si="571"/>
        <v/>
      </c>
      <c r="DX215" s="5" t="str">
        <f t="shared" si="572"/>
        <v/>
      </c>
      <c r="DY215" s="5" t="str">
        <f t="shared" si="573"/>
        <v/>
      </c>
      <c r="DZ215" s="36" t="str">
        <f t="shared" si="574"/>
        <v/>
      </c>
      <c r="EA215" s="36" t="str">
        <f t="shared" si="575"/>
        <v/>
      </c>
      <c r="EB215" s="4">
        <f t="shared" si="576"/>
        <v>-334.04892087426697</v>
      </c>
      <c r="EC215" s="4">
        <f t="shared" si="577"/>
        <v>-5.3503229200285718</v>
      </c>
      <c r="ED215" s="4">
        <f t="shared" si="578"/>
        <v>-273.80270982553139</v>
      </c>
      <c r="EE215" s="4">
        <f t="shared" si="579"/>
        <v>301.85178719620001</v>
      </c>
      <c r="EF215" s="4">
        <f t="shared" si="580"/>
        <v>258.49853572382858</v>
      </c>
      <c r="EG215" s="5">
        <f t="shared" si="581"/>
        <v>0.52772687723266121</v>
      </c>
      <c r="EH215" s="5">
        <f t="shared" si="582"/>
        <v>3.4570175426688801</v>
      </c>
      <c r="EI215" s="5">
        <f t="shared" si="583"/>
        <v>0.91567281616332818</v>
      </c>
      <c r="EJ215" s="5">
        <f t="shared" si="584"/>
        <v>0.3603103532602655</v>
      </c>
      <c r="EK215" s="5">
        <f t="shared" si="585"/>
        <v>0.28926668368248487</v>
      </c>
      <c r="EL215" s="5">
        <f t="shared" si="586"/>
        <v>1.6056529104149102</v>
      </c>
      <c r="EM215" s="5">
        <f t="shared" si="587"/>
        <v>0.35</v>
      </c>
      <c r="EN215" s="5">
        <f t="shared" si="588"/>
        <v>19.79</v>
      </c>
      <c r="EO215" s="36">
        <f t="shared" si="589"/>
        <v>1.27</v>
      </c>
      <c r="EP215" s="36">
        <f t="shared" si="590"/>
        <v>1.4235305877648941</v>
      </c>
      <c r="EQ215" s="36">
        <f t="shared" si="591"/>
        <v>0.28470611755297881</v>
      </c>
      <c r="ER215" s="36">
        <f t="shared" si="592"/>
        <v>76.237655137944827</v>
      </c>
      <c r="ES215" s="36">
        <f t="shared" si="593"/>
        <v>83</v>
      </c>
      <c r="ET215" s="36">
        <f t="shared" si="594"/>
        <v>81</v>
      </c>
      <c r="EU215" s="36">
        <f t="shared" si="595"/>
        <v>9.7540315873650538</v>
      </c>
      <c r="EV215" s="36">
        <f t="shared" si="596"/>
        <v>6.0547500999600157</v>
      </c>
      <c r="EW215" s="36">
        <f t="shared" si="597"/>
        <v>15.592405037984806</v>
      </c>
      <c r="EX215" s="36">
        <f t="shared" si="598"/>
        <v>9.7540315873650538</v>
      </c>
      <c r="EY215" s="36">
        <f t="shared" si="599"/>
        <v>2.7426689324270295</v>
      </c>
      <c r="EZ215" s="36">
        <f t="shared" si="600"/>
        <v>6.0547500999600157</v>
      </c>
      <c r="FA215" s="5" t="str">
        <f t="shared" si="601"/>
        <v/>
      </c>
      <c r="FB215" s="5" t="str">
        <f t="shared" si="602"/>
        <v/>
      </c>
      <c r="FC215" s="5" t="str">
        <f t="shared" si="603"/>
        <v/>
      </c>
      <c r="FD215" s="36">
        <f t="shared" si="604"/>
        <v>76.237655137944827</v>
      </c>
      <c r="FE215" s="36">
        <f t="shared" si="605"/>
        <v>83</v>
      </c>
      <c r="FF215" s="36">
        <f t="shared" si="606"/>
        <v>274.5</v>
      </c>
      <c r="FG215" s="5" t="str">
        <f t="shared" si="607"/>
        <v/>
      </c>
      <c r="FH215" s="36" t="str">
        <f t="shared" si="608"/>
        <v/>
      </c>
      <c r="FI215" s="36" t="str">
        <f t="shared" si="609"/>
        <v/>
      </c>
      <c r="FJ215" s="5" t="str">
        <f t="shared" si="610"/>
        <v/>
      </c>
      <c r="FK215" s="5" t="str">
        <f t="shared" si="611"/>
        <v/>
      </c>
      <c r="FL215" s="5" t="str">
        <f t="shared" si="612"/>
        <v/>
      </c>
      <c r="FM215" s="5" t="str">
        <f t="shared" si="613"/>
        <v/>
      </c>
      <c r="FN215" s="5" t="str">
        <f t="shared" si="614"/>
        <v/>
      </c>
      <c r="FO215" s="5" t="str">
        <f t="shared" si="615"/>
        <v/>
      </c>
      <c r="FP215" s="4">
        <f t="shared" si="616"/>
        <v>152.47999999999999</v>
      </c>
      <c r="FQ215" s="4" t="str">
        <f t="shared" si="617"/>
        <v/>
      </c>
      <c r="FR215" s="4">
        <f t="shared" si="618"/>
        <v>291</v>
      </c>
      <c r="FS215" s="65">
        <f t="shared" si="619"/>
        <v>0.28068010569165608</v>
      </c>
      <c r="FT215" s="65">
        <f t="shared" si="620"/>
        <v>7.2059621809054911E-2</v>
      </c>
      <c r="FU215" s="65" t="str">
        <f t="shared" si="621"/>
        <v/>
      </c>
      <c r="FV215" s="65" t="str">
        <f t="shared" si="622"/>
        <v/>
      </c>
      <c r="FW215" s="65">
        <f t="shared" si="623"/>
        <v>0.73651976566254895</v>
      </c>
      <c r="FX215" s="65">
        <f t="shared" si="624"/>
        <v>0.45944944814778432</v>
      </c>
      <c r="FY215" s="65">
        <f t="shared" si="625"/>
        <v>5.5743692865522672</v>
      </c>
      <c r="FZ215" s="65">
        <f t="shared" si="626"/>
        <v>-4.4608923128458002</v>
      </c>
      <c r="GA215" s="65" t="str">
        <f t="shared" si="627"/>
        <v/>
      </c>
      <c r="GB215" s="65">
        <f t="shared" si="628"/>
        <v>0.25918458296681335</v>
      </c>
      <c r="GC215" s="65">
        <f t="shared" si="629"/>
        <v>-1.5127473114754098</v>
      </c>
      <c r="GD215" s="65">
        <f t="shared" si="630"/>
        <v>-2.3175821071571372</v>
      </c>
    </row>
    <row r="216" spans="1:186">
      <c r="A216" s="38" t="s">
        <v>185</v>
      </c>
      <c r="B216" s="37">
        <v>672564.43536799995</v>
      </c>
      <c r="C216" s="4">
        <v>4866066.4202300003</v>
      </c>
      <c r="D216" s="38" t="s">
        <v>401</v>
      </c>
      <c r="E216" s="38" t="s">
        <v>646</v>
      </c>
      <c r="F216" s="58">
        <v>6416</v>
      </c>
      <c r="G216" s="38" t="s">
        <v>428</v>
      </c>
      <c r="H216" s="34">
        <v>42.063861553784861</v>
      </c>
      <c r="I216" s="34">
        <v>1.1574681274900398</v>
      </c>
      <c r="J216" s="34">
        <v>14.486724103585658</v>
      </c>
      <c r="K216" s="34">
        <v>10.270233067729084</v>
      </c>
      <c r="L216" s="34">
        <v>0.1561663346613546</v>
      </c>
      <c r="M216" s="34">
        <v>5.5393117529880485</v>
      </c>
      <c r="N216" s="34">
        <v>16.020828685258966</v>
      </c>
      <c r="O216" s="34">
        <v>2.4802888446215143</v>
      </c>
      <c r="P216" s="34">
        <v>1.8372509960159364E-2</v>
      </c>
      <c r="Q216" s="34">
        <v>3.6745019920318728E-2</v>
      </c>
      <c r="R216" s="34">
        <v>8.17</v>
      </c>
      <c r="S216" s="5">
        <f t="shared" si="631"/>
        <v>100.39999999999999</v>
      </c>
      <c r="U216" s="4">
        <v>33</v>
      </c>
      <c r="V216" s="4">
        <v>272</v>
      </c>
      <c r="W216" s="4">
        <v>103</v>
      </c>
      <c r="X216" s="4">
        <v>72</v>
      </c>
      <c r="Y216" s="4">
        <v>143</v>
      </c>
      <c r="Z216" s="4">
        <v>139</v>
      </c>
      <c r="AC216" s="4">
        <v>527</v>
      </c>
      <c r="AD216" s="4">
        <v>25</v>
      </c>
      <c r="AE216" s="4">
        <v>79</v>
      </c>
      <c r="AF216" s="26"/>
      <c r="BK216" s="4">
        <f t="shared" si="507"/>
        <v>6939</v>
      </c>
      <c r="BL216" s="6">
        <f t="shared" si="508"/>
        <v>0.7000143377231629</v>
      </c>
      <c r="BM216" s="6">
        <f t="shared" si="509"/>
        <v>1.4490086723711064E-2</v>
      </c>
      <c r="BN216" s="6">
        <f t="shared" si="510"/>
        <v>0.284109121466673</v>
      </c>
      <c r="BO216" s="6">
        <f t="shared" si="511"/>
        <v>0.12861907411057089</v>
      </c>
      <c r="BP216" s="6">
        <f t="shared" si="512"/>
        <v>2.2013861666387736E-3</v>
      </c>
      <c r="BQ216" s="6">
        <f t="shared" si="513"/>
        <v>0.1374178058295224</v>
      </c>
      <c r="BR216" s="6">
        <f t="shared" si="514"/>
        <v>0.28567811492972478</v>
      </c>
      <c r="BS216" s="6">
        <f t="shared" si="515"/>
        <v>8.0035135354034032E-2</v>
      </c>
      <c r="BT216" s="6">
        <f t="shared" si="516"/>
        <v>3.9007452144712026E-4</v>
      </c>
      <c r="BU216" s="6">
        <f t="shared" si="517"/>
        <v>5.1775426124163351E-4</v>
      </c>
      <c r="BV216" s="5">
        <f t="shared" si="518"/>
        <v>1.22</v>
      </c>
      <c r="BW216" s="5">
        <f t="shared" si="519"/>
        <v>8.15</v>
      </c>
      <c r="BX216" s="36">
        <f t="shared" si="520"/>
        <v>54.31</v>
      </c>
      <c r="BY216" s="5">
        <f t="shared" si="521"/>
        <v>1.67</v>
      </c>
      <c r="BZ216" s="5">
        <f t="shared" si="522"/>
        <v>12.52</v>
      </c>
      <c r="CA216" s="5">
        <f t="shared" si="523"/>
        <v>13.84</v>
      </c>
      <c r="CB216" s="5">
        <f t="shared" si="524"/>
        <v>31.5</v>
      </c>
      <c r="CC216" s="5">
        <f t="shared" si="525"/>
        <v>2.5</v>
      </c>
      <c r="CD216" s="5">
        <f t="shared" si="526"/>
        <v>-13.522167330677291</v>
      </c>
      <c r="CE216" s="34">
        <f t="shared" si="527"/>
        <v>5.5576842629482082</v>
      </c>
      <c r="CF216" s="34">
        <f t="shared" si="528"/>
        <v>24.058801792828689</v>
      </c>
      <c r="CG216" s="34">
        <f t="shared" si="529"/>
        <v>23.100420007636501</v>
      </c>
      <c r="CH216" s="5">
        <f t="shared" si="530"/>
        <v>0.95</v>
      </c>
      <c r="CI216" s="5">
        <f t="shared" si="531"/>
        <v>0.02</v>
      </c>
      <c r="CJ216" s="6">
        <f t="shared" si="532"/>
        <v>0.215</v>
      </c>
      <c r="CK216" s="5" t="str">
        <f t="shared" si="533"/>
        <v/>
      </c>
      <c r="CL216" s="5" t="str">
        <f t="shared" si="534"/>
        <v/>
      </c>
      <c r="CM216" s="5" t="str">
        <f t="shared" si="535"/>
        <v/>
      </c>
      <c r="CN216" s="5">
        <f t="shared" si="536"/>
        <v>1.39</v>
      </c>
      <c r="CO216" s="5">
        <f t="shared" si="537"/>
        <v>0.38</v>
      </c>
      <c r="CP216" s="5">
        <f t="shared" si="538"/>
        <v>3.16</v>
      </c>
      <c r="CQ216" s="6" t="str">
        <f t="shared" si="539"/>
        <v/>
      </c>
      <c r="CR216" s="40">
        <f t="shared" si="540"/>
        <v>6.7999999999999996E-3</v>
      </c>
      <c r="CS216" s="5" t="str">
        <f t="shared" si="541"/>
        <v/>
      </c>
      <c r="CT216" s="5" t="str">
        <f t="shared" si="542"/>
        <v/>
      </c>
      <c r="CU216" s="5" t="str">
        <f t="shared" si="543"/>
        <v/>
      </c>
      <c r="CV216" s="5" t="str">
        <f t="shared" si="544"/>
        <v/>
      </c>
      <c r="CW216" s="5" t="str">
        <f t="shared" si="545"/>
        <v/>
      </c>
      <c r="CX216" s="5" t="str">
        <f t="shared" si="546"/>
        <v/>
      </c>
      <c r="CY216" s="4">
        <f t="shared" si="547"/>
        <v>278</v>
      </c>
      <c r="CZ216" s="4">
        <f t="shared" si="548"/>
        <v>87.8</v>
      </c>
      <c r="DA216" s="4" t="str">
        <f t="shared" si="549"/>
        <v/>
      </c>
      <c r="DB216" s="5" t="str">
        <f t="shared" si="550"/>
        <v/>
      </c>
      <c r="DC216" s="5" t="str">
        <f t="shared" si="551"/>
        <v/>
      </c>
      <c r="DD216" s="5" t="str">
        <f t="shared" si="552"/>
        <v/>
      </c>
      <c r="DE216" s="5" t="str">
        <f t="shared" si="553"/>
        <v/>
      </c>
      <c r="DF216" s="5" t="str">
        <f t="shared" si="554"/>
        <v/>
      </c>
      <c r="DG216" s="5" t="str">
        <f t="shared" si="555"/>
        <v/>
      </c>
      <c r="DH216" s="5" t="str">
        <f t="shared" si="556"/>
        <v/>
      </c>
      <c r="DI216" s="5" t="str">
        <f t="shared" si="557"/>
        <v/>
      </c>
      <c r="DJ216" s="5" t="str">
        <f t="shared" si="558"/>
        <v/>
      </c>
      <c r="DK216" s="5" t="str">
        <f t="shared" si="559"/>
        <v/>
      </c>
      <c r="DL216" s="5" t="str">
        <f t="shared" si="560"/>
        <v/>
      </c>
      <c r="DM216" s="5" t="str">
        <f t="shared" si="561"/>
        <v/>
      </c>
      <c r="DN216" s="5" t="str">
        <f t="shared" si="562"/>
        <v/>
      </c>
      <c r="DO216" s="5" t="str">
        <f t="shared" si="563"/>
        <v/>
      </c>
      <c r="DP216" s="5" t="str">
        <f t="shared" si="564"/>
        <v/>
      </c>
      <c r="DQ216" s="5" t="str">
        <f t="shared" si="565"/>
        <v/>
      </c>
      <c r="DR216" s="5" t="str">
        <f t="shared" si="566"/>
        <v/>
      </c>
      <c r="DS216" s="5" t="str">
        <f t="shared" si="567"/>
        <v/>
      </c>
      <c r="DT216" s="5" t="str">
        <f t="shared" si="568"/>
        <v/>
      </c>
      <c r="DU216" s="5" t="str">
        <f t="shared" si="569"/>
        <v/>
      </c>
      <c r="DV216" s="5" t="str">
        <f t="shared" si="570"/>
        <v/>
      </c>
      <c r="DW216" s="5" t="str">
        <f t="shared" si="571"/>
        <v/>
      </c>
      <c r="DX216" s="5" t="str">
        <f t="shared" si="572"/>
        <v/>
      </c>
      <c r="DY216" s="5" t="str">
        <f t="shared" si="573"/>
        <v/>
      </c>
      <c r="DZ216" s="36" t="str">
        <f t="shared" si="574"/>
        <v/>
      </c>
      <c r="EA216" s="36" t="str">
        <f t="shared" si="575"/>
        <v/>
      </c>
      <c r="EB216" s="4">
        <f t="shared" si="576"/>
        <v>-365.32317576231168</v>
      </c>
      <c r="EC216" s="4">
        <f t="shared" si="577"/>
        <v>-37.539173920910052</v>
      </c>
      <c r="ED216" s="4">
        <f t="shared" si="578"/>
        <v>-367.67231826825775</v>
      </c>
      <c r="EE216" s="4">
        <f t="shared" si="579"/>
        <v>280.52696666380433</v>
      </c>
      <c r="EF216" s="4">
        <f t="shared" si="580"/>
        <v>312.01220725710573</v>
      </c>
      <c r="EG216" s="5">
        <f t="shared" si="581"/>
        <v>0.43599880183149747</v>
      </c>
      <c r="EH216" s="5">
        <f t="shared" si="582"/>
        <v>3.5343971948716288</v>
      </c>
      <c r="EI216" s="5">
        <f t="shared" si="583"/>
        <v>0.77624143457741779</v>
      </c>
      <c r="EJ216" s="5">
        <f t="shared" si="584"/>
        <v>0.28143495220683856</v>
      </c>
      <c r="EK216" s="5">
        <f t="shared" si="585"/>
        <v>0.28194695610190107</v>
      </c>
      <c r="EL216" s="5">
        <f t="shared" si="586"/>
        <v>2.0134173713072832</v>
      </c>
      <c r="EM216" s="5">
        <f t="shared" si="587"/>
        <v>0.34</v>
      </c>
      <c r="EN216" s="5">
        <f t="shared" si="588"/>
        <v>20.149999999999999</v>
      </c>
      <c r="EO216" s="36">
        <f t="shared" si="589"/>
        <v>1.1599999999999999</v>
      </c>
      <c r="EP216" s="36">
        <f t="shared" si="590"/>
        <v>1.5616633466135461</v>
      </c>
      <c r="EQ216" s="36">
        <f t="shared" si="591"/>
        <v>0.36745019920318728</v>
      </c>
      <c r="ER216" s="36">
        <f t="shared" si="592"/>
        <v>69.390214243027884</v>
      </c>
      <c r="ES216" s="36">
        <f t="shared" si="593"/>
        <v>79</v>
      </c>
      <c r="ET216" s="36">
        <f t="shared" si="594"/>
        <v>75</v>
      </c>
      <c r="EU216" s="36">
        <f t="shared" si="595"/>
        <v>9.2432097609561765</v>
      </c>
      <c r="EV216" s="36">
        <f t="shared" si="596"/>
        <v>5.5393117529880485</v>
      </c>
      <c r="EW216" s="36">
        <f t="shared" si="597"/>
        <v>14.486724103585658</v>
      </c>
      <c r="EX216" s="36">
        <f t="shared" si="598"/>
        <v>9.2432097609561765</v>
      </c>
      <c r="EY216" s="36">
        <f t="shared" si="599"/>
        <v>2.4986613545816736</v>
      </c>
      <c r="EZ216" s="36">
        <f t="shared" si="600"/>
        <v>5.5393117529880485</v>
      </c>
      <c r="FA216" s="5" t="str">
        <f t="shared" si="601"/>
        <v/>
      </c>
      <c r="FB216" s="5" t="str">
        <f t="shared" si="602"/>
        <v/>
      </c>
      <c r="FC216" s="5" t="str">
        <f t="shared" si="603"/>
        <v/>
      </c>
      <c r="FD216" s="36">
        <f t="shared" si="604"/>
        <v>69.390214243027884</v>
      </c>
      <c r="FE216" s="36">
        <f t="shared" si="605"/>
        <v>79</v>
      </c>
      <c r="FF216" s="36">
        <f t="shared" si="606"/>
        <v>263.5</v>
      </c>
      <c r="FG216" s="5" t="str">
        <f t="shared" si="607"/>
        <v/>
      </c>
      <c r="FH216" s="36" t="str">
        <f t="shared" si="608"/>
        <v/>
      </c>
      <c r="FI216" s="36" t="str">
        <f t="shared" si="609"/>
        <v/>
      </c>
      <c r="FJ216" s="5" t="str">
        <f t="shared" si="610"/>
        <v/>
      </c>
      <c r="FK216" s="5" t="str">
        <f t="shared" si="611"/>
        <v/>
      </c>
      <c r="FL216" s="5" t="str">
        <f t="shared" si="612"/>
        <v/>
      </c>
      <c r="FM216" s="5" t="str">
        <f t="shared" si="613"/>
        <v/>
      </c>
      <c r="FN216" s="5" t="str">
        <f t="shared" si="614"/>
        <v/>
      </c>
      <c r="FO216" s="5" t="str">
        <f t="shared" si="615"/>
        <v/>
      </c>
      <c r="FP216" s="4">
        <f t="shared" si="616"/>
        <v>138.78</v>
      </c>
      <c r="FQ216" s="4" t="str">
        <f t="shared" si="617"/>
        <v/>
      </c>
      <c r="FR216" s="4">
        <f t="shared" si="618"/>
        <v>272</v>
      </c>
      <c r="FS216" s="65">
        <f t="shared" si="619"/>
        <v>0.29224202087993567</v>
      </c>
      <c r="FT216" s="65">
        <f t="shared" si="620"/>
        <v>7.5157061059643232E-2</v>
      </c>
      <c r="FU216" s="65" t="str">
        <f t="shared" si="621"/>
        <v/>
      </c>
      <c r="FV216" s="65" t="str">
        <f t="shared" si="622"/>
        <v/>
      </c>
      <c r="FW216" s="65">
        <f t="shared" si="623"/>
        <v>0.75295912809628351</v>
      </c>
      <c r="FX216" s="65">
        <f t="shared" si="624"/>
        <v>0.48257371905022717</v>
      </c>
      <c r="FY216" s="65">
        <f t="shared" si="625"/>
        <v>5.586649026503415</v>
      </c>
      <c r="FZ216" s="65">
        <f t="shared" si="626"/>
        <v>-4.4309992526999649</v>
      </c>
      <c r="GA216" s="65" t="str">
        <f t="shared" si="627"/>
        <v/>
      </c>
      <c r="GB216" s="65">
        <f t="shared" si="628"/>
        <v>0.20515651643426291</v>
      </c>
      <c r="GC216" s="65">
        <f t="shared" si="629"/>
        <v>-1.4779518871513946</v>
      </c>
      <c r="GD216" s="65">
        <f t="shared" si="630"/>
        <v>-2.2381291695219123</v>
      </c>
    </row>
    <row r="217" spans="1:186">
      <c r="A217" s="38" t="s">
        <v>185</v>
      </c>
      <c r="B217" s="37">
        <v>671774.55833599996</v>
      </c>
      <c r="C217" s="4">
        <v>4865743.74706</v>
      </c>
      <c r="D217" s="38" t="s">
        <v>401</v>
      </c>
      <c r="E217" s="38" t="s">
        <v>646</v>
      </c>
      <c r="F217" s="58">
        <v>6418</v>
      </c>
      <c r="G217" s="38" t="s">
        <v>429</v>
      </c>
      <c r="H217" s="34">
        <v>45.985389275976978</v>
      </c>
      <c r="I217" s="34">
        <v>1.3043532262950621</v>
      </c>
      <c r="J217" s="34">
        <v>14.088864990406949</v>
      </c>
      <c r="K217" s="34">
        <v>10.379321417752196</v>
      </c>
      <c r="L217" s="34">
        <v>0.19426537412905179</v>
      </c>
      <c r="M217" s="34">
        <v>5.4209290114106841</v>
      </c>
      <c r="N217" s="34">
        <v>11.230388771079472</v>
      </c>
      <c r="O217" s="34">
        <v>2.8214732909219427</v>
      </c>
      <c r="P217" s="34">
        <v>0.12951024941936787</v>
      </c>
      <c r="Q217" s="34">
        <v>5.5504392608300514E-2</v>
      </c>
      <c r="R217" s="34">
        <v>7.42</v>
      </c>
      <c r="S217" s="5">
        <f t="shared" si="631"/>
        <v>99.03</v>
      </c>
      <c r="U217" s="4">
        <v>32</v>
      </c>
      <c r="V217" s="4">
        <v>251</v>
      </c>
      <c r="W217" s="4">
        <v>185</v>
      </c>
      <c r="X217" s="4">
        <v>78</v>
      </c>
      <c r="Y217" s="4">
        <v>97</v>
      </c>
      <c r="Z217" s="4">
        <v>176</v>
      </c>
      <c r="AC217" s="4">
        <v>328</v>
      </c>
      <c r="AD217" s="4">
        <v>20</v>
      </c>
      <c r="AE217" s="4">
        <v>74</v>
      </c>
      <c r="AF217" s="26"/>
      <c r="BK217" s="4">
        <f t="shared" si="507"/>
        <v>7820</v>
      </c>
      <c r="BL217" s="6">
        <f t="shared" si="508"/>
        <v>0.76527524173701078</v>
      </c>
      <c r="BM217" s="6">
        <f t="shared" si="509"/>
        <v>1.6328908691725867E-2</v>
      </c>
      <c r="BN217" s="6">
        <f t="shared" si="510"/>
        <v>0.27630643244571385</v>
      </c>
      <c r="BO217" s="6">
        <f t="shared" si="511"/>
        <v>0.12998524004699058</v>
      </c>
      <c r="BP217" s="6">
        <f t="shared" si="512"/>
        <v>2.7384462098823201E-3</v>
      </c>
      <c r="BQ217" s="6">
        <f t="shared" si="513"/>
        <v>0.13448099755422188</v>
      </c>
      <c r="BR217" s="6">
        <f t="shared" si="514"/>
        <v>0.20025657580384223</v>
      </c>
      <c r="BS217" s="6">
        <f t="shared" si="515"/>
        <v>9.1044636686735805E-2</v>
      </c>
      <c r="BT217" s="6">
        <f t="shared" si="516"/>
        <v>2.7496868241904007E-3</v>
      </c>
      <c r="BU217" s="6">
        <f t="shared" si="517"/>
        <v>7.8208246594759076E-4</v>
      </c>
      <c r="BV217" s="5">
        <f t="shared" si="518"/>
        <v>1.23</v>
      </c>
      <c r="BW217" s="5">
        <f t="shared" si="519"/>
        <v>8.23</v>
      </c>
      <c r="BX217" s="36">
        <f t="shared" si="520"/>
        <v>53.51</v>
      </c>
      <c r="BY217" s="5">
        <f t="shared" si="521"/>
        <v>1.72</v>
      </c>
      <c r="BZ217" s="5">
        <f t="shared" si="522"/>
        <v>10.8</v>
      </c>
      <c r="CA217" s="5">
        <f t="shared" si="523"/>
        <v>8.61</v>
      </c>
      <c r="CB217" s="5">
        <f t="shared" si="524"/>
        <v>23.5</v>
      </c>
      <c r="CC217" s="5">
        <f t="shared" si="525"/>
        <v>2.95</v>
      </c>
      <c r="CD217" s="5">
        <f t="shared" si="526"/>
        <v>-8.2794052307381616</v>
      </c>
      <c r="CE217" s="34">
        <f t="shared" si="527"/>
        <v>5.5504392608300517</v>
      </c>
      <c r="CF217" s="34">
        <f t="shared" si="528"/>
        <v>19.602301322831469</v>
      </c>
      <c r="CG217" s="34">
        <f t="shared" si="529"/>
        <v>28.315243039169413</v>
      </c>
      <c r="CH217" s="5">
        <f t="shared" si="530"/>
        <v>4.4400000000000004</v>
      </c>
      <c r="CI217" s="5">
        <f t="shared" si="531"/>
        <v>0.14000000000000001</v>
      </c>
      <c r="CJ217" s="6">
        <f t="shared" si="532"/>
        <v>0.13300000000000001</v>
      </c>
      <c r="CK217" s="5" t="str">
        <f t="shared" si="533"/>
        <v/>
      </c>
      <c r="CL217" s="5" t="str">
        <f t="shared" si="534"/>
        <v/>
      </c>
      <c r="CM217" s="5" t="str">
        <f t="shared" si="535"/>
        <v/>
      </c>
      <c r="CN217" s="5">
        <f t="shared" si="536"/>
        <v>0.52</v>
      </c>
      <c r="CO217" s="5">
        <f t="shared" si="537"/>
        <v>0.74</v>
      </c>
      <c r="CP217" s="5">
        <f t="shared" si="538"/>
        <v>3.7</v>
      </c>
      <c r="CQ217" s="6" t="str">
        <f t="shared" si="539"/>
        <v/>
      </c>
      <c r="CR217" s="40">
        <f t="shared" si="540"/>
        <v>5.7000000000000002E-3</v>
      </c>
      <c r="CS217" s="5" t="str">
        <f t="shared" si="541"/>
        <v/>
      </c>
      <c r="CT217" s="5" t="str">
        <f t="shared" si="542"/>
        <v/>
      </c>
      <c r="CU217" s="5" t="str">
        <f t="shared" si="543"/>
        <v/>
      </c>
      <c r="CV217" s="5" t="str">
        <f t="shared" si="544"/>
        <v/>
      </c>
      <c r="CW217" s="5" t="str">
        <f t="shared" si="545"/>
        <v/>
      </c>
      <c r="CX217" s="5" t="str">
        <f t="shared" si="546"/>
        <v/>
      </c>
      <c r="CY217" s="4">
        <f t="shared" si="547"/>
        <v>391</v>
      </c>
      <c r="CZ217" s="4">
        <f t="shared" si="548"/>
        <v>105.7</v>
      </c>
      <c r="DA217" s="4" t="str">
        <f t="shared" si="549"/>
        <v/>
      </c>
      <c r="DB217" s="5" t="str">
        <f t="shared" si="550"/>
        <v/>
      </c>
      <c r="DC217" s="5" t="str">
        <f t="shared" si="551"/>
        <v/>
      </c>
      <c r="DD217" s="5" t="str">
        <f t="shared" si="552"/>
        <v/>
      </c>
      <c r="DE217" s="5" t="str">
        <f t="shared" si="553"/>
        <v/>
      </c>
      <c r="DF217" s="5" t="str">
        <f t="shared" si="554"/>
        <v/>
      </c>
      <c r="DG217" s="5" t="str">
        <f t="shared" si="555"/>
        <v/>
      </c>
      <c r="DH217" s="5" t="str">
        <f t="shared" si="556"/>
        <v/>
      </c>
      <c r="DI217" s="5" t="str">
        <f t="shared" si="557"/>
        <v/>
      </c>
      <c r="DJ217" s="5" t="str">
        <f t="shared" si="558"/>
        <v/>
      </c>
      <c r="DK217" s="5" t="str">
        <f t="shared" si="559"/>
        <v/>
      </c>
      <c r="DL217" s="5" t="str">
        <f t="shared" si="560"/>
        <v/>
      </c>
      <c r="DM217" s="5" t="str">
        <f t="shared" si="561"/>
        <v/>
      </c>
      <c r="DN217" s="5" t="str">
        <f t="shared" si="562"/>
        <v/>
      </c>
      <c r="DO217" s="5" t="str">
        <f t="shared" si="563"/>
        <v/>
      </c>
      <c r="DP217" s="5" t="str">
        <f t="shared" si="564"/>
        <v/>
      </c>
      <c r="DQ217" s="5" t="str">
        <f t="shared" si="565"/>
        <v/>
      </c>
      <c r="DR217" s="5" t="str">
        <f t="shared" si="566"/>
        <v/>
      </c>
      <c r="DS217" s="5" t="str">
        <f t="shared" si="567"/>
        <v/>
      </c>
      <c r="DT217" s="5" t="str">
        <f t="shared" si="568"/>
        <v/>
      </c>
      <c r="DU217" s="5" t="str">
        <f t="shared" si="569"/>
        <v/>
      </c>
      <c r="DV217" s="5" t="str">
        <f t="shared" si="570"/>
        <v/>
      </c>
      <c r="DW217" s="5" t="str">
        <f t="shared" si="571"/>
        <v/>
      </c>
      <c r="DX217" s="5" t="str">
        <f t="shared" si="572"/>
        <v/>
      </c>
      <c r="DY217" s="5" t="str">
        <f t="shared" si="573"/>
        <v/>
      </c>
      <c r="DZ217" s="36" t="str">
        <f t="shared" si="574"/>
        <v/>
      </c>
      <c r="EA217" s="36" t="str">
        <f t="shared" si="575"/>
        <v/>
      </c>
      <c r="EB217" s="4">
        <f t="shared" si="576"/>
        <v>-288.55152566638765</v>
      </c>
      <c r="EC217" s="4">
        <f t="shared" si="577"/>
        <v>27.793039865515873</v>
      </c>
      <c r="ED217" s="4">
        <f t="shared" si="578"/>
        <v>-218.00104267289683</v>
      </c>
      <c r="EE217" s="4">
        <f t="shared" si="579"/>
        <v>280.79514629293834</v>
      </c>
      <c r="EF217" s="4">
        <f t="shared" si="580"/>
        <v>246.41181384154578</v>
      </c>
      <c r="EG217" s="5">
        <f t="shared" si="581"/>
        <v>0.55911640502661963</v>
      </c>
      <c r="EH217" s="5">
        <f t="shared" si="582"/>
        <v>2.9472847434546221</v>
      </c>
      <c r="EI217" s="5">
        <f t="shared" si="583"/>
        <v>0.93992397365253555</v>
      </c>
      <c r="EJ217" s="5">
        <f t="shared" si="584"/>
        <v>0.46823868822802894</v>
      </c>
      <c r="EK217" s="5">
        <f t="shared" si="585"/>
        <v>0.33264838732276064</v>
      </c>
      <c r="EL217" s="5">
        <f t="shared" si="586"/>
        <v>1.4638209359585574</v>
      </c>
      <c r="EM217" s="5">
        <f t="shared" si="587"/>
        <v>0.31</v>
      </c>
      <c r="EN217" s="5">
        <f t="shared" si="588"/>
        <v>17.79</v>
      </c>
      <c r="EO217" s="36">
        <f t="shared" si="589"/>
        <v>1.3</v>
      </c>
      <c r="EP217" s="36">
        <f t="shared" si="590"/>
        <v>1.9426537412905178</v>
      </c>
      <c r="EQ217" s="36">
        <f t="shared" si="591"/>
        <v>0.55504392608300512</v>
      </c>
      <c r="ER217" s="36">
        <f t="shared" si="592"/>
        <v>78.195975916388974</v>
      </c>
      <c r="ES217" s="36">
        <f t="shared" si="593"/>
        <v>74</v>
      </c>
      <c r="ET217" s="36">
        <f t="shared" si="594"/>
        <v>60</v>
      </c>
      <c r="EU217" s="36">
        <f t="shared" si="595"/>
        <v>9.3413892759769777</v>
      </c>
      <c r="EV217" s="36">
        <f t="shared" si="596"/>
        <v>5.4209290114106841</v>
      </c>
      <c r="EW217" s="36">
        <f t="shared" si="597"/>
        <v>14.088864990406949</v>
      </c>
      <c r="EX217" s="36">
        <f t="shared" si="598"/>
        <v>9.3413892759769777</v>
      </c>
      <c r="EY217" s="36">
        <f t="shared" si="599"/>
        <v>2.9509835403413107</v>
      </c>
      <c r="EZ217" s="36">
        <f t="shared" si="600"/>
        <v>5.4209290114106841</v>
      </c>
      <c r="FA217" s="5" t="str">
        <f t="shared" si="601"/>
        <v/>
      </c>
      <c r="FB217" s="5" t="str">
        <f t="shared" si="602"/>
        <v/>
      </c>
      <c r="FC217" s="5" t="str">
        <f t="shared" si="603"/>
        <v/>
      </c>
      <c r="FD217" s="36">
        <f t="shared" si="604"/>
        <v>78.195975916388974</v>
      </c>
      <c r="FE217" s="36">
        <f t="shared" si="605"/>
        <v>74</v>
      </c>
      <c r="FF217" s="36">
        <f t="shared" si="606"/>
        <v>164</v>
      </c>
      <c r="FG217" s="5" t="str">
        <f t="shared" si="607"/>
        <v/>
      </c>
      <c r="FH217" s="36" t="str">
        <f t="shared" si="608"/>
        <v/>
      </c>
      <c r="FI217" s="36" t="str">
        <f t="shared" si="609"/>
        <v/>
      </c>
      <c r="FJ217" s="5" t="str">
        <f t="shared" si="610"/>
        <v/>
      </c>
      <c r="FK217" s="5" t="str">
        <f t="shared" si="611"/>
        <v/>
      </c>
      <c r="FL217" s="5" t="str">
        <f t="shared" si="612"/>
        <v/>
      </c>
      <c r="FM217" s="5" t="str">
        <f t="shared" si="613"/>
        <v/>
      </c>
      <c r="FN217" s="5" t="str">
        <f t="shared" si="614"/>
        <v/>
      </c>
      <c r="FO217" s="5" t="str">
        <f t="shared" si="615"/>
        <v/>
      </c>
      <c r="FP217" s="4">
        <f t="shared" si="616"/>
        <v>156.4</v>
      </c>
      <c r="FQ217" s="4" t="str">
        <f t="shared" si="617"/>
        <v/>
      </c>
      <c r="FR217" s="4">
        <f t="shared" si="618"/>
        <v>251</v>
      </c>
      <c r="FS217" s="65">
        <f t="shared" si="619"/>
        <v>0.20543697275720893</v>
      </c>
      <c r="FT217" s="65">
        <f t="shared" si="620"/>
        <v>9.883233932095609E-3</v>
      </c>
      <c r="FU217" s="65" t="str">
        <f t="shared" si="621"/>
        <v/>
      </c>
      <c r="FV217" s="65" t="str">
        <f t="shared" si="622"/>
        <v/>
      </c>
      <c r="FW217" s="65">
        <f t="shared" si="623"/>
        <v>0.73975999040065787</v>
      </c>
      <c r="FX217" s="65">
        <f t="shared" si="624"/>
        <v>0.22472708197979346</v>
      </c>
      <c r="FY217" s="65">
        <f t="shared" si="625"/>
        <v>5.6418196151601698</v>
      </c>
      <c r="FZ217" s="65">
        <f t="shared" si="626"/>
        <v>-5.1059881451732156</v>
      </c>
      <c r="GA217" s="65" t="str">
        <f t="shared" si="627"/>
        <v/>
      </c>
      <c r="GB217" s="65">
        <f t="shared" si="628"/>
        <v>0.28810527688579213</v>
      </c>
      <c r="GC217" s="65">
        <f t="shared" si="629"/>
        <v>-1.4506696030495809</v>
      </c>
      <c r="GD217" s="65">
        <f t="shared" si="630"/>
        <v>-2.2262530181763105</v>
      </c>
    </row>
    <row r="218" spans="1:186">
      <c r="A218" s="38" t="s">
        <v>185</v>
      </c>
      <c r="B218" s="37">
        <v>671683.80650599999</v>
      </c>
      <c r="C218" s="4">
        <v>4865777.3588399999</v>
      </c>
      <c r="D218" s="38" t="s">
        <v>401</v>
      </c>
      <c r="E218" s="38" t="s">
        <v>646</v>
      </c>
      <c r="F218" s="58">
        <v>6419</v>
      </c>
      <c r="G218" s="38" t="s">
        <v>430</v>
      </c>
      <c r="H218" s="34">
        <v>47.133948320933037</v>
      </c>
      <c r="I218" s="34">
        <v>2.3969625980293583</v>
      </c>
      <c r="J218" s="34">
        <v>14.192292378845767</v>
      </c>
      <c r="K218" s="34">
        <v>14.154395736979691</v>
      </c>
      <c r="L218" s="34">
        <v>0.18000904886386487</v>
      </c>
      <c r="M218" s="34">
        <v>7.058249547556807</v>
      </c>
      <c r="N218" s="34">
        <v>8.820443394329379</v>
      </c>
      <c r="O218" s="34">
        <v>0.11368992559823043</v>
      </c>
      <c r="P218" s="34">
        <v>7.5793283732153632E-2</v>
      </c>
      <c r="Q218" s="34">
        <v>0.10421576513171124</v>
      </c>
      <c r="R218" s="34">
        <v>5.23</v>
      </c>
      <c r="S218" s="5">
        <f t="shared" si="631"/>
        <v>99.460000000000022</v>
      </c>
      <c r="U218" s="4">
        <v>45</v>
      </c>
      <c r="V218" s="4">
        <v>396</v>
      </c>
      <c r="W218" s="4">
        <v>109</v>
      </c>
      <c r="X218" s="4">
        <v>82</v>
      </c>
      <c r="Y218" s="4">
        <v>83</v>
      </c>
      <c r="Z218" s="4">
        <v>297</v>
      </c>
      <c r="AC218" s="4">
        <v>319</v>
      </c>
      <c r="AD218" s="4">
        <v>41</v>
      </c>
      <c r="AE218" s="4">
        <v>145</v>
      </c>
      <c r="AF218" s="26"/>
      <c r="BK218" s="4">
        <f t="shared" si="507"/>
        <v>14370</v>
      </c>
      <c r="BL218" s="6">
        <f t="shared" si="508"/>
        <v>0.78438922151660895</v>
      </c>
      <c r="BM218" s="6">
        <f t="shared" si="509"/>
        <v>3.0007043039926871E-2</v>
      </c>
      <c r="BN218" s="6">
        <f t="shared" si="510"/>
        <v>0.2783348181770105</v>
      </c>
      <c r="BO218" s="6">
        <f t="shared" si="511"/>
        <v>0.17726231355015268</v>
      </c>
      <c r="BP218" s="6">
        <f t="shared" si="512"/>
        <v>2.5374830682811512E-3</v>
      </c>
      <c r="BQ218" s="6">
        <f t="shared" si="513"/>
        <v>0.17509921973596643</v>
      </c>
      <c r="BR218" s="6">
        <f t="shared" si="514"/>
        <v>0.15728322743098036</v>
      </c>
      <c r="BS218" s="6">
        <f t="shared" si="515"/>
        <v>3.668600374257194E-3</v>
      </c>
      <c r="BT218" s="6">
        <f t="shared" si="516"/>
        <v>1.6091992299820303E-3</v>
      </c>
      <c r="BU218" s="6">
        <f t="shared" si="517"/>
        <v>1.4684481489602825E-3</v>
      </c>
      <c r="BV218" s="5">
        <f t="shared" si="518"/>
        <v>1.68</v>
      </c>
      <c r="BW218" s="5">
        <f t="shared" si="519"/>
        <v>11.23</v>
      </c>
      <c r="BX218" s="36">
        <f t="shared" si="520"/>
        <v>52.35</v>
      </c>
      <c r="BY218" s="5">
        <f t="shared" si="521"/>
        <v>1.8</v>
      </c>
      <c r="BZ218" s="5">
        <f t="shared" si="522"/>
        <v>5.92</v>
      </c>
      <c r="CA218" s="5">
        <f t="shared" si="523"/>
        <v>3.68</v>
      </c>
      <c r="CB218" s="5">
        <f t="shared" si="524"/>
        <v>23</v>
      </c>
      <c r="CC218" s="5">
        <f t="shared" si="525"/>
        <v>0.19</v>
      </c>
      <c r="CD218" s="5">
        <f t="shared" si="526"/>
        <v>-8.6309601849989956</v>
      </c>
      <c r="CE218" s="34">
        <f t="shared" si="527"/>
        <v>7.1340428312889603</v>
      </c>
      <c r="CF218" s="34">
        <f t="shared" si="528"/>
        <v>16.068176151216569</v>
      </c>
      <c r="CG218" s="34">
        <f t="shared" si="529"/>
        <v>44.398584905660378</v>
      </c>
      <c r="CH218" s="5">
        <f t="shared" si="530"/>
        <v>1.38</v>
      </c>
      <c r="CI218" s="5">
        <f t="shared" si="531"/>
        <v>0.04</v>
      </c>
      <c r="CJ218" s="6">
        <f t="shared" si="532"/>
        <v>0.13900000000000001</v>
      </c>
      <c r="CK218" s="5" t="str">
        <f t="shared" si="533"/>
        <v/>
      </c>
      <c r="CL218" s="5" t="str">
        <f t="shared" si="534"/>
        <v/>
      </c>
      <c r="CM218" s="5" t="str">
        <f t="shared" si="535"/>
        <v/>
      </c>
      <c r="CN218" s="5">
        <f t="shared" si="536"/>
        <v>0.76</v>
      </c>
      <c r="CO218" s="5">
        <f t="shared" si="537"/>
        <v>0.28000000000000003</v>
      </c>
      <c r="CP218" s="5">
        <f t="shared" si="538"/>
        <v>3.54</v>
      </c>
      <c r="CQ218" s="6" t="str">
        <f t="shared" si="539"/>
        <v/>
      </c>
      <c r="CR218" s="40">
        <f t="shared" si="540"/>
        <v>6.0000000000000001E-3</v>
      </c>
      <c r="CS218" s="5" t="str">
        <f t="shared" si="541"/>
        <v/>
      </c>
      <c r="CT218" s="5" t="str">
        <f t="shared" si="542"/>
        <v/>
      </c>
      <c r="CU218" s="5" t="str">
        <f t="shared" si="543"/>
        <v/>
      </c>
      <c r="CV218" s="5" t="str">
        <f t="shared" si="544"/>
        <v/>
      </c>
      <c r="CW218" s="5" t="str">
        <f t="shared" si="545"/>
        <v/>
      </c>
      <c r="CX218" s="5" t="str">
        <f t="shared" si="546"/>
        <v/>
      </c>
      <c r="CY218" s="4">
        <f t="shared" si="547"/>
        <v>350</v>
      </c>
      <c r="CZ218" s="4">
        <f t="shared" si="548"/>
        <v>99.1</v>
      </c>
      <c r="DA218" s="4" t="str">
        <f t="shared" si="549"/>
        <v/>
      </c>
      <c r="DB218" s="5" t="str">
        <f t="shared" si="550"/>
        <v/>
      </c>
      <c r="DC218" s="5" t="str">
        <f t="shared" si="551"/>
        <v/>
      </c>
      <c r="DD218" s="5" t="str">
        <f t="shared" si="552"/>
        <v/>
      </c>
      <c r="DE218" s="5" t="str">
        <f t="shared" si="553"/>
        <v/>
      </c>
      <c r="DF218" s="5" t="str">
        <f t="shared" si="554"/>
        <v/>
      </c>
      <c r="DG218" s="5" t="str">
        <f t="shared" si="555"/>
        <v/>
      </c>
      <c r="DH218" s="5" t="str">
        <f t="shared" si="556"/>
        <v/>
      </c>
      <c r="DI218" s="5" t="str">
        <f t="shared" si="557"/>
        <v/>
      </c>
      <c r="DJ218" s="5" t="str">
        <f t="shared" si="558"/>
        <v/>
      </c>
      <c r="DK218" s="5" t="str">
        <f t="shared" si="559"/>
        <v/>
      </c>
      <c r="DL218" s="5" t="str">
        <f t="shared" si="560"/>
        <v/>
      </c>
      <c r="DM218" s="5" t="str">
        <f t="shared" si="561"/>
        <v/>
      </c>
      <c r="DN218" s="5" t="str">
        <f t="shared" si="562"/>
        <v/>
      </c>
      <c r="DO218" s="5" t="str">
        <f t="shared" si="563"/>
        <v/>
      </c>
      <c r="DP218" s="5" t="str">
        <f t="shared" si="564"/>
        <v/>
      </c>
      <c r="DQ218" s="5" t="str">
        <f t="shared" si="565"/>
        <v/>
      </c>
      <c r="DR218" s="5" t="str">
        <f t="shared" si="566"/>
        <v/>
      </c>
      <c r="DS218" s="5" t="str">
        <f t="shared" si="567"/>
        <v/>
      </c>
      <c r="DT218" s="5" t="str">
        <f t="shared" si="568"/>
        <v/>
      </c>
      <c r="DU218" s="5" t="str">
        <f t="shared" si="569"/>
        <v/>
      </c>
      <c r="DV218" s="5" t="str">
        <f t="shared" si="570"/>
        <v/>
      </c>
      <c r="DW218" s="5" t="str">
        <f t="shared" si="571"/>
        <v/>
      </c>
      <c r="DX218" s="5" t="str">
        <f t="shared" si="572"/>
        <v/>
      </c>
      <c r="DY218" s="5" t="str">
        <f t="shared" si="573"/>
        <v/>
      </c>
      <c r="DZ218" s="36" t="str">
        <f t="shared" si="574"/>
        <v/>
      </c>
      <c r="EA218" s="36" t="str">
        <f t="shared" si="575"/>
        <v/>
      </c>
      <c r="EB218" s="4">
        <f t="shared" si="576"/>
        <v>-159.34262857525553</v>
      </c>
      <c r="EC218" s="4">
        <f t="shared" si="577"/>
        <v>151.3297892806435</v>
      </c>
      <c r="ED218" s="4">
        <f t="shared" si="578"/>
        <v>-41.509436289189459</v>
      </c>
      <c r="EE218" s="4">
        <f t="shared" si="579"/>
        <v>382.36857632604591</v>
      </c>
      <c r="EF218" s="4">
        <f t="shared" si="580"/>
        <v>21.301634393310565</v>
      </c>
      <c r="EG218" s="5">
        <f t="shared" si="581"/>
        <v>0.87038911202020741</v>
      </c>
      <c r="EH218" s="5">
        <f t="shared" si="582"/>
        <v>52.741986814768239</v>
      </c>
      <c r="EI218" s="5">
        <f t="shared" si="583"/>
        <v>1.712516943198922</v>
      </c>
      <c r="EJ218" s="5">
        <f t="shared" si="584"/>
        <v>3.3559371624063021E-2</v>
      </c>
      <c r="EK218" s="5">
        <f t="shared" si="585"/>
        <v>1.3250367637029305E-2</v>
      </c>
      <c r="EL218" s="5">
        <f t="shared" si="586"/>
        <v>1.1365277590712755</v>
      </c>
      <c r="EM218" s="5">
        <f t="shared" si="587"/>
        <v>0.3</v>
      </c>
      <c r="EN218" s="5">
        <f t="shared" si="588"/>
        <v>20.85</v>
      </c>
      <c r="EO218" s="36">
        <f t="shared" si="589"/>
        <v>2.4</v>
      </c>
      <c r="EP218" s="36">
        <f t="shared" si="590"/>
        <v>1.8000904886386486</v>
      </c>
      <c r="EQ218" s="36">
        <f t="shared" si="591"/>
        <v>1.0421576513171125</v>
      </c>
      <c r="ER218" s="36">
        <f t="shared" si="592"/>
        <v>143.69790775186004</v>
      </c>
      <c r="ES218" s="36">
        <f t="shared" si="593"/>
        <v>145</v>
      </c>
      <c r="ET218" s="36">
        <f t="shared" si="594"/>
        <v>123</v>
      </c>
      <c r="EU218" s="36">
        <f t="shared" si="595"/>
        <v>12.738956163281722</v>
      </c>
      <c r="EV218" s="36">
        <f t="shared" si="596"/>
        <v>7.058249547556807</v>
      </c>
      <c r="EW218" s="36">
        <f t="shared" si="597"/>
        <v>14.192292378845767</v>
      </c>
      <c r="EX218" s="36">
        <f t="shared" si="598"/>
        <v>12.738956163281722</v>
      </c>
      <c r="EY218" s="36">
        <f t="shared" si="599"/>
        <v>0.18948320933038407</v>
      </c>
      <c r="EZ218" s="36">
        <f t="shared" si="600"/>
        <v>7.058249547556807</v>
      </c>
      <c r="FA218" s="5" t="str">
        <f t="shared" si="601"/>
        <v/>
      </c>
      <c r="FB218" s="5" t="str">
        <f t="shared" si="602"/>
        <v/>
      </c>
      <c r="FC218" s="5" t="str">
        <f t="shared" si="603"/>
        <v/>
      </c>
      <c r="FD218" s="36">
        <f t="shared" si="604"/>
        <v>143.69790775186004</v>
      </c>
      <c r="FE218" s="36">
        <f t="shared" si="605"/>
        <v>145</v>
      </c>
      <c r="FF218" s="36">
        <f t="shared" si="606"/>
        <v>159.5</v>
      </c>
      <c r="FG218" s="5" t="str">
        <f t="shared" si="607"/>
        <v/>
      </c>
      <c r="FH218" s="36" t="str">
        <f t="shared" si="608"/>
        <v/>
      </c>
      <c r="FI218" s="36" t="str">
        <f t="shared" si="609"/>
        <v/>
      </c>
      <c r="FJ218" s="5" t="str">
        <f t="shared" si="610"/>
        <v/>
      </c>
      <c r="FK218" s="5" t="str">
        <f t="shared" si="611"/>
        <v/>
      </c>
      <c r="FL218" s="5" t="str">
        <f t="shared" si="612"/>
        <v/>
      </c>
      <c r="FM218" s="5" t="str">
        <f t="shared" si="613"/>
        <v/>
      </c>
      <c r="FN218" s="5" t="str">
        <f t="shared" si="614"/>
        <v/>
      </c>
      <c r="FO218" s="5" t="str">
        <f t="shared" si="615"/>
        <v/>
      </c>
      <c r="FP218" s="4">
        <f t="shared" si="616"/>
        <v>287.39999999999998</v>
      </c>
      <c r="FQ218" s="4" t="str">
        <f t="shared" si="617"/>
        <v/>
      </c>
      <c r="FR218" s="4">
        <f t="shared" si="618"/>
        <v>396</v>
      </c>
      <c r="FS218" s="65">
        <f t="shared" si="619"/>
        <v>0.13920842212730547</v>
      </c>
      <c r="FT218" s="65">
        <f t="shared" si="620"/>
        <v>-0.10630424568684439</v>
      </c>
      <c r="FU218" s="65" t="str">
        <f t="shared" si="621"/>
        <v/>
      </c>
      <c r="FV218" s="65" t="str">
        <f t="shared" si="622"/>
        <v/>
      </c>
      <c r="FW218" s="65">
        <f t="shared" si="623"/>
        <v>0.48622392939957304</v>
      </c>
      <c r="FX218" s="65">
        <f t="shared" si="624"/>
        <v>-5.1606093749082156E-2</v>
      </c>
      <c r="FY218" s="65">
        <f t="shared" si="625"/>
        <v>5.0862147833371267</v>
      </c>
      <c r="FZ218" s="65">
        <f t="shared" si="626"/>
        <v>-5.5537448047675184</v>
      </c>
      <c r="GA218" s="65" t="str">
        <f t="shared" si="627"/>
        <v/>
      </c>
      <c r="GB218" s="65">
        <f t="shared" si="628"/>
        <v>0.30818660848582352</v>
      </c>
      <c r="GC218" s="65">
        <f t="shared" si="629"/>
        <v>-1.3932199448019305</v>
      </c>
      <c r="GD218" s="65">
        <f t="shared" si="630"/>
        <v>-2.136816617534687</v>
      </c>
    </row>
    <row r="219" spans="1:186">
      <c r="A219" s="38" t="s">
        <v>185</v>
      </c>
      <c r="B219" s="37">
        <v>671582.97114100005</v>
      </c>
      <c r="C219" s="4">
        <v>4865810.9706300003</v>
      </c>
      <c r="D219" s="38" t="s">
        <v>401</v>
      </c>
      <c r="E219" s="38" t="s">
        <v>646</v>
      </c>
      <c r="F219" s="58">
        <v>6420</v>
      </c>
      <c r="G219" s="38" t="s">
        <v>431</v>
      </c>
      <c r="H219" s="34">
        <v>49.261916414904327</v>
      </c>
      <c r="I219" s="34">
        <v>0.95996576032225578</v>
      </c>
      <c r="J219" s="34">
        <v>14.135006042296073</v>
      </c>
      <c r="K219" s="34">
        <v>9.9425025176233639</v>
      </c>
      <c r="L219" s="34">
        <v>0.1763202416918429</v>
      </c>
      <c r="M219" s="34">
        <v>7.9735931520644518</v>
      </c>
      <c r="N219" s="34">
        <v>11.735091641490433</v>
      </c>
      <c r="O219" s="34">
        <v>3.0072396777442094</v>
      </c>
      <c r="P219" s="34">
        <v>4.8977844914400812E-2</v>
      </c>
      <c r="Q219" s="34">
        <v>2.9386706948640481E-2</v>
      </c>
      <c r="R219" s="34">
        <v>2.0299999999999998</v>
      </c>
      <c r="S219" s="5">
        <f t="shared" si="631"/>
        <v>99.3</v>
      </c>
      <c r="U219" s="4">
        <v>45</v>
      </c>
      <c r="V219" s="4">
        <v>300</v>
      </c>
      <c r="W219" s="4">
        <v>247</v>
      </c>
      <c r="X219" s="4">
        <v>61</v>
      </c>
      <c r="Y219" s="4">
        <v>102</v>
      </c>
      <c r="Z219" s="4">
        <v>97</v>
      </c>
      <c r="AC219" s="4">
        <v>90</v>
      </c>
      <c r="AD219" s="4">
        <v>26</v>
      </c>
      <c r="AE219" s="4">
        <v>53</v>
      </c>
      <c r="AF219" s="26"/>
      <c r="BK219" s="4">
        <f t="shared" si="507"/>
        <v>5755</v>
      </c>
      <c r="BL219" s="6">
        <f t="shared" si="508"/>
        <v>0.81980223689306586</v>
      </c>
      <c r="BM219" s="6">
        <f t="shared" si="509"/>
        <v>1.2017598401630645E-2</v>
      </c>
      <c r="BN219" s="6">
        <f t="shared" si="510"/>
        <v>0.27721133638548878</v>
      </c>
      <c r="BO219" s="6">
        <f t="shared" si="511"/>
        <v>0.12451474662020494</v>
      </c>
      <c r="BP219" s="6">
        <f t="shared" si="512"/>
        <v>2.4854840948948819E-3</v>
      </c>
      <c r="BQ219" s="6">
        <f t="shared" si="513"/>
        <v>0.19780682590087947</v>
      </c>
      <c r="BR219" s="6">
        <f t="shared" si="514"/>
        <v>0.20925627035467961</v>
      </c>
      <c r="BS219" s="6">
        <f t="shared" si="515"/>
        <v>9.7039034454475939E-2</v>
      </c>
      <c r="BT219" s="6">
        <f t="shared" si="516"/>
        <v>1.0398693187770873E-3</v>
      </c>
      <c r="BU219" s="6">
        <f t="shared" si="517"/>
        <v>4.1407224106862733E-4</v>
      </c>
      <c r="BV219" s="5">
        <f t="shared" si="518"/>
        <v>1.18</v>
      </c>
      <c r="BW219" s="5">
        <f t="shared" si="519"/>
        <v>7.89</v>
      </c>
      <c r="BX219" s="36">
        <f t="shared" si="520"/>
        <v>63.86</v>
      </c>
      <c r="BY219" s="5">
        <f t="shared" si="521"/>
        <v>1.1200000000000001</v>
      </c>
      <c r="BZ219" s="5">
        <f t="shared" si="522"/>
        <v>14.72</v>
      </c>
      <c r="CA219" s="5">
        <f t="shared" si="523"/>
        <v>12.22</v>
      </c>
      <c r="CB219" s="5">
        <f t="shared" si="524"/>
        <v>32.67</v>
      </c>
      <c r="CC219" s="5">
        <f t="shared" si="525"/>
        <v>3.06</v>
      </c>
      <c r="CD219" s="5">
        <f t="shared" si="526"/>
        <v>-8.678874118831823</v>
      </c>
      <c r="CE219" s="34">
        <f t="shared" si="527"/>
        <v>8.0225709969788532</v>
      </c>
      <c r="CF219" s="34">
        <f t="shared" si="528"/>
        <v>22.764902316213494</v>
      </c>
      <c r="CG219" s="34">
        <f t="shared" si="529"/>
        <v>35.24096385542169</v>
      </c>
      <c r="CH219" s="5">
        <f t="shared" si="530"/>
        <v>3.17</v>
      </c>
      <c r="CI219" s="5">
        <f t="shared" si="531"/>
        <v>7.0000000000000007E-2</v>
      </c>
      <c r="CJ219" s="6">
        <f t="shared" si="532"/>
        <v>0.18</v>
      </c>
      <c r="CK219" s="5" t="str">
        <f t="shared" si="533"/>
        <v/>
      </c>
      <c r="CL219" s="5" t="str">
        <f t="shared" si="534"/>
        <v/>
      </c>
      <c r="CM219" s="5" t="str">
        <f t="shared" si="535"/>
        <v/>
      </c>
      <c r="CN219" s="5">
        <f t="shared" si="536"/>
        <v>0.41</v>
      </c>
      <c r="CO219" s="5">
        <f t="shared" si="537"/>
        <v>0.82</v>
      </c>
      <c r="CP219" s="5">
        <f t="shared" si="538"/>
        <v>2.04</v>
      </c>
      <c r="CQ219" s="6" t="str">
        <f t="shared" si="539"/>
        <v/>
      </c>
      <c r="CR219" s="40">
        <f t="shared" si="540"/>
        <v>5.4999999999999997E-3</v>
      </c>
      <c r="CS219" s="5" t="str">
        <f t="shared" si="541"/>
        <v/>
      </c>
      <c r="CT219" s="5" t="str">
        <f t="shared" si="542"/>
        <v/>
      </c>
      <c r="CU219" s="5" t="str">
        <f t="shared" si="543"/>
        <v/>
      </c>
      <c r="CV219" s="5" t="str">
        <f t="shared" si="544"/>
        <v/>
      </c>
      <c r="CW219" s="5" t="str">
        <f t="shared" si="545"/>
        <v/>
      </c>
      <c r="CX219" s="5" t="str">
        <f t="shared" si="546"/>
        <v/>
      </c>
      <c r="CY219" s="4">
        <f t="shared" si="547"/>
        <v>221</v>
      </c>
      <c r="CZ219" s="4">
        <f t="shared" si="548"/>
        <v>108.6</v>
      </c>
      <c r="DA219" s="4" t="str">
        <f t="shared" si="549"/>
        <v/>
      </c>
      <c r="DB219" s="5" t="str">
        <f t="shared" si="550"/>
        <v/>
      </c>
      <c r="DC219" s="5" t="str">
        <f t="shared" si="551"/>
        <v/>
      </c>
      <c r="DD219" s="5" t="str">
        <f t="shared" si="552"/>
        <v/>
      </c>
      <c r="DE219" s="5" t="str">
        <f t="shared" si="553"/>
        <v/>
      </c>
      <c r="DF219" s="5" t="str">
        <f t="shared" si="554"/>
        <v/>
      </c>
      <c r="DG219" s="5" t="str">
        <f t="shared" si="555"/>
        <v/>
      </c>
      <c r="DH219" s="5" t="str">
        <f t="shared" si="556"/>
        <v/>
      </c>
      <c r="DI219" s="5" t="str">
        <f t="shared" si="557"/>
        <v/>
      </c>
      <c r="DJ219" s="5" t="str">
        <f t="shared" si="558"/>
        <v/>
      </c>
      <c r="DK219" s="5" t="str">
        <f t="shared" si="559"/>
        <v/>
      </c>
      <c r="DL219" s="5" t="str">
        <f t="shared" si="560"/>
        <v/>
      </c>
      <c r="DM219" s="5" t="str">
        <f t="shared" si="561"/>
        <v/>
      </c>
      <c r="DN219" s="5" t="str">
        <f t="shared" si="562"/>
        <v/>
      </c>
      <c r="DO219" s="5" t="str">
        <f t="shared" si="563"/>
        <v/>
      </c>
      <c r="DP219" s="5" t="str">
        <f t="shared" si="564"/>
        <v/>
      </c>
      <c r="DQ219" s="5" t="str">
        <f t="shared" si="565"/>
        <v/>
      </c>
      <c r="DR219" s="5" t="str">
        <f t="shared" si="566"/>
        <v/>
      </c>
      <c r="DS219" s="5" t="str">
        <f t="shared" si="567"/>
        <v/>
      </c>
      <c r="DT219" s="5" t="str">
        <f t="shared" si="568"/>
        <v/>
      </c>
      <c r="DU219" s="5" t="str">
        <f t="shared" si="569"/>
        <v/>
      </c>
      <c r="DV219" s="5" t="str">
        <f t="shared" si="570"/>
        <v/>
      </c>
      <c r="DW219" s="5" t="str">
        <f t="shared" si="571"/>
        <v/>
      </c>
      <c r="DX219" s="5" t="str">
        <f t="shared" si="572"/>
        <v/>
      </c>
      <c r="DY219" s="5" t="str">
        <f t="shared" si="573"/>
        <v/>
      </c>
      <c r="DZ219" s="36" t="str">
        <f t="shared" si="574"/>
        <v/>
      </c>
      <c r="EA219" s="36" t="str">
        <f t="shared" si="575"/>
        <v/>
      </c>
      <c r="EB219" s="4">
        <f t="shared" si="576"/>
        <v>-305.25543549037849</v>
      </c>
      <c r="EC219" s="4">
        <f t="shared" si="577"/>
        <v>35.684328287982517</v>
      </c>
      <c r="ED219" s="4">
        <f t="shared" si="578"/>
        <v>-239.38010809712353</v>
      </c>
      <c r="EE219" s="4">
        <f t="shared" si="579"/>
        <v>334.33917092271503</v>
      </c>
      <c r="EF219" s="4">
        <f t="shared" si="580"/>
        <v>184.97650078930246</v>
      </c>
      <c r="EG219" s="5">
        <f t="shared" si="581"/>
        <v>0.53675283362602344</v>
      </c>
      <c r="EH219" s="5">
        <f t="shared" si="582"/>
        <v>2.8278365354386557</v>
      </c>
      <c r="EI219" s="5">
        <f t="shared" si="583"/>
        <v>0.90224934274808211</v>
      </c>
      <c r="EJ219" s="5">
        <f t="shared" si="584"/>
        <v>0.46855803059605527</v>
      </c>
      <c r="EK219" s="5">
        <f t="shared" si="585"/>
        <v>0.35119132367243522</v>
      </c>
      <c r="EL219" s="5">
        <f t="shared" si="586"/>
        <v>1.5151160717991168</v>
      </c>
      <c r="EM219" s="5">
        <f t="shared" si="587"/>
        <v>0.28999999999999998</v>
      </c>
      <c r="EN219" s="5">
        <f t="shared" si="588"/>
        <v>18.920000000000002</v>
      </c>
      <c r="EO219" s="36">
        <f t="shared" si="589"/>
        <v>0.96</v>
      </c>
      <c r="EP219" s="36">
        <f t="shared" si="590"/>
        <v>1.763202416918429</v>
      </c>
      <c r="EQ219" s="36">
        <f t="shared" si="591"/>
        <v>0.29386706948640479</v>
      </c>
      <c r="ER219" s="36">
        <f t="shared" si="592"/>
        <v>57.549947331319238</v>
      </c>
      <c r="ES219" s="36">
        <f t="shared" si="593"/>
        <v>53</v>
      </c>
      <c r="ET219" s="36">
        <f t="shared" si="594"/>
        <v>78</v>
      </c>
      <c r="EU219" s="36">
        <f t="shared" si="595"/>
        <v>8.9482522658610275</v>
      </c>
      <c r="EV219" s="36">
        <f t="shared" si="596"/>
        <v>7.9735931520644518</v>
      </c>
      <c r="EW219" s="36">
        <f t="shared" si="597"/>
        <v>14.135006042296073</v>
      </c>
      <c r="EX219" s="36">
        <f t="shared" si="598"/>
        <v>8.9482522658610275</v>
      </c>
      <c r="EY219" s="36">
        <f t="shared" si="599"/>
        <v>3.0562175226586104</v>
      </c>
      <c r="EZ219" s="36">
        <f t="shared" si="600"/>
        <v>7.9735931520644518</v>
      </c>
      <c r="FA219" s="5" t="str">
        <f t="shared" si="601"/>
        <v/>
      </c>
      <c r="FB219" s="5" t="str">
        <f t="shared" si="602"/>
        <v/>
      </c>
      <c r="FC219" s="5" t="str">
        <f t="shared" si="603"/>
        <v/>
      </c>
      <c r="FD219" s="36">
        <f t="shared" si="604"/>
        <v>57.549947331319238</v>
      </c>
      <c r="FE219" s="36">
        <f t="shared" si="605"/>
        <v>53</v>
      </c>
      <c r="FF219" s="36">
        <f t="shared" si="606"/>
        <v>45</v>
      </c>
      <c r="FG219" s="5" t="str">
        <f t="shared" si="607"/>
        <v/>
      </c>
      <c r="FH219" s="36" t="str">
        <f t="shared" si="608"/>
        <v/>
      </c>
      <c r="FI219" s="36" t="str">
        <f t="shared" si="609"/>
        <v/>
      </c>
      <c r="FJ219" s="5" t="str">
        <f t="shared" si="610"/>
        <v/>
      </c>
      <c r="FK219" s="5" t="str">
        <f t="shared" si="611"/>
        <v/>
      </c>
      <c r="FL219" s="5" t="str">
        <f t="shared" si="612"/>
        <v/>
      </c>
      <c r="FM219" s="5" t="str">
        <f t="shared" si="613"/>
        <v/>
      </c>
      <c r="FN219" s="5" t="str">
        <f t="shared" si="614"/>
        <v/>
      </c>
      <c r="FO219" s="5" t="str">
        <f t="shared" si="615"/>
        <v/>
      </c>
      <c r="FP219" s="4">
        <f t="shared" si="616"/>
        <v>115.1</v>
      </c>
      <c r="FQ219" s="4" t="str">
        <f t="shared" si="617"/>
        <v/>
      </c>
      <c r="FR219" s="4">
        <f t="shared" si="618"/>
        <v>300</v>
      </c>
      <c r="FS219" s="65">
        <f t="shared" si="619"/>
        <v>0.41604593108987065</v>
      </c>
      <c r="FT219" s="65">
        <f t="shared" si="620"/>
        <v>0.29110719448157069</v>
      </c>
      <c r="FU219" s="65" t="str">
        <f t="shared" si="621"/>
        <v/>
      </c>
      <c r="FV219" s="65" t="str">
        <f t="shared" si="622"/>
        <v/>
      </c>
      <c r="FW219" s="65">
        <f t="shared" si="623"/>
        <v>0.90281285126531075</v>
      </c>
      <c r="FX219" s="65">
        <f t="shared" si="624"/>
        <v>-0.20374282719852332</v>
      </c>
      <c r="FY219" s="65">
        <f t="shared" si="625"/>
        <v>4.2676262163092851</v>
      </c>
      <c r="FZ219" s="65">
        <f t="shared" si="626"/>
        <v>-5.3474422575879608</v>
      </c>
      <c r="GA219" s="65" t="str">
        <f t="shared" si="627"/>
        <v/>
      </c>
      <c r="GB219" s="65">
        <f t="shared" si="628"/>
        <v>0.32744115790533723</v>
      </c>
      <c r="GC219" s="65">
        <f t="shared" si="629"/>
        <v>-1.5729856663645521</v>
      </c>
      <c r="GD219" s="65">
        <f t="shared" si="630"/>
        <v>-2.382138832024169</v>
      </c>
    </row>
    <row r="220" spans="1:186">
      <c r="A220" s="38" t="s">
        <v>185</v>
      </c>
      <c r="B220" s="37">
        <v>671509.02520599996</v>
      </c>
      <c r="C220" s="4">
        <v>4865844.5824199999</v>
      </c>
      <c r="D220" s="38" t="s">
        <v>401</v>
      </c>
      <c r="E220" s="38" t="s">
        <v>646</v>
      </c>
      <c r="F220" s="58">
        <v>6421</v>
      </c>
      <c r="G220" s="38" t="s">
        <v>432</v>
      </c>
      <c r="H220" s="34">
        <v>47.76441801874433</v>
      </c>
      <c r="I220" s="34">
        <v>1.8179270381940944</v>
      </c>
      <c r="J220" s="34">
        <v>13.565242366219893</v>
      </c>
      <c r="K220" s="34">
        <v>11.452017535019651</v>
      </c>
      <c r="L220" s="34">
        <v>0.13842084047163156</v>
      </c>
      <c r="M220" s="34">
        <v>3.543573516073768</v>
      </c>
      <c r="N220" s="34">
        <v>9.0896351909704727</v>
      </c>
      <c r="O220" s="34">
        <v>3.3036440592562735</v>
      </c>
      <c r="P220" s="34">
        <v>0.80284087473546306</v>
      </c>
      <c r="Q220" s="34">
        <v>9.2280560314421042E-2</v>
      </c>
      <c r="R220" s="34">
        <v>7.66</v>
      </c>
      <c r="S220" s="5">
        <f t="shared" si="631"/>
        <v>99.229999999999976</v>
      </c>
      <c r="U220" s="4">
        <v>34</v>
      </c>
      <c r="V220" s="4">
        <v>315</v>
      </c>
      <c r="W220" s="4">
        <v>144</v>
      </c>
      <c r="X220" s="4">
        <v>82</v>
      </c>
      <c r="Y220" s="4">
        <v>89</v>
      </c>
      <c r="Z220" s="4">
        <v>122</v>
      </c>
      <c r="AC220" s="4">
        <v>270</v>
      </c>
      <c r="AD220" s="4">
        <v>29</v>
      </c>
      <c r="AE220" s="4">
        <v>137</v>
      </c>
      <c r="AF220" s="26"/>
      <c r="BK220" s="4">
        <f t="shared" si="507"/>
        <v>10898</v>
      </c>
      <c r="BL220" s="6">
        <f t="shared" si="508"/>
        <v>0.7948813116782214</v>
      </c>
      <c r="BM220" s="6">
        <f t="shared" si="509"/>
        <v>2.275822531539928E-2</v>
      </c>
      <c r="BN220" s="6">
        <f t="shared" si="510"/>
        <v>0.26603730861384373</v>
      </c>
      <c r="BO220" s="6">
        <f t="shared" si="511"/>
        <v>0.14341913005660178</v>
      </c>
      <c r="BP220" s="6">
        <f t="shared" si="512"/>
        <v>1.9512382361380259E-3</v>
      </c>
      <c r="BQ220" s="6">
        <f t="shared" si="513"/>
        <v>8.7908050510388677E-2</v>
      </c>
      <c r="BR220" s="6">
        <f t="shared" si="514"/>
        <v>0.16208336645810401</v>
      </c>
      <c r="BS220" s="6">
        <f t="shared" si="515"/>
        <v>0.10660355144421664</v>
      </c>
      <c r="BT220" s="6">
        <f t="shared" si="516"/>
        <v>1.7045453816039554E-2</v>
      </c>
      <c r="BU220" s="6">
        <f t="shared" si="517"/>
        <v>1.3002756138427651E-3</v>
      </c>
      <c r="BV220" s="5">
        <f t="shared" si="518"/>
        <v>1.36</v>
      </c>
      <c r="BW220" s="5">
        <f t="shared" si="519"/>
        <v>9.08</v>
      </c>
      <c r="BX220" s="36">
        <f t="shared" si="520"/>
        <v>40.54</v>
      </c>
      <c r="BY220" s="5">
        <f t="shared" si="521"/>
        <v>2.91</v>
      </c>
      <c r="BZ220" s="5">
        <f t="shared" si="522"/>
        <v>7.46</v>
      </c>
      <c r="CA220" s="5">
        <f t="shared" si="523"/>
        <v>5</v>
      </c>
      <c r="CB220" s="5">
        <f t="shared" si="524"/>
        <v>19.7</v>
      </c>
      <c r="CC220" s="5">
        <f t="shared" si="525"/>
        <v>4.1100000000000003</v>
      </c>
      <c r="CD220" s="5">
        <f t="shared" si="526"/>
        <v>-4.9831502569787363</v>
      </c>
      <c r="CE220" s="34">
        <f t="shared" si="527"/>
        <v>4.3464143908092314</v>
      </c>
      <c r="CF220" s="34">
        <f t="shared" si="528"/>
        <v>16.739693641035977</v>
      </c>
      <c r="CG220" s="34">
        <f t="shared" si="529"/>
        <v>25.964718853362733</v>
      </c>
      <c r="CH220" s="5">
        <f t="shared" si="530"/>
        <v>16.54</v>
      </c>
      <c r="CI220" s="5">
        <f t="shared" si="531"/>
        <v>0.61</v>
      </c>
      <c r="CJ220" s="6">
        <f t="shared" si="532"/>
        <v>0.14799999999999999</v>
      </c>
      <c r="CK220" s="5" t="str">
        <f t="shared" si="533"/>
        <v/>
      </c>
      <c r="CL220" s="5" t="str">
        <f t="shared" si="534"/>
        <v/>
      </c>
      <c r="CM220" s="5" t="str">
        <f t="shared" si="535"/>
        <v/>
      </c>
      <c r="CN220" s="5">
        <f t="shared" si="536"/>
        <v>0.62</v>
      </c>
      <c r="CO220" s="5">
        <f t="shared" si="537"/>
        <v>0.46</v>
      </c>
      <c r="CP220" s="5">
        <f t="shared" si="538"/>
        <v>4.72</v>
      </c>
      <c r="CQ220" s="6" t="str">
        <f t="shared" si="539"/>
        <v/>
      </c>
      <c r="CR220" s="40">
        <f t="shared" si="540"/>
        <v>7.4999999999999997E-3</v>
      </c>
      <c r="CS220" s="5" t="str">
        <f t="shared" si="541"/>
        <v/>
      </c>
      <c r="CT220" s="5" t="str">
        <f t="shared" si="542"/>
        <v/>
      </c>
      <c r="CU220" s="5" t="str">
        <f t="shared" si="543"/>
        <v/>
      </c>
      <c r="CV220" s="5" t="str">
        <f t="shared" si="544"/>
        <v/>
      </c>
      <c r="CW220" s="5" t="str">
        <f t="shared" si="545"/>
        <v/>
      </c>
      <c r="CX220" s="5" t="str">
        <f t="shared" si="546"/>
        <v/>
      </c>
      <c r="CY220" s="4">
        <f t="shared" si="547"/>
        <v>376</v>
      </c>
      <c r="CZ220" s="4">
        <f t="shared" si="548"/>
        <v>79.599999999999994</v>
      </c>
      <c r="DA220" s="4" t="str">
        <f t="shared" si="549"/>
        <v/>
      </c>
      <c r="DB220" s="5" t="str">
        <f t="shared" si="550"/>
        <v/>
      </c>
      <c r="DC220" s="5" t="str">
        <f t="shared" si="551"/>
        <v/>
      </c>
      <c r="DD220" s="5" t="str">
        <f t="shared" si="552"/>
        <v/>
      </c>
      <c r="DE220" s="5" t="str">
        <f t="shared" si="553"/>
        <v/>
      </c>
      <c r="DF220" s="5" t="str">
        <f t="shared" si="554"/>
        <v/>
      </c>
      <c r="DG220" s="5" t="str">
        <f t="shared" si="555"/>
        <v/>
      </c>
      <c r="DH220" s="5" t="str">
        <f t="shared" si="556"/>
        <v/>
      </c>
      <c r="DI220" s="5" t="str">
        <f t="shared" si="557"/>
        <v/>
      </c>
      <c r="DJ220" s="5" t="str">
        <f t="shared" si="558"/>
        <v/>
      </c>
      <c r="DK220" s="5" t="str">
        <f t="shared" si="559"/>
        <v/>
      </c>
      <c r="DL220" s="5" t="str">
        <f t="shared" si="560"/>
        <v/>
      </c>
      <c r="DM220" s="5" t="str">
        <f t="shared" si="561"/>
        <v/>
      </c>
      <c r="DN220" s="5" t="str">
        <f t="shared" si="562"/>
        <v/>
      </c>
      <c r="DO220" s="5" t="str">
        <f t="shared" si="563"/>
        <v/>
      </c>
      <c r="DP220" s="5" t="str">
        <f t="shared" si="564"/>
        <v/>
      </c>
      <c r="DQ220" s="5" t="str">
        <f t="shared" si="565"/>
        <v/>
      </c>
      <c r="DR220" s="5" t="str">
        <f t="shared" si="566"/>
        <v/>
      </c>
      <c r="DS220" s="5" t="str">
        <f t="shared" si="567"/>
        <v/>
      </c>
      <c r="DT220" s="5" t="str">
        <f t="shared" si="568"/>
        <v/>
      </c>
      <c r="DU220" s="5" t="str">
        <f t="shared" si="569"/>
        <v/>
      </c>
      <c r="DV220" s="5" t="str">
        <f t="shared" si="570"/>
        <v/>
      </c>
      <c r="DW220" s="5" t="str">
        <f t="shared" si="571"/>
        <v/>
      </c>
      <c r="DX220" s="5" t="str">
        <f t="shared" si="572"/>
        <v/>
      </c>
      <c r="DY220" s="5" t="str">
        <f t="shared" si="573"/>
        <v/>
      </c>
      <c r="DZ220" s="36" t="str">
        <f t="shared" si="574"/>
        <v/>
      </c>
      <c r="EA220" s="36" t="str">
        <f t="shared" si="575"/>
        <v/>
      </c>
      <c r="EB220" s="4">
        <f t="shared" si="576"/>
        <v>-251.64146408628108</v>
      </c>
      <c r="EC220" s="4">
        <f t="shared" si="577"/>
        <v>33.255854327081614</v>
      </c>
      <c r="ED220" s="4">
        <f t="shared" si="578"/>
        <v>-181.77842956262046</v>
      </c>
      <c r="EE220" s="4">
        <f t="shared" si="579"/>
        <v>254.08540588238975</v>
      </c>
      <c r="EF220" s="4">
        <f t="shared" si="580"/>
        <v>267.65873979052861</v>
      </c>
      <c r="EG220" s="5">
        <f t="shared" si="581"/>
        <v>0.5942157473913392</v>
      </c>
      <c r="EH220" s="5">
        <f t="shared" si="582"/>
        <v>2.1522576639261106</v>
      </c>
      <c r="EI220" s="5">
        <f t="shared" si="583"/>
        <v>0.9313073202009382</v>
      </c>
      <c r="EJ220" s="5">
        <f t="shared" si="584"/>
        <v>0.76277247882127563</v>
      </c>
      <c r="EK220" s="5">
        <f t="shared" si="585"/>
        <v>0.42794405078535197</v>
      </c>
      <c r="EL220" s="5">
        <f t="shared" si="586"/>
        <v>1.3017388956250371</v>
      </c>
      <c r="EM220" s="5">
        <f t="shared" si="587"/>
        <v>0.28000000000000003</v>
      </c>
      <c r="EN220" s="5">
        <f t="shared" si="588"/>
        <v>16.760000000000002</v>
      </c>
      <c r="EO220" s="36">
        <f t="shared" si="589"/>
        <v>1.82</v>
      </c>
      <c r="EP220" s="36">
        <f t="shared" si="590"/>
        <v>1.3842084047163157</v>
      </c>
      <c r="EQ220" s="36">
        <f t="shared" si="591"/>
        <v>0.92280560314421045</v>
      </c>
      <c r="ER220" s="36">
        <f t="shared" si="592"/>
        <v>108.98472593973597</v>
      </c>
      <c r="ES220" s="36">
        <f t="shared" si="593"/>
        <v>137</v>
      </c>
      <c r="ET220" s="36">
        <f t="shared" si="594"/>
        <v>87</v>
      </c>
      <c r="EU220" s="36">
        <f t="shared" si="595"/>
        <v>10.306815781517686</v>
      </c>
      <c r="EV220" s="36">
        <f t="shared" si="596"/>
        <v>3.543573516073768</v>
      </c>
      <c r="EW220" s="36">
        <f t="shared" si="597"/>
        <v>13.565242366219893</v>
      </c>
      <c r="EX220" s="36">
        <f t="shared" si="598"/>
        <v>10.306815781517686</v>
      </c>
      <c r="EY220" s="36">
        <f t="shared" si="599"/>
        <v>4.1064849339917364</v>
      </c>
      <c r="EZ220" s="36">
        <f t="shared" si="600"/>
        <v>3.543573516073768</v>
      </c>
      <c r="FA220" s="5" t="str">
        <f t="shared" si="601"/>
        <v/>
      </c>
      <c r="FB220" s="5" t="str">
        <f t="shared" si="602"/>
        <v/>
      </c>
      <c r="FC220" s="5" t="str">
        <f t="shared" si="603"/>
        <v/>
      </c>
      <c r="FD220" s="36">
        <f t="shared" si="604"/>
        <v>108.98472593973597</v>
      </c>
      <c r="FE220" s="36">
        <f t="shared" si="605"/>
        <v>137</v>
      </c>
      <c r="FF220" s="36">
        <f t="shared" si="606"/>
        <v>135</v>
      </c>
      <c r="FG220" s="5" t="str">
        <f t="shared" si="607"/>
        <v/>
      </c>
      <c r="FH220" s="36" t="str">
        <f t="shared" si="608"/>
        <v/>
      </c>
      <c r="FI220" s="36" t="str">
        <f t="shared" si="609"/>
        <v/>
      </c>
      <c r="FJ220" s="5" t="str">
        <f t="shared" si="610"/>
        <v/>
      </c>
      <c r="FK220" s="5" t="str">
        <f t="shared" si="611"/>
        <v/>
      </c>
      <c r="FL220" s="5" t="str">
        <f t="shared" si="612"/>
        <v/>
      </c>
      <c r="FM220" s="5" t="str">
        <f t="shared" si="613"/>
        <v/>
      </c>
      <c r="FN220" s="5" t="str">
        <f t="shared" si="614"/>
        <v/>
      </c>
      <c r="FO220" s="5" t="str">
        <f t="shared" si="615"/>
        <v/>
      </c>
      <c r="FP220" s="4">
        <f t="shared" si="616"/>
        <v>217.96</v>
      </c>
      <c r="FQ220" s="4" t="str">
        <f t="shared" si="617"/>
        <v/>
      </c>
      <c r="FR220" s="4">
        <f t="shared" si="618"/>
        <v>315</v>
      </c>
      <c r="FS220" s="65">
        <f t="shared" si="619"/>
        <v>0.15993375455752928</v>
      </c>
      <c r="FT220" s="65">
        <f t="shared" si="620"/>
        <v>-0.10792787785379729</v>
      </c>
      <c r="FU220" s="65" t="str">
        <f t="shared" si="621"/>
        <v/>
      </c>
      <c r="FV220" s="65" t="str">
        <f t="shared" si="622"/>
        <v/>
      </c>
      <c r="FW220" s="65">
        <f t="shared" si="623"/>
        <v>0.61210456315395745</v>
      </c>
      <c r="FX220" s="65">
        <f t="shared" si="624"/>
        <v>-3.9230480811403403E-3</v>
      </c>
      <c r="FY220" s="65">
        <f t="shared" si="625"/>
        <v>5.245858874255239</v>
      </c>
      <c r="FZ220" s="65">
        <f t="shared" si="626"/>
        <v>-5.6716010105908818</v>
      </c>
      <c r="GA220" s="65" t="str">
        <f t="shared" si="627"/>
        <v/>
      </c>
      <c r="GB220" s="65">
        <f t="shared" si="628"/>
        <v>0.29013846820517991</v>
      </c>
      <c r="GC220" s="65">
        <f t="shared" si="629"/>
        <v>-1.4592768761463268</v>
      </c>
      <c r="GD220" s="65">
        <f t="shared" si="630"/>
        <v>-2.2167814245691821</v>
      </c>
    </row>
    <row r="221" spans="1:186">
      <c r="A221" s="38" t="s">
        <v>185</v>
      </c>
      <c r="B221" s="37">
        <v>672513.01755700004</v>
      </c>
      <c r="C221" s="4">
        <v>4870571.4498500004</v>
      </c>
      <c r="D221" s="38" t="s">
        <v>401</v>
      </c>
      <c r="E221" s="38" t="s">
        <v>646</v>
      </c>
      <c r="F221" s="58">
        <v>6428</v>
      </c>
      <c r="G221" s="38" t="s">
        <v>433</v>
      </c>
      <c r="H221" s="34">
        <v>47.930495767835545</v>
      </c>
      <c r="I221" s="34">
        <v>2.1425241837968563</v>
      </c>
      <c r="J221" s="34">
        <v>12.564304715840388</v>
      </c>
      <c r="K221" s="34">
        <v>13.950643893591295</v>
      </c>
      <c r="L221" s="34">
        <v>0.2423669891172914</v>
      </c>
      <c r="M221" s="34">
        <v>6.8929171704957684</v>
      </c>
      <c r="N221" s="34">
        <v>8.6573488512696493</v>
      </c>
      <c r="O221" s="34">
        <v>3.33496977025393</v>
      </c>
      <c r="P221" s="34">
        <v>0.40717654171704953</v>
      </c>
      <c r="Q221" s="34">
        <v>8.7252116082224912E-2</v>
      </c>
      <c r="R221" s="34">
        <v>3.03</v>
      </c>
      <c r="S221" s="5">
        <f t="shared" si="631"/>
        <v>99.24</v>
      </c>
      <c r="U221" s="4">
        <v>40</v>
      </c>
      <c r="V221" s="4">
        <v>380</v>
      </c>
      <c r="W221" s="4">
        <v>165</v>
      </c>
      <c r="X221" s="4">
        <v>93</v>
      </c>
      <c r="Y221" s="4">
        <v>105</v>
      </c>
      <c r="Z221" s="4">
        <v>167</v>
      </c>
      <c r="AC221" s="4">
        <v>255</v>
      </c>
      <c r="AD221" s="4">
        <v>29</v>
      </c>
      <c r="AE221" s="4">
        <v>140</v>
      </c>
      <c r="AF221" s="26"/>
      <c r="BK221" s="4">
        <f t="shared" si="507"/>
        <v>12844</v>
      </c>
      <c r="BL221" s="6">
        <f t="shared" si="508"/>
        <v>0.79764512843793545</v>
      </c>
      <c r="BM221" s="6">
        <f t="shared" si="509"/>
        <v>2.6821784974923088E-2</v>
      </c>
      <c r="BN221" s="6">
        <f t="shared" si="510"/>
        <v>0.24640723114023116</v>
      </c>
      <c r="BO221" s="6">
        <f t="shared" si="511"/>
        <v>0.17471063110320972</v>
      </c>
      <c r="BP221" s="6">
        <f t="shared" si="512"/>
        <v>3.4165067538383339E-3</v>
      </c>
      <c r="BQ221" s="6">
        <f t="shared" si="513"/>
        <v>0.17099769710979329</v>
      </c>
      <c r="BR221" s="6">
        <f t="shared" si="514"/>
        <v>0.15437497951622056</v>
      </c>
      <c r="BS221" s="6">
        <f t="shared" si="515"/>
        <v>0.10761438432571573</v>
      </c>
      <c r="BT221" s="6">
        <f t="shared" si="516"/>
        <v>8.6449371914447889E-3</v>
      </c>
      <c r="BU221" s="6">
        <f t="shared" si="517"/>
        <v>1.2294225177148783E-3</v>
      </c>
      <c r="BV221" s="5">
        <f t="shared" si="518"/>
        <v>1.66</v>
      </c>
      <c r="BW221" s="5">
        <f t="shared" si="519"/>
        <v>11.06</v>
      </c>
      <c r="BX221" s="36">
        <f t="shared" si="520"/>
        <v>52.12</v>
      </c>
      <c r="BY221" s="5">
        <f t="shared" si="521"/>
        <v>1.82</v>
      </c>
      <c r="BZ221" s="5">
        <f t="shared" si="522"/>
        <v>5.86</v>
      </c>
      <c r="CA221" s="5">
        <f t="shared" si="523"/>
        <v>4.04</v>
      </c>
      <c r="CB221" s="5">
        <f t="shared" si="524"/>
        <v>24.56</v>
      </c>
      <c r="CC221" s="5">
        <f t="shared" si="525"/>
        <v>3.74</v>
      </c>
      <c r="CD221" s="5">
        <f t="shared" si="526"/>
        <v>-4.9152025392986696</v>
      </c>
      <c r="CE221" s="34">
        <f t="shared" si="527"/>
        <v>7.300093712212818</v>
      </c>
      <c r="CF221" s="34">
        <f t="shared" si="528"/>
        <v>19.292412333736397</v>
      </c>
      <c r="CG221" s="34">
        <f t="shared" si="529"/>
        <v>37.8391959798995</v>
      </c>
      <c r="CH221" s="5">
        <f t="shared" si="530"/>
        <v>8.8699999999999992</v>
      </c>
      <c r="CI221" s="5">
        <f t="shared" si="531"/>
        <v>0.26</v>
      </c>
      <c r="CJ221" s="6">
        <f t="shared" si="532"/>
        <v>0.16</v>
      </c>
      <c r="CK221" s="5" t="str">
        <f t="shared" si="533"/>
        <v/>
      </c>
      <c r="CL221" s="5" t="str">
        <f t="shared" si="534"/>
        <v/>
      </c>
      <c r="CM221" s="5" t="str">
        <f t="shared" si="535"/>
        <v/>
      </c>
      <c r="CN221" s="5">
        <f t="shared" si="536"/>
        <v>0.64</v>
      </c>
      <c r="CO221" s="5">
        <f t="shared" si="537"/>
        <v>0.43</v>
      </c>
      <c r="CP221" s="5">
        <f t="shared" si="538"/>
        <v>4.83</v>
      </c>
      <c r="CQ221" s="6" t="str">
        <f t="shared" si="539"/>
        <v/>
      </c>
      <c r="CR221" s="40">
        <f t="shared" si="540"/>
        <v>6.4999999999999997E-3</v>
      </c>
      <c r="CS221" s="5" t="str">
        <f t="shared" si="541"/>
        <v/>
      </c>
      <c r="CT221" s="5" t="str">
        <f t="shared" si="542"/>
        <v/>
      </c>
      <c r="CU221" s="5" t="str">
        <f t="shared" si="543"/>
        <v/>
      </c>
      <c r="CV221" s="5" t="str">
        <f t="shared" si="544"/>
        <v/>
      </c>
      <c r="CW221" s="5" t="str">
        <f t="shared" si="545"/>
        <v/>
      </c>
      <c r="CX221" s="5" t="str">
        <f t="shared" si="546"/>
        <v/>
      </c>
      <c r="CY221" s="4">
        <f t="shared" si="547"/>
        <v>443</v>
      </c>
      <c r="CZ221" s="4">
        <f t="shared" si="548"/>
        <v>91.7</v>
      </c>
      <c r="DA221" s="4" t="str">
        <f t="shared" si="549"/>
        <v/>
      </c>
      <c r="DB221" s="5" t="str">
        <f t="shared" si="550"/>
        <v/>
      </c>
      <c r="DC221" s="5" t="str">
        <f t="shared" si="551"/>
        <v/>
      </c>
      <c r="DD221" s="5" t="str">
        <f t="shared" si="552"/>
        <v/>
      </c>
      <c r="DE221" s="5" t="str">
        <f t="shared" si="553"/>
        <v/>
      </c>
      <c r="DF221" s="5" t="str">
        <f t="shared" si="554"/>
        <v/>
      </c>
      <c r="DG221" s="5" t="str">
        <f t="shared" si="555"/>
        <v/>
      </c>
      <c r="DH221" s="5" t="str">
        <f t="shared" si="556"/>
        <v/>
      </c>
      <c r="DI221" s="5" t="str">
        <f t="shared" si="557"/>
        <v/>
      </c>
      <c r="DJ221" s="5" t="str">
        <f t="shared" si="558"/>
        <v/>
      </c>
      <c r="DK221" s="5" t="str">
        <f t="shared" si="559"/>
        <v/>
      </c>
      <c r="DL221" s="5" t="str">
        <f t="shared" si="560"/>
        <v/>
      </c>
      <c r="DM221" s="5" t="str">
        <f t="shared" si="561"/>
        <v/>
      </c>
      <c r="DN221" s="5" t="str">
        <f t="shared" si="562"/>
        <v/>
      </c>
      <c r="DO221" s="5" t="str">
        <f t="shared" si="563"/>
        <v/>
      </c>
      <c r="DP221" s="5" t="str">
        <f t="shared" si="564"/>
        <v/>
      </c>
      <c r="DQ221" s="5" t="str">
        <f t="shared" si="565"/>
        <v/>
      </c>
      <c r="DR221" s="5" t="str">
        <f t="shared" si="566"/>
        <v/>
      </c>
      <c r="DS221" s="5" t="str">
        <f t="shared" si="567"/>
        <v/>
      </c>
      <c r="DT221" s="5" t="str">
        <f t="shared" si="568"/>
        <v/>
      </c>
      <c r="DU221" s="5" t="str">
        <f t="shared" si="569"/>
        <v/>
      </c>
      <c r="DV221" s="5" t="str">
        <f t="shared" si="570"/>
        <v/>
      </c>
      <c r="DW221" s="5" t="str">
        <f t="shared" si="571"/>
        <v/>
      </c>
      <c r="DX221" s="5" t="str">
        <f t="shared" si="572"/>
        <v/>
      </c>
      <c r="DY221" s="5" t="str">
        <f t="shared" si="573"/>
        <v/>
      </c>
      <c r="DZ221" s="36" t="str">
        <f t="shared" si="574"/>
        <v/>
      </c>
      <c r="EA221" s="36" t="str">
        <f t="shared" si="575"/>
        <v/>
      </c>
      <c r="EB221" s="4">
        <f t="shared" si="576"/>
        <v>-253.3444266504915</v>
      </c>
      <c r="EC221" s="4">
        <f t="shared" si="577"/>
        <v>46.705734951337618</v>
      </c>
      <c r="ED221" s="4">
        <f t="shared" si="578"/>
        <v>-178.60204940937047</v>
      </c>
      <c r="EE221" s="4">
        <f t="shared" si="579"/>
        <v>372.53011318792613</v>
      </c>
      <c r="EF221" s="4">
        <f t="shared" si="580"/>
        <v>135.76415186073626</v>
      </c>
      <c r="EG221" s="5">
        <f t="shared" si="581"/>
        <v>0.57991761657280327</v>
      </c>
      <c r="EH221" s="5">
        <f t="shared" si="582"/>
        <v>2.1203434595106687</v>
      </c>
      <c r="EI221" s="5">
        <f t="shared" si="583"/>
        <v>0.91074491740527408</v>
      </c>
      <c r="EJ221" s="5">
        <f t="shared" si="584"/>
        <v>0.75293156010262385</v>
      </c>
      <c r="EK221" s="5">
        <f t="shared" si="585"/>
        <v>0.45239284303889454</v>
      </c>
      <c r="EL221" s="5">
        <f t="shared" si="586"/>
        <v>1.2983519260116068</v>
      </c>
      <c r="EM221" s="5">
        <f t="shared" si="587"/>
        <v>0.26</v>
      </c>
      <c r="EN221" s="5">
        <f t="shared" si="588"/>
        <v>20.5</v>
      </c>
      <c r="EO221" s="36">
        <f t="shared" si="589"/>
        <v>2.14</v>
      </c>
      <c r="EP221" s="36">
        <f t="shared" si="590"/>
        <v>2.423669891172914</v>
      </c>
      <c r="EQ221" s="36">
        <f t="shared" si="591"/>
        <v>0.87252116082224918</v>
      </c>
      <c r="ER221" s="36">
        <f t="shared" si="592"/>
        <v>128.44432481862154</v>
      </c>
      <c r="ES221" s="36">
        <f t="shared" si="593"/>
        <v>140</v>
      </c>
      <c r="ET221" s="36">
        <f t="shared" si="594"/>
        <v>87</v>
      </c>
      <c r="EU221" s="36">
        <f t="shared" si="595"/>
        <v>12.555579504232165</v>
      </c>
      <c r="EV221" s="36">
        <f t="shared" si="596"/>
        <v>6.8929171704957684</v>
      </c>
      <c r="EW221" s="36">
        <f t="shared" si="597"/>
        <v>12.564304715840388</v>
      </c>
      <c r="EX221" s="36">
        <f t="shared" si="598"/>
        <v>12.555579504232165</v>
      </c>
      <c r="EY221" s="36">
        <f t="shared" si="599"/>
        <v>3.7421463119709797</v>
      </c>
      <c r="EZ221" s="36">
        <f t="shared" si="600"/>
        <v>6.8929171704957684</v>
      </c>
      <c r="FA221" s="5" t="str">
        <f t="shared" si="601"/>
        <v/>
      </c>
      <c r="FB221" s="5" t="str">
        <f t="shared" si="602"/>
        <v/>
      </c>
      <c r="FC221" s="5" t="str">
        <f t="shared" si="603"/>
        <v/>
      </c>
      <c r="FD221" s="36">
        <f t="shared" si="604"/>
        <v>128.44432481862154</v>
      </c>
      <c r="FE221" s="36">
        <f t="shared" si="605"/>
        <v>140</v>
      </c>
      <c r="FF221" s="36">
        <f t="shared" si="606"/>
        <v>127.5</v>
      </c>
      <c r="FG221" s="5" t="str">
        <f t="shared" si="607"/>
        <v/>
      </c>
      <c r="FH221" s="36" t="str">
        <f t="shared" si="608"/>
        <v/>
      </c>
      <c r="FI221" s="36" t="str">
        <f t="shared" si="609"/>
        <v/>
      </c>
      <c r="FJ221" s="5" t="str">
        <f t="shared" si="610"/>
        <v/>
      </c>
      <c r="FK221" s="5" t="str">
        <f t="shared" si="611"/>
        <v/>
      </c>
      <c r="FL221" s="5" t="str">
        <f t="shared" si="612"/>
        <v/>
      </c>
      <c r="FM221" s="5" t="str">
        <f t="shared" si="613"/>
        <v/>
      </c>
      <c r="FN221" s="5" t="str">
        <f t="shared" si="614"/>
        <v/>
      </c>
      <c r="FO221" s="5" t="str">
        <f t="shared" si="615"/>
        <v/>
      </c>
      <c r="FP221" s="4">
        <f t="shared" si="616"/>
        <v>256.88</v>
      </c>
      <c r="FQ221" s="4" t="str">
        <f t="shared" si="617"/>
        <v/>
      </c>
      <c r="FR221" s="4">
        <f t="shared" si="618"/>
        <v>380</v>
      </c>
      <c r="FS221" s="65">
        <f t="shared" si="619"/>
        <v>0.17005330405836408</v>
      </c>
      <c r="FT221" s="65">
        <f t="shared" si="620"/>
        <v>-0.10870029689446489</v>
      </c>
      <c r="FU221" s="65" t="str">
        <f t="shared" si="621"/>
        <v/>
      </c>
      <c r="FV221" s="65" t="str">
        <f t="shared" si="622"/>
        <v/>
      </c>
      <c r="FW221" s="65">
        <f t="shared" si="623"/>
        <v>0.54225850046431923</v>
      </c>
      <c r="FX221" s="65">
        <f t="shared" si="624"/>
        <v>-0.1001001251325473</v>
      </c>
      <c r="FY221" s="65">
        <f t="shared" si="625"/>
        <v>5.3138620888143953</v>
      </c>
      <c r="FZ221" s="65">
        <f t="shared" si="626"/>
        <v>-5.9101689280019949</v>
      </c>
      <c r="GA221" s="65" t="str">
        <f t="shared" si="627"/>
        <v/>
      </c>
      <c r="GB221" s="65">
        <f t="shared" si="628"/>
        <v>0.26961379625151144</v>
      </c>
      <c r="GC221" s="65">
        <f t="shared" si="629"/>
        <v>-1.5459392735792019</v>
      </c>
      <c r="GD221" s="65">
        <f t="shared" si="630"/>
        <v>-2.2889122076783552</v>
      </c>
    </row>
    <row r="222" spans="1:186">
      <c r="A222" s="38" t="s">
        <v>185</v>
      </c>
      <c r="B222" s="37">
        <v>672684.08639099996</v>
      </c>
      <c r="C222" s="4">
        <v>4870664.7601300003</v>
      </c>
      <c r="D222" s="38" t="s">
        <v>401</v>
      </c>
      <c r="E222" s="38" t="s">
        <v>646</v>
      </c>
      <c r="F222" s="58">
        <v>6429</v>
      </c>
      <c r="G222" s="38" t="s">
        <v>434</v>
      </c>
      <c r="H222" s="34">
        <v>48.283788199697426</v>
      </c>
      <c r="I222" s="34">
        <v>1.4206838124054462</v>
      </c>
      <c r="J222" s="34">
        <v>14.226299546142208</v>
      </c>
      <c r="K222" s="34">
        <v>10.460514372163388</v>
      </c>
      <c r="L222" s="34">
        <v>0.17515279878971254</v>
      </c>
      <c r="M222" s="34">
        <v>7.317494704992435</v>
      </c>
      <c r="N222" s="34">
        <v>11.024895612708018</v>
      </c>
      <c r="O222" s="34">
        <v>3.3668260211800303</v>
      </c>
      <c r="P222" s="34">
        <v>0.14596066565809379</v>
      </c>
      <c r="Q222" s="34">
        <v>5.8384266263237519E-2</v>
      </c>
      <c r="R222" s="34">
        <v>2.67</v>
      </c>
      <c r="S222" s="5">
        <f t="shared" si="631"/>
        <v>99.149999999999991</v>
      </c>
      <c r="U222" s="4">
        <v>32</v>
      </c>
      <c r="V222" s="4">
        <v>266</v>
      </c>
      <c r="W222" s="4">
        <v>189</v>
      </c>
      <c r="X222" s="4">
        <v>73</v>
      </c>
      <c r="Y222" s="4">
        <v>120</v>
      </c>
      <c r="Z222" s="4">
        <v>58</v>
      </c>
      <c r="AC222" s="4">
        <v>302</v>
      </c>
      <c r="AD222" s="4">
        <v>20</v>
      </c>
      <c r="AE222" s="4">
        <v>92</v>
      </c>
      <c r="AF222" s="26"/>
      <c r="BK222" s="4">
        <f t="shared" si="507"/>
        <v>8517</v>
      </c>
      <c r="BL222" s="6">
        <f t="shared" si="508"/>
        <v>0.80352451655346024</v>
      </c>
      <c r="BM222" s="6">
        <f t="shared" si="509"/>
        <v>1.7785225493308039E-2</v>
      </c>
      <c r="BN222" s="6">
        <f t="shared" si="510"/>
        <v>0.27900175615105327</v>
      </c>
      <c r="BO222" s="6">
        <f t="shared" si="511"/>
        <v>0.1310020585117519</v>
      </c>
      <c r="BP222" s="6">
        <f t="shared" si="512"/>
        <v>2.4690273299931287E-3</v>
      </c>
      <c r="BQ222" s="6">
        <f t="shared" si="513"/>
        <v>0.18153050620174732</v>
      </c>
      <c r="BR222" s="6">
        <f t="shared" si="514"/>
        <v>0.19659228981291046</v>
      </c>
      <c r="BS222" s="6">
        <f t="shared" si="515"/>
        <v>0.10864233692094322</v>
      </c>
      <c r="BT222" s="6">
        <f t="shared" si="516"/>
        <v>3.098952561742968E-3</v>
      </c>
      <c r="BU222" s="6">
        <f t="shared" si="517"/>
        <v>8.2266121267067103E-4</v>
      </c>
      <c r="BV222" s="5">
        <f t="shared" si="518"/>
        <v>1.24</v>
      </c>
      <c r="BW222" s="5">
        <f t="shared" si="519"/>
        <v>8.3000000000000007</v>
      </c>
      <c r="BX222" s="36">
        <f t="shared" si="520"/>
        <v>60.65</v>
      </c>
      <c r="BY222" s="5">
        <f t="shared" si="521"/>
        <v>1.29</v>
      </c>
      <c r="BZ222" s="5">
        <f t="shared" si="522"/>
        <v>10.01</v>
      </c>
      <c r="CA222" s="5">
        <f t="shared" si="523"/>
        <v>7.76</v>
      </c>
      <c r="CB222" s="5">
        <f t="shared" si="524"/>
        <v>24.33</v>
      </c>
      <c r="CC222" s="5">
        <f t="shared" si="525"/>
        <v>3.51</v>
      </c>
      <c r="CD222" s="5">
        <f t="shared" si="526"/>
        <v>-7.5121089258698941</v>
      </c>
      <c r="CE222" s="34">
        <f t="shared" si="527"/>
        <v>7.4634553706505287</v>
      </c>
      <c r="CF222" s="34">
        <f t="shared" si="528"/>
        <v>21.855177004538579</v>
      </c>
      <c r="CG222" s="34">
        <f t="shared" si="529"/>
        <v>34.149599287622436</v>
      </c>
      <c r="CH222" s="5">
        <f t="shared" si="530"/>
        <v>4.75</v>
      </c>
      <c r="CI222" s="5">
        <f t="shared" si="531"/>
        <v>0.14000000000000001</v>
      </c>
      <c r="CJ222" s="6">
        <f t="shared" si="532"/>
        <v>0.158</v>
      </c>
      <c r="CK222" s="5" t="str">
        <f t="shared" si="533"/>
        <v/>
      </c>
      <c r="CL222" s="5" t="str">
        <f t="shared" si="534"/>
        <v/>
      </c>
      <c r="CM222" s="5" t="str">
        <f t="shared" si="535"/>
        <v/>
      </c>
      <c r="CN222" s="5">
        <f t="shared" si="536"/>
        <v>0.63</v>
      </c>
      <c r="CO222" s="5">
        <f t="shared" si="537"/>
        <v>0.71</v>
      </c>
      <c r="CP222" s="5">
        <f t="shared" si="538"/>
        <v>4.5999999999999996</v>
      </c>
      <c r="CQ222" s="6" t="str">
        <f t="shared" si="539"/>
        <v/>
      </c>
      <c r="CR222" s="40">
        <f t="shared" si="540"/>
        <v>6.4999999999999997E-3</v>
      </c>
      <c r="CS222" s="5" t="str">
        <f t="shared" si="541"/>
        <v/>
      </c>
      <c r="CT222" s="5" t="str">
        <f t="shared" si="542"/>
        <v/>
      </c>
      <c r="CU222" s="5" t="str">
        <f t="shared" si="543"/>
        <v/>
      </c>
      <c r="CV222" s="5" t="str">
        <f t="shared" si="544"/>
        <v/>
      </c>
      <c r="CW222" s="5" t="str">
        <f t="shared" si="545"/>
        <v/>
      </c>
      <c r="CX222" s="5" t="str">
        <f t="shared" si="546"/>
        <v/>
      </c>
      <c r="CY222" s="4">
        <f t="shared" si="547"/>
        <v>426</v>
      </c>
      <c r="CZ222" s="4">
        <f t="shared" si="548"/>
        <v>92.6</v>
      </c>
      <c r="DA222" s="4" t="str">
        <f t="shared" si="549"/>
        <v/>
      </c>
      <c r="DB222" s="5" t="str">
        <f t="shared" si="550"/>
        <v/>
      </c>
      <c r="DC222" s="5" t="str">
        <f t="shared" si="551"/>
        <v/>
      </c>
      <c r="DD222" s="5" t="str">
        <f t="shared" si="552"/>
        <v/>
      </c>
      <c r="DE222" s="5" t="str">
        <f t="shared" si="553"/>
        <v/>
      </c>
      <c r="DF222" s="5" t="str">
        <f t="shared" si="554"/>
        <v/>
      </c>
      <c r="DG222" s="5" t="str">
        <f t="shared" si="555"/>
        <v/>
      </c>
      <c r="DH222" s="5" t="str">
        <f t="shared" si="556"/>
        <v/>
      </c>
      <c r="DI222" s="5" t="str">
        <f t="shared" si="557"/>
        <v/>
      </c>
      <c r="DJ222" s="5" t="str">
        <f t="shared" si="558"/>
        <v/>
      </c>
      <c r="DK222" s="5" t="str">
        <f t="shared" si="559"/>
        <v/>
      </c>
      <c r="DL222" s="5" t="str">
        <f t="shared" si="560"/>
        <v/>
      </c>
      <c r="DM222" s="5" t="str">
        <f t="shared" si="561"/>
        <v/>
      </c>
      <c r="DN222" s="5" t="str">
        <f t="shared" si="562"/>
        <v/>
      </c>
      <c r="DO222" s="5" t="str">
        <f t="shared" si="563"/>
        <v/>
      </c>
      <c r="DP222" s="5" t="str">
        <f t="shared" si="564"/>
        <v/>
      </c>
      <c r="DQ222" s="5" t="str">
        <f t="shared" si="565"/>
        <v/>
      </c>
      <c r="DR222" s="5" t="str">
        <f t="shared" si="566"/>
        <v/>
      </c>
      <c r="DS222" s="5" t="str">
        <f t="shared" si="567"/>
        <v/>
      </c>
      <c r="DT222" s="5" t="str">
        <f t="shared" si="568"/>
        <v/>
      </c>
      <c r="DU222" s="5" t="str">
        <f t="shared" si="569"/>
        <v/>
      </c>
      <c r="DV222" s="5" t="str">
        <f t="shared" si="570"/>
        <v/>
      </c>
      <c r="DW222" s="5" t="str">
        <f t="shared" si="571"/>
        <v/>
      </c>
      <c r="DX222" s="5" t="str">
        <f t="shared" si="572"/>
        <v/>
      </c>
      <c r="DY222" s="5" t="str">
        <f t="shared" si="573"/>
        <v/>
      </c>
      <c r="DZ222" s="36" t="str">
        <f t="shared" si="574"/>
        <v/>
      </c>
      <c r="EA222" s="36" t="str">
        <f t="shared" si="575"/>
        <v/>
      </c>
      <c r="EB222" s="4">
        <f t="shared" si="576"/>
        <v>-302.13567417211073</v>
      </c>
      <c r="EC222" s="4">
        <f t="shared" si="577"/>
        <v>25.038689493193601</v>
      </c>
      <c r="ED222" s="4">
        <f t="shared" si="578"/>
        <v>-225.92411295745384</v>
      </c>
      <c r="EE222" s="4">
        <f t="shared" si="579"/>
        <v>330.31779020680722</v>
      </c>
      <c r="EF222" s="4">
        <f t="shared" si="580"/>
        <v>199.64352029999918</v>
      </c>
      <c r="EG222" s="5">
        <f t="shared" si="581"/>
        <v>0.55270298216745917</v>
      </c>
      <c r="EH222" s="5">
        <f t="shared" si="582"/>
        <v>2.4980542555100818</v>
      </c>
      <c r="EI222" s="5">
        <f t="shared" si="583"/>
        <v>0.90514054647469111</v>
      </c>
      <c r="EJ222" s="5">
        <f t="shared" si="584"/>
        <v>0.56822949124018174</v>
      </c>
      <c r="EK222" s="5">
        <f t="shared" si="585"/>
        <v>0.39356993313018712</v>
      </c>
      <c r="EL222" s="5">
        <f t="shared" si="586"/>
        <v>1.4248180511461292</v>
      </c>
      <c r="EM222" s="5">
        <f t="shared" si="587"/>
        <v>0.28999999999999998</v>
      </c>
      <c r="EN222" s="5">
        <f t="shared" si="588"/>
        <v>18.71</v>
      </c>
      <c r="EO222" s="36">
        <f t="shared" si="589"/>
        <v>1.42</v>
      </c>
      <c r="EP222" s="36">
        <f t="shared" si="590"/>
        <v>1.7515279878971255</v>
      </c>
      <c r="EQ222" s="36">
        <f t="shared" si="591"/>
        <v>0.58384266263237516</v>
      </c>
      <c r="ER222" s="36">
        <f t="shared" si="592"/>
        <v>85.169994553706502</v>
      </c>
      <c r="ES222" s="36">
        <f t="shared" si="593"/>
        <v>92</v>
      </c>
      <c r="ET222" s="36">
        <f t="shared" si="594"/>
        <v>60</v>
      </c>
      <c r="EU222" s="36">
        <f t="shared" si="595"/>
        <v>9.4144629349470499</v>
      </c>
      <c r="EV222" s="36">
        <f t="shared" si="596"/>
        <v>7.317494704992435</v>
      </c>
      <c r="EW222" s="36">
        <f t="shared" si="597"/>
        <v>14.226299546142208</v>
      </c>
      <c r="EX222" s="36">
        <f t="shared" si="598"/>
        <v>9.4144629349470499</v>
      </c>
      <c r="EY222" s="36">
        <f t="shared" si="599"/>
        <v>3.5127866868381239</v>
      </c>
      <c r="EZ222" s="36">
        <f t="shared" si="600"/>
        <v>7.317494704992435</v>
      </c>
      <c r="FA222" s="5" t="str">
        <f t="shared" si="601"/>
        <v/>
      </c>
      <c r="FB222" s="5" t="str">
        <f t="shared" si="602"/>
        <v/>
      </c>
      <c r="FC222" s="5" t="str">
        <f t="shared" si="603"/>
        <v/>
      </c>
      <c r="FD222" s="36">
        <f t="shared" si="604"/>
        <v>85.169994553706502</v>
      </c>
      <c r="FE222" s="36">
        <f t="shared" si="605"/>
        <v>92</v>
      </c>
      <c r="FF222" s="36">
        <f t="shared" si="606"/>
        <v>151</v>
      </c>
      <c r="FG222" s="5" t="str">
        <f t="shared" si="607"/>
        <v/>
      </c>
      <c r="FH222" s="36" t="str">
        <f t="shared" si="608"/>
        <v/>
      </c>
      <c r="FI222" s="36" t="str">
        <f t="shared" si="609"/>
        <v/>
      </c>
      <c r="FJ222" s="5" t="str">
        <f t="shared" si="610"/>
        <v/>
      </c>
      <c r="FK222" s="5" t="str">
        <f t="shared" si="611"/>
        <v/>
      </c>
      <c r="FL222" s="5" t="str">
        <f t="shared" si="612"/>
        <v/>
      </c>
      <c r="FM222" s="5" t="str">
        <f t="shared" si="613"/>
        <v/>
      </c>
      <c r="FN222" s="5" t="str">
        <f t="shared" si="614"/>
        <v/>
      </c>
      <c r="FO222" s="5" t="str">
        <f t="shared" si="615"/>
        <v/>
      </c>
      <c r="FP222" s="4">
        <f t="shared" si="616"/>
        <v>170.34</v>
      </c>
      <c r="FQ222" s="4" t="str">
        <f t="shared" si="617"/>
        <v/>
      </c>
      <c r="FR222" s="4">
        <f t="shared" si="618"/>
        <v>266</v>
      </c>
      <c r="FS222" s="65">
        <f t="shared" si="619"/>
        <v>0.19356499372156616</v>
      </c>
      <c r="FT222" s="65">
        <f t="shared" si="620"/>
        <v>-2.719666025357605E-2</v>
      </c>
      <c r="FU222" s="65" t="str">
        <f t="shared" si="621"/>
        <v/>
      </c>
      <c r="FV222" s="65" t="str">
        <f t="shared" si="622"/>
        <v/>
      </c>
      <c r="FW222" s="65">
        <f t="shared" si="623"/>
        <v>0.7238615651755187</v>
      </c>
      <c r="FX222" s="65">
        <f t="shared" si="624"/>
        <v>0.15178028703959334</v>
      </c>
      <c r="FY222" s="65">
        <f t="shared" si="625"/>
        <v>5.64127337001878</v>
      </c>
      <c r="FZ222" s="65">
        <f t="shared" si="626"/>
        <v>-5.4043923996972882</v>
      </c>
      <c r="GA222" s="65" t="str">
        <f t="shared" si="627"/>
        <v/>
      </c>
      <c r="GB222" s="65">
        <f t="shared" si="628"/>
        <v>0.29244094039334345</v>
      </c>
      <c r="GC222" s="65">
        <f t="shared" si="629"/>
        <v>-1.5655243921331314</v>
      </c>
      <c r="GD222" s="65">
        <f t="shared" si="630"/>
        <v>-2.377665684720121</v>
      </c>
    </row>
    <row r="223" spans="1:186">
      <c r="A223" s="38" t="s">
        <v>185</v>
      </c>
      <c r="B223" s="37">
        <v>672575.22440499999</v>
      </c>
      <c r="C223" s="4">
        <v>4870415.9327299995</v>
      </c>
      <c r="D223" s="38" t="s">
        <v>401</v>
      </c>
      <c r="E223" s="38" t="s">
        <v>646</v>
      </c>
      <c r="F223" s="58">
        <v>6430</v>
      </c>
      <c r="G223" s="38" t="s">
        <v>435</v>
      </c>
      <c r="H223" s="34">
        <v>47.16961615755627</v>
      </c>
      <c r="I223" s="34">
        <v>2.0051467041800644</v>
      </c>
      <c r="J223" s="34">
        <v>13.958157154340835</v>
      </c>
      <c r="K223" s="34">
        <v>13.675879220257235</v>
      </c>
      <c r="L223" s="34">
        <v>0.21414188102893891</v>
      </c>
      <c r="M223" s="34">
        <v>7.4462972266881033</v>
      </c>
      <c r="N223" s="34">
        <v>8.5364740755627011</v>
      </c>
      <c r="O223" s="34">
        <v>3.6306782556270099</v>
      </c>
      <c r="P223" s="34">
        <v>0.14600582797427653</v>
      </c>
      <c r="Q223" s="34">
        <v>8.7603496784565915E-2</v>
      </c>
      <c r="R223" s="34">
        <v>2.65</v>
      </c>
      <c r="S223" s="5">
        <f t="shared" si="631"/>
        <v>99.519999999999982</v>
      </c>
      <c r="U223" s="4">
        <v>38</v>
      </c>
      <c r="V223" s="4">
        <v>341</v>
      </c>
      <c r="W223" s="4">
        <v>180</v>
      </c>
      <c r="X223" s="4">
        <v>85</v>
      </c>
      <c r="Y223" s="4">
        <v>118</v>
      </c>
      <c r="Z223" s="4">
        <v>67</v>
      </c>
      <c r="AC223" s="4">
        <v>243</v>
      </c>
      <c r="AD223" s="4">
        <v>27</v>
      </c>
      <c r="AE223" s="4">
        <v>103</v>
      </c>
      <c r="AF223" s="26"/>
      <c r="BK223" s="4">
        <f t="shared" si="507"/>
        <v>12021</v>
      </c>
      <c r="BL223" s="6">
        <f t="shared" si="508"/>
        <v>0.7849827950999545</v>
      </c>
      <c r="BM223" s="6">
        <f t="shared" si="509"/>
        <v>2.5101986782424441E-2</v>
      </c>
      <c r="BN223" s="6">
        <f t="shared" si="510"/>
        <v>0.27374303107159903</v>
      </c>
      <c r="BO223" s="6">
        <f t="shared" si="511"/>
        <v>0.17126962079220082</v>
      </c>
      <c r="BP223" s="6">
        <f t="shared" si="512"/>
        <v>3.0186337895254994E-3</v>
      </c>
      <c r="BQ223" s="6">
        <f t="shared" si="513"/>
        <v>0.18472580567323499</v>
      </c>
      <c r="BR223" s="6">
        <f t="shared" si="514"/>
        <v>0.15221958052001963</v>
      </c>
      <c r="BS223" s="6">
        <f t="shared" si="515"/>
        <v>0.11715644580919683</v>
      </c>
      <c r="BT223" s="6">
        <f t="shared" si="516"/>
        <v>3.099911421959162E-3</v>
      </c>
      <c r="BU223" s="6">
        <f t="shared" si="517"/>
        <v>1.2343736337123562E-3</v>
      </c>
      <c r="BV223" s="5">
        <f t="shared" si="518"/>
        <v>1.63</v>
      </c>
      <c r="BW223" s="5">
        <f t="shared" si="519"/>
        <v>10.84</v>
      </c>
      <c r="BX223" s="36">
        <f t="shared" si="520"/>
        <v>54.54</v>
      </c>
      <c r="BY223" s="5">
        <f t="shared" si="521"/>
        <v>1.65</v>
      </c>
      <c r="BZ223" s="5">
        <f t="shared" si="522"/>
        <v>6.96</v>
      </c>
      <c r="CA223" s="5">
        <f t="shared" si="523"/>
        <v>4.26</v>
      </c>
      <c r="CB223" s="5">
        <f t="shared" si="524"/>
        <v>22.89</v>
      </c>
      <c r="CC223" s="5">
        <f t="shared" si="525"/>
        <v>3.78</v>
      </c>
      <c r="CD223" s="5">
        <f t="shared" si="526"/>
        <v>-4.7597899919614148</v>
      </c>
      <c r="CE223" s="34">
        <f t="shared" si="527"/>
        <v>7.5923030546623798</v>
      </c>
      <c r="CF223" s="34">
        <f t="shared" si="528"/>
        <v>19.759455385852092</v>
      </c>
      <c r="CG223" s="34">
        <f t="shared" si="529"/>
        <v>38.423645320197039</v>
      </c>
      <c r="CH223" s="5">
        <f t="shared" si="530"/>
        <v>3.17</v>
      </c>
      <c r="CI223" s="5">
        <f t="shared" si="531"/>
        <v>0.1</v>
      </c>
      <c r="CJ223" s="6">
        <f t="shared" si="532"/>
        <v>0.11799999999999999</v>
      </c>
      <c r="CK223" s="5" t="str">
        <f t="shared" si="533"/>
        <v/>
      </c>
      <c r="CL223" s="5" t="str">
        <f t="shared" si="534"/>
        <v/>
      </c>
      <c r="CM223" s="5" t="str">
        <f t="shared" si="535"/>
        <v/>
      </c>
      <c r="CN223" s="5">
        <f t="shared" si="536"/>
        <v>0.66</v>
      </c>
      <c r="CO223" s="5">
        <f t="shared" si="537"/>
        <v>0.53</v>
      </c>
      <c r="CP223" s="5">
        <f t="shared" si="538"/>
        <v>3.81</v>
      </c>
      <c r="CQ223" s="6" t="str">
        <f t="shared" si="539"/>
        <v/>
      </c>
      <c r="CR223" s="40">
        <f t="shared" si="540"/>
        <v>5.1000000000000004E-3</v>
      </c>
      <c r="CS223" s="5" t="str">
        <f t="shared" si="541"/>
        <v/>
      </c>
      <c r="CT223" s="5" t="str">
        <f t="shared" si="542"/>
        <v/>
      </c>
      <c r="CU223" s="5" t="str">
        <f t="shared" si="543"/>
        <v/>
      </c>
      <c r="CV223" s="5" t="str">
        <f t="shared" si="544"/>
        <v/>
      </c>
      <c r="CW223" s="5" t="str">
        <f t="shared" si="545"/>
        <v/>
      </c>
      <c r="CX223" s="5" t="str">
        <f t="shared" si="546"/>
        <v/>
      </c>
      <c r="CY223" s="4">
        <f t="shared" si="547"/>
        <v>445</v>
      </c>
      <c r="CZ223" s="4">
        <f t="shared" si="548"/>
        <v>116.7</v>
      </c>
      <c r="DA223" s="4" t="str">
        <f t="shared" si="549"/>
        <v/>
      </c>
      <c r="DB223" s="5" t="str">
        <f t="shared" si="550"/>
        <v/>
      </c>
      <c r="DC223" s="5" t="str">
        <f t="shared" si="551"/>
        <v/>
      </c>
      <c r="DD223" s="5" t="str">
        <f t="shared" si="552"/>
        <v/>
      </c>
      <c r="DE223" s="5" t="str">
        <f t="shared" si="553"/>
        <v/>
      </c>
      <c r="DF223" s="5" t="str">
        <f t="shared" si="554"/>
        <v/>
      </c>
      <c r="DG223" s="5" t="str">
        <f t="shared" si="555"/>
        <v/>
      </c>
      <c r="DH223" s="5" t="str">
        <f t="shared" si="556"/>
        <v/>
      </c>
      <c r="DI223" s="5" t="str">
        <f t="shared" si="557"/>
        <v/>
      </c>
      <c r="DJ223" s="5" t="str">
        <f t="shared" si="558"/>
        <v/>
      </c>
      <c r="DK223" s="5" t="str">
        <f t="shared" si="559"/>
        <v/>
      </c>
      <c r="DL223" s="5" t="str">
        <f t="shared" si="560"/>
        <v/>
      </c>
      <c r="DM223" s="5" t="str">
        <f t="shared" si="561"/>
        <v/>
      </c>
      <c r="DN223" s="5" t="str">
        <f t="shared" si="562"/>
        <v/>
      </c>
      <c r="DO223" s="5" t="str">
        <f t="shared" si="563"/>
        <v/>
      </c>
      <c r="DP223" s="5" t="str">
        <f t="shared" si="564"/>
        <v/>
      </c>
      <c r="DQ223" s="5" t="str">
        <f t="shared" si="565"/>
        <v/>
      </c>
      <c r="DR223" s="5" t="str">
        <f t="shared" si="566"/>
        <v/>
      </c>
      <c r="DS223" s="5" t="str">
        <f t="shared" si="567"/>
        <v/>
      </c>
      <c r="DT223" s="5" t="str">
        <f t="shared" si="568"/>
        <v/>
      </c>
      <c r="DU223" s="5" t="str">
        <f t="shared" si="569"/>
        <v/>
      </c>
      <c r="DV223" s="5" t="str">
        <f t="shared" si="570"/>
        <v/>
      </c>
      <c r="DW223" s="5" t="str">
        <f t="shared" si="571"/>
        <v/>
      </c>
      <c r="DX223" s="5" t="str">
        <f t="shared" si="572"/>
        <v/>
      </c>
      <c r="DY223" s="5" t="str">
        <f t="shared" si="573"/>
        <v/>
      </c>
      <c r="DZ223" s="36" t="str">
        <f t="shared" si="574"/>
        <v/>
      </c>
      <c r="EA223" s="36" t="str">
        <f t="shared" si="575"/>
        <v/>
      </c>
      <c r="EB223" s="4">
        <f t="shared" si="576"/>
        <v>-266.27611490725735</v>
      </c>
      <c r="EC223" s="4">
        <f t="shared" si="577"/>
        <v>39.924854122149078</v>
      </c>
      <c r="ED223" s="4">
        <f t="shared" si="578"/>
        <v>-150.95248719959619</v>
      </c>
      <c r="EE223" s="4">
        <f t="shared" si="579"/>
        <v>381.09741324786023</v>
      </c>
      <c r="EF223" s="4">
        <f t="shared" si="580"/>
        <v>133.97773262999067</v>
      </c>
      <c r="EG223" s="5">
        <f t="shared" si="581"/>
        <v>0.64474183936384377</v>
      </c>
      <c r="EH223" s="5">
        <f t="shared" si="582"/>
        <v>2.2774288243107992</v>
      </c>
      <c r="EI223" s="5">
        <f t="shared" si="583"/>
        <v>1.0049746015586369</v>
      </c>
      <c r="EJ223" s="5">
        <f t="shared" si="584"/>
        <v>0.78979234269426224</v>
      </c>
      <c r="EK223" s="5">
        <f t="shared" si="585"/>
        <v>0.43266145692033536</v>
      </c>
      <c r="EL223" s="5">
        <f t="shared" si="586"/>
        <v>1.1246636391991864</v>
      </c>
      <c r="EM223" s="5">
        <f t="shared" si="587"/>
        <v>0.3</v>
      </c>
      <c r="EN223" s="5">
        <f t="shared" si="588"/>
        <v>20.46</v>
      </c>
      <c r="EO223" s="36">
        <f t="shared" si="589"/>
        <v>2.0099999999999998</v>
      </c>
      <c r="EP223" s="36">
        <f t="shared" si="590"/>
        <v>2.1414188102893892</v>
      </c>
      <c r="EQ223" s="36">
        <f t="shared" si="591"/>
        <v>0.87603496784565915</v>
      </c>
      <c r="ER223" s="36">
        <f t="shared" si="592"/>
        <v>120.20854491559486</v>
      </c>
      <c r="ES223" s="36">
        <f t="shared" si="593"/>
        <v>103</v>
      </c>
      <c r="ET223" s="36">
        <f t="shared" si="594"/>
        <v>81</v>
      </c>
      <c r="EU223" s="36">
        <f t="shared" si="595"/>
        <v>12.308291298231511</v>
      </c>
      <c r="EV223" s="36">
        <f t="shared" si="596"/>
        <v>7.4462972266881033</v>
      </c>
      <c r="EW223" s="36">
        <f t="shared" si="597"/>
        <v>13.958157154340835</v>
      </c>
      <c r="EX223" s="36">
        <f t="shared" si="598"/>
        <v>12.308291298231511</v>
      </c>
      <c r="EY223" s="36">
        <f t="shared" si="599"/>
        <v>3.7766840836012863</v>
      </c>
      <c r="EZ223" s="36">
        <f t="shared" si="600"/>
        <v>7.4462972266881033</v>
      </c>
      <c r="FA223" s="5" t="str">
        <f t="shared" si="601"/>
        <v/>
      </c>
      <c r="FB223" s="5" t="str">
        <f t="shared" si="602"/>
        <v/>
      </c>
      <c r="FC223" s="5" t="str">
        <f t="shared" si="603"/>
        <v/>
      </c>
      <c r="FD223" s="36">
        <f t="shared" si="604"/>
        <v>120.20854491559486</v>
      </c>
      <c r="FE223" s="36">
        <f t="shared" si="605"/>
        <v>103</v>
      </c>
      <c r="FF223" s="36">
        <f t="shared" si="606"/>
        <v>121.5</v>
      </c>
      <c r="FG223" s="5" t="str">
        <f t="shared" si="607"/>
        <v/>
      </c>
      <c r="FH223" s="36" t="str">
        <f t="shared" si="608"/>
        <v/>
      </c>
      <c r="FI223" s="36" t="str">
        <f t="shared" si="609"/>
        <v/>
      </c>
      <c r="FJ223" s="5" t="str">
        <f t="shared" si="610"/>
        <v/>
      </c>
      <c r="FK223" s="5" t="str">
        <f t="shared" si="611"/>
        <v/>
      </c>
      <c r="FL223" s="5" t="str">
        <f t="shared" si="612"/>
        <v/>
      </c>
      <c r="FM223" s="5" t="str">
        <f t="shared" si="613"/>
        <v/>
      </c>
      <c r="FN223" s="5" t="str">
        <f t="shared" si="614"/>
        <v/>
      </c>
      <c r="FO223" s="5" t="str">
        <f t="shared" si="615"/>
        <v/>
      </c>
      <c r="FP223" s="4">
        <f t="shared" si="616"/>
        <v>240.42</v>
      </c>
      <c r="FQ223" s="4" t="str">
        <f t="shared" si="617"/>
        <v/>
      </c>
      <c r="FR223" s="4">
        <f t="shared" si="618"/>
        <v>341</v>
      </c>
      <c r="FS223" s="65">
        <f t="shared" si="619"/>
        <v>0.15178378617615432</v>
      </c>
      <c r="FT223" s="65">
        <f t="shared" si="620"/>
        <v>-0.10221699186351445</v>
      </c>
      <c r="FU223" s="65" t="str">
        <f t="shared" si="621"/>
        <v/>
      </c>
      <c r="FV223" s="65" t="str">
        <f t="shared" si="622"/>
        <v/>
      </c>
      <c r="FW223" s="65">
        <f t="shared" si="623"/>
        <v>0.56406862126929913</v>
      </c>
      <c r="FX223" s="65">
        <f t="shared" si="624"/>
        <v>-9.2274332226087677E-2</v>
      </c>
      <c r="FY223" s="65">
        <f t="shared" si="625"/>
        <v>5.3340081711214626</v>
      </c>
      <c r="FZ223" s="65">
        <f t="shared" si="626"/>
        <v>-5.7465649374570962</v>
      </c>
      <c r="GA223" s="65" t="str">
        <f t="shared" si="627"/>
        <v/>
      </c>
      <c r="GB223" s="65">
        <f t="shared" si="628"/>
        <v>0.28270346864951762</v>
      </c>
      <c r="GC223" s="65">
        <f t="shared" si="629"/>
        <v>-1.5582244801045015</v>
      </c>
      <c r="GD223" s="65">
        <f t="shared" si="630"/>
        <v>-2.3404514892483927</v>
      </c>
    </row>
    <row r="224" spans="1:186">
      <c r="A224" s="38" t="s">
        <v>185</v>
      </c>
      <c r="B224" s="37">
        <v>672730.74152699998</v>
      </c>
      <c r="C224" s="4">
        <v>4870415.9327299995</v>
      </c>
      <c r="D224" s="38" t="s">
        <v>401</v>
      </c>
      <c r="E224" s="38" t="s">
        <v>646</v>
      </c>
      <c r="F224" s="58">
        <v>6431</v>
      </c>
      <c r="G224" s="38" t="s">
        <v>436</v>
      </c>
      <c r="H224" s="34">
        <v>48.153083700440533</v>
      </c>
      <c r="I224" s="34">
        <v>1.3145937916197112</v>
      </c>
      <c r="J224" s="34">
        <v>14.051546972646245</v>
      </c>
      <c r="K224" s="34">
        <v>10.234356111054195</v>
      </c>
      <c r="L224" s="34">
        <v>0.16554144042618585</v>
      </c>
      <c r="M224" s="34">
        <v>7.6149062596045489</v>
      </c>
      <c r="N224" s="34">
        <v>9.4553375678721459</v>
      </c>
      <c r="O224" s="34">
        <v>3.875617252330704</v>
      </c>
      <c r="P224" s="34">
        <v>0.12659051326708329</v>
      </c>
      <c r="Q224" s="34">
        <v>5.8426390738653827E-2</v>
      </c>
      <c r="R224" s="34">
        <v>2.56</v>
      </c>
      <c r="S224" s="5">
        <f t="shared" si="631"/>
        <v>97.610000000000014</v>
      </c>
      <c r="U224" s="4">
        <v>31</v>
      </c>
      <c r="V224" s="4">
        <v>226</v>
      </c>
      <c r="W224" s="4">
        <v>212</v>
      </c>
      <c r="X224" s="4">
        <v>70</v>
      </c>
      <c r="Y224" s="4">
        <v>128</v>
      </c>
      <c r="Z224" s="4">
        <v>22</v>
      </c>
      <c r="AC224" s="4">
        <v>227</v>
      </c>
      <c r="AD224" s="4">
        <v>20</v>
      </c>
      <c r="AE224" s="4">
        <v>86</v>
      </c>
      <c r="AF224" s="26"/>
      <c r="BK224" s="4">
        <f t="shared" si="507"/>
        <v>7881</v>
      </c>
      <c r="BL224" s="6">
        <f t="shared" si="508"/>
        <v>0.80134937095091574</v>
      </c>
      <c r="BM224" s="6">
        <f t="shared" si="509"/>
        <v>1.645710805733239E-2</v>
      </c>
      <c r="BN224" s="6">
        <f t="shared" si="510"/>
        <v>0.27557456310347606</v>
      </c>
      <c r="BO224" s="6">
        <f t="shared" si="511"/>
        <v>0.12816976970637692</v>
      </c>
      <c r="BP224" s="6">
        <f t="shared" si="512"/>
        <v>2.3335415904452476E-3</v>
      </c>
      <c r="BQ224" s="6">
        <f t="shared" si="513"/>
        <v>0.1889086147259873</v>
      </c>
      <c r="BR224" s="6">
        <f t="shared" si="514"/>
        <v>0.16860445021170017</v>
      </c>
      <c r="BS224" s="6">
        <f t="shared" si="515"/>
        <v>0.12506025338272683</v>
      </c>
      <c r="BT224" s="6">
        <f t="shared" si="516"/>
        <v>2.6876966723372248E-3</v>
      </c>
      <c r="BU224" s="6">
        <f t="shared" si="517"/>
        <v>8.2325476593847859E-4</v>
      </c>
      <c r="BV224" s="5">
        <f t="shared" si="518"/>
        <v>1.22</v>
      </c>
      <c r="BW224" s="5">
        <f t="shared" si="519"/>
        <v>8.11</v>
      </c>
      <c r="BX224" s="36">
        <f t="shared" si="520"/>
        <v>62.11</v>
      </c>
      <c r="BY224" s="5">
        <f t="shared" si="521"/>
        <v>1.21</v>
      </c>
      <c r="BZ224" s="5">
        <f t="shared" si="522"/>
        <v>10.69</v>
      </c>
      <c r="CA224" s="5">
        <f t="shared" si="523"/>
        <v>7.19</v>
      </c>
      <c r="CB224" s="5">
        <f t="shared" si="524"/>
        <v>22.5</v>
      </c>
      <c r="CC224" s="5">
        <f t="shared" si="525"/>
        <v>4</v>
      </c>
      <c r="CD224" s="5">
        <f t="shared" si="526"/>
        <v>-5.4531298022743586</v>
      </c>
      <c r="CE224" s="34">
        <f t="shared" si="527"/>
        <v>7.7414967728716322</v>
      </c>
      <c r="CF224" s="34">
        <f t="shared" si="528"/>
        <v>21.072451593074483</v>
      </c>
      <c r="CG224" s="34">
        <f t="shared" si="529"/>
        <v>36.737523105360445</v>
      </c>
      <c r="CH224" s="5">
        <f t="shared" si="530"/>
        <v>4.12</v>
      </c>
      <c r="CI224" s="5">
        <f t="shared" si="531"/>
        <v>0.13</v>
      </c>
      <c r="CJ224" s="6">
        <f t="shared" si="532"/>
        <v>0.14699999999999999</v>
      </c>
      <c r="CK224" s="5" t="str">
        <f t="shared" si="533"/>
        <v/>
      </c>
      <c r="CL224" s="5" t="str">
        <f t="shared" si="534"/>
        <v/>
      </c>
      <c r="CM224" s="5" t="str">
        <f t="shared" si="535"/>
        <v/>
      </c>
      <c r="CN224" s="5">
        <f t="shared" si="536"/>
        <v>0.6</v>
      </c>
      <c r="CO224" s="5">
        <f t="shared" si="537"/>
        <v>0.94</v>
      </c>
      <c r="CP224" s="5">
        <f t="shared" si="538"/>
        <v>4.3</v>
      </c>
      <c r="CQ224" s="6" t="str">
        <f t="shared" si="539"/>
        <v/>
      </c>
      <c r="CR224" s="40">
        <f t="shared" si="540"/>
        <v>6.4999999999999997E-3</v>
      </c>
      <c r="CS224" s="5" t="str">
        <f t="shared" si="541"/>
        <v/>
      </c>
      <c r="CT224" s="5" t="str">
        <f t="shared" si="542"/>
        <v/>
      </c>
      <c r="CU224" s="5" t="str">
        <f t="shared" si="543"/>
        <v/>
      </c>
      <c r="CV224" s="5" t="str">
        <f t="shared" si="544"/>
        <v/>
      </c>
      <c r="CW224" s="5" t="str">
        <f t="shared" si="545"/>
        <v/>
      </c>
      <c r="CX224" s="5" t="str">
        <f t="shared" si="546"/>
        <v/>
      </c>
      <c r="CY224" s="4">
        <f t="shared" si="547"/>
        <v>394</v>
      </c>
      <c r="CZ224" s="4">
        <f t="shared" si="548"/>
        <v>91.6</v>
      </c>
      <c r="DA224" s="4" t="str">
        <f t="shared" si="549"/>
        <v/>
      </c>
      <c r="DB224" s="5" t="str">
        <f t="shared" si="550"/>
        <v/>
      </c>
      <c r="DC224" s="5" t="str">
        <f t="shared" si="551"/>
        <v/>
      </c>
      <c r="DD224" s="5" t="str">
        <f t="shared" si="552"/>
        <v/>
      </c>
      <c r="DE224" s="5" t="str">
        <f t="shared" si="553"/>
        <v/>
      </c>
      <c r="DF224" s="5" t="str">
        <f t="shared" si="554"/>
        <v/>
      </c>
      <c r="DG224" s="5" t="str">
        <f t="shared" si="555"/>
        <v/>
      </c>
      <c r="DH224" s="5" t="str">
        <f t="shared" si="556"/>
        <v/>
      </c>
      <c r="DI224" s="5" t="str">
        <f t="shared" si="557"/>
        <v/>
      </c>
      <c r="DJ224" s="5" t="str">
        <f t="shared" si="558"/>
        <v/>
      </c>
      <c r="DK224" s="5" t="str">
        <f t="shared" si="559"/>
        <v/>
      </c>
      <c r="DL224" s="5" t="str">
        <f t="shared" si="560"/>
        <v/>
      </c>
      <c r="DM224" s="5" t="str">
        <f t="shared" si="561"/>
        <v/>
      </c>
      <c r="DN224" s="5" t="str">
        <f t="shared" si="562"/>
        <v/>
      </c>
      <c r="DO224" s="5" t="str">
        <f t="shared" si="563"/>
        <v/>
      </c>
      <c r="DP224" s="5" t="str">
        <f t="shared" si="564"/>
        <v/>
      </c>
      <c r="DQ224" s="5" t="str">
        <f t="shared" si="565"/>
        <v/>
      </c>
      <c r="DR224" s="5" t="str">
        <f t="shared" si="566"/>
        <v/>
      </c>
      <c r="DS224" s="5" t="str">
        <f t="shared" si="567"/>
        <v/>
      </c>
      <c r="DT224" s="5" t="str">
        <f t="shared" si="568"/>
        <v/>
      </c>
      <c r="DU224" s="5" t="str">
        <f t="shared" si="569"/>
        <v/>
      </c>
      <c r="DV224" s="5" t="str">
        <f t="shared" si="570"/>
        <v/>
      </c>
      <c r="DW224" s="5" t="str">
        <f t="shared" si="571"/>
        <v/>
      </c>
      <c r="DX224" s="5" t="str">
        <f t="shared" si="572"/>
        <v/>
      </c>
      <c r="DY224" s="5" t="str">
        <f t="shared" si="573"/>
        <v/>
      </c>
      <c r="DZ224" s="36" t="str">
        <f t="shared" si="574"/>
        <v/>
      </c>
      <c r="EA224" s="36" t="str">
        <f t="shared" si="575"/>
        <v/>
      </c>
      <c r="EB224" s="4">
        <f t="shared" si="576"/>
        <v>-290.9770069220898</v>
      </c>
      <c r="EC224" s="4">
        <f t="shared" si="577"/>
        <v>26.965540120774399</v>
      </c>
      <c r="ED224" s="4">
        <f t="shared" si="578"/>
        <v>-189.38228737498835</v>
      </c>
      <c r="EE224" s="4">
        <f t="shared" si="579"/>
        <v>333.53549248969665</v>
      </c>
      <c r="EF224" s="4">
        <f t="shared" si="580"/>
        <v>194.49896738952896</v>
      </c>
      <c r="EG224" s="5">
        <f t="shared" si="581"/>
        <v>0.59285252341062711</v>
      </c>
      <c r="EH224" s="5">
        <f t="shared" si="582"/>
        <v>2.1582304954104177</v>
      </c>
      <c r="EI224" s="5">
        <f t="shared" si="583"/>
        <v>0.93018813794587618</v>
      </c>
      <c r="EJ224" s="5">
        <f t="shared" si="584"/>
        <v>0.75745607005476168</v>
      </c>
      <c r="EK224" s="5">
        <f t="shared" si="585"/>
        <v>0.45805230967125088</v>
      </c>
      <c r="EL224" s="5">
        <f t="shared" si="586"/>
        <v>1.2354777250566602</v>
      </c>
      <c r="EM224" s="5">
        <f t="shared" si="587"/>
        <v>0.28999999999999998</v>
      </c>
      <c r="EN224" s="5">
        <f t="shared" si="588"/>
        <v>17.87</v>
      </c>
      <c r="EO224" s="36">
        <f t="shared" si="589"/>
        <v>1.31</v>
      </c>
      <c r="EP224" s="36">
        <f t="shared" si="590"/>
        <v>1.6554144042618586</v>
      </c>
      <c r="EQ224" s="36">
        <f t="shared" si="591"/>
        <v>0.58426390738653833</v>
      </c>
      <c r="ER224" s="36">
        <f t="shared" si="592"/>
        <v>78.809897807601686</v>
      </c>
      <c r="ES224" s="36">
        <f t="shared" si="593"/>
        <v>86</v>
      </c>
      <c r="ET224" s="36">
        <f t="shared" si="594"/>
        <v>60</v>
      </c>
      <c r="EU224" s="36">
        <f t="shared" si="595"/>
        <v>9.2109204999487755</v>
      </c>
      <c r="EV224" s="36">
        <f t="shared" si="596"/>
        <v>7.6149062596045489</v>
      </c>
      <c r="EW224" s="36">
        <f t="shared" si="597"/>
        <v>14.051546972646245</v>
      </c>
      <c r="EX224" s="36">
        <f t="shared" si="598"/>
        <v>9.2109204999487755</v>
      </c>
      <c r="EY224" s="36">
        <f t="shared" si="599"/>
        <v>4.0022077655977872</v>
      </c>
      <c r="EZ224" s="36">
        <f t="shared" si="600"/>
        <v>7.6149062596045489</v>
      </c>
      <c r="FA224" s="5" t="str">
        <f t="shared" si="601"/>
        <v/>
      </c>
      <c r="FB224" s="5" t="str">
        <f t="shared" si="602"/>
        <v/>
      </c>
      <c r="FC224" s="5" t="str">
        <f t="shared" si="603"/>
        <v/>
      </c>
      <c r="FD224" s="36">
        <f t="shared" si="604"/>
        <v>78.809897807601686</v>
      </c>
      <c r="FE224" s="36">
        <f t="shared" si="605"/>
        <v>86</v>
      </c>
      <c r="FF224" s="36">
        <f t="shared" si="606"/>
        <v>113.5</v>
      </c>
      <c r="FG224" s="5" t="str">
        <f t="shared" si="607"/>
        <v/>
      </c>
      <c r="FH224" s="36" t="str">
        <f t="shared" si="608"/>
        <v/>
      </c>
      <c r="FI224" s="36" t="str">
        <f t="shared" si="609"/>
        <v/>
      </c>
      <c r="FJ224" s="5" t="str">
        <f t="shared" si="610"/>
        <v/>
      </c>
      <c r="FK224" s="5" t="str">
        <f t="shared" si="611"/>
        <v/>
      </c>
      <c r="FL224" s="5" t="str">
        <f t="shared" si="612"/>
        <v/>
      </c>
      <c r="FM224" s="5" t="str">
        <f t="shared" si="613"/>
        <v/>
      </c>
      <c r="FN224" s="5" t="str">
        <f t="shared" si="614"/>
        <v/>
      </c>
      <c r="FO224" s="5" t="str">
        <f t="shared" si="615"/>
        <v/>
      </c>
      <c r="FP224" s="4">
        <f t="shared" si="616"/>
        <v>157.62</v>
      </c>
      <c r="FQ224" s="4" t="str">
        <f t="shared" si="617"/>
        <v/>
      </c>
      <c r="FR224" s="4">
        <f t="shared" si="618"/>
        <v>226</v>
      </c>
      <c r="FS224" s="65">
        <f t="shared" si="619"/>
        <v>0.15649711597768701</v>
      </c>
      <c r="FT224" s="65">
        <f t="shared" si="620"/>
        <v>-7.2796249994224391E-3</v>
      </c>
      <c r="FU224" s="65" t="str">
        <f t="shared" si="621"/>
        <v/>
      </c>
      <c r="FV224" s="65" t="str">
        <f t="shared" si="622"/>
        <v/>
      </c>
      <c r="FW224" s="65">
        <f t="shared" si="623"/>
        <v>0.75638965308631168</v>
      </c>
      <c r="FX224" s="65">
        <f t="shared" si="624"/>
        <v>6.1504521015352379E-2</v>
      </c>
      <c r="FY224" s="65">
        <f t="shared" si="625"/>
        <v>5.4059876141347045</v>
      </c>
      <c r="FZ224" s="65">
        <f t="shared" si="626"/>
        <v>-5.5047784099016441</v>
      </c>
      <c r="GA224" s="65" t="str">
        <f t="shared" si="627"/>
        <v/>
      </c>
      <c r="GB224" s="65">
        <f t="shared" si="628"/>
        <v>0.31053200758119043</v>
      </c>
      <c r="GC224" s="65">
        <f t="shared" si="629"/>
        <v>-1.5570535149062597</v>
      </c>
      <c r="GD224" s="65">
        <f t="shared" si="630"/>
        <v>-2.3665955113205617</v>
      </c>
    </row>
    <row r="225" spans="1:186" ht="12.75">
      <c r="D225" s="59" t="s">
        <v>437</v>
      </c>
      <c r="E225" s="59"/>
      <c r="F225" s="58"/>
      <c r="G225" s="68" t="s">
        <v>438</v>
      </c>
      <c r="AF225" s="26"/>
    </row>
    <row r="226" spans="1:186">
      <c r="A226" s="38" t="s">
        <v>185</v>
      </c>
      <c r="B226" s="37">
        <v>683922.98086600006</v>
      </c>
      <c r="C226" s="4">
        <v>4867950.27085</v>
      </c>
      <c r="D226" s="38" t="s">
        <v>439</v>
      </c>
      <c r="E226" s="38" t="s">
        <v>646</v>
      </c>
      <c r="F226" s="58">
        <v>4644</v>
      </c>
      <c r="G226" s="38" t="s">
        <v>440</v>
      </c>
      <c r="H226" s="34">
        <v>50.82</v>
      </c>
      <c r="I226" s="34">
        <v>0.7</v>
      </c>
      <c r="J226" s="34">
        <v>15.54</v>
      </c>
      <c r="K226" s="34">
        <v>7.75</v>
      </c>
      <c r="L226" s="34">
        <v>0.09</v>
      </c>
      <c r="M226" s="34">
        <v>5.45</v>
      </c>
      <c r="N226" s="34">
        <v>15.98</v>
      </c>
      <c r="O226" s="34">
        <v>3.43</v>
      </c>
      <c r="P226" s="34">
        <v>0.2</v>
      </c>
      <c r="Q226" s="34">
        <v>0.03</v>
      </c>
      <c r="R226" s="34"/>
      <c r="S226" s="5">
        <f t="shared" si="631"/>
        <v>99.990000000000023</v>
      </c>
      <c r="AB226" s="4">
        <v>10</v>
      </c>
      <c r="AC226" s="4">
        <v>64</v>
      </c>
      <c r="AD226" s="4">
        <v>22</v>
      </c>
      <c r="AE226" s="4">
        <v>58</v>
      </c>
      <c r="AF226" s="26">
        <v>22</v>
      </c>
      <c r="BK226" s="4">
        <f>IF(ISNUMBER(I226),ROUND(I226*5995,0),"")</f>
        <v>4197</v>
      </c>
      <c r="BL226" s="6">
        <f>IF(ISNUMBER(H226),H226/60.09,"")</f>
        <v>0.84573140289565651</v>
      </c>
      <c r="BM226" s="6">
        <f>IF(ISNUMBER(I226),I226/79.88,"")</f>
        <v>8.7631447170756129E-3</v>
      </c>
      <c r="BN226" s="6">
        <f>IF(ISNUMBER(J226),(J226/101.98)*2,"")</f>
        <v>0.30476564032163167</v>
      </c>
      <c r="BO226" s="6">
        <f>IF(ISNUMBER(K226),(K226/159.7)*2,"")</f>
        <v>9.7056981840951795E-2</v>
      </c>
      <c r="BP226" s="6">
        <f>IF(ISNUMBER(L226),L226/70.94,"")</f>
        <v>1.268677755850014E-3</v>
      </c>
      <c r="BQ226" s="6">
        <f>IF(ISNUMBER(M226), M226/40.31,"")</f>
        <v>0.13520218308112131</v>
      </c>
      <c r="BR226" s="6">
        <f>IF(ISNUMBER(N226),N226/56.08,"")</f>
        <v>0.28495007132667621</v>
      </c>
      <c r="BS226" s="6">
        <f>IF(ISNUMBER(O226),(O226/61.98)*2,"")</f>
        <v>0.1106808647950952</v>
      </c>
      <c r="BT226" s="6">
        <f>IF(ISNUMBER(P226),(P226/94.2)*2,"")</f>
        <v>4.246284501061571E-3</v>
      </c>
      <c r="BU226" s="6">
        <f>IF(ISNUMBER(Q226),(Q226/141.94)*2,"")</f>
        <v>4.2271382274200367E-4</v>
      </c>
      <c r="BV226" s="5">
        <f>IF(ISNUMBER(K226),ROUND(0.1189*K226,2),"")</f>
        <v>0.92</v>
      </c>
      <c r="BW226" s="5">
        <f>IF(ISNUMBER(K226),ROUND(0.9*(K226-BV226),2),"")</f>
        <v>6.15</v>
      </c>
      <c r="BX226" s="36">
        <f>IF(AND(OR(ISNUMBER(BV226),ISNUMBER(BW226)),ISNUMBER(M226)),ROUND((BQ226/(BQ226+(BO226*0.899)))*100,2),"")</f>
        <v>60.78</v>
      </c>
      <c r="BY226" s="5">
        <f>IF(AND(OR(ISNUMBER(K226),ISNUMBER(BV226)),ISNUMBER(M226)),ROUND(((K226*0.9))/M226,2),"")</f>
        <v>1.28</v>
      </c>
      <c r="BZ226" s="5">
        <f>IF(AND(ISNUMBER(J226),ISNUMBER(I226)),ROUND(J226/I226,2),"")</f>
        <v>22.2</v>
      </c>
      <c r="CA226" s="5">
        <f>IF(AND(ISNUMBER(N226),ISNUMBER(I226)),ROUND(N226/I226,2),"")</f>
        <v>22.83</v>
      </c>
      <c r="CB226" s="5">
        <f>IF(AND(ISNUMBER(I226),ISNUMBER(Q226)),ROUND(I226/Q226,2),"")</f>
        <v>23.33</v>
      </c>
      <c r="CC226" s="5">
        <f>IF(AND(ISNUMBER(O226),ISNUMBER(P226)),ROUND(O226+P226,2),"")</f>
        <v>3.63</v>
      </c>
      <c r="CD226" s="5">
        <f>IF(AND(ISNUMBER(O226),ISNUMBER(P226),ISNUMBER(N226)),(O226+P226)-N226,"")</f>
        <v>-12.35</v>
      </c>
      <c r="CE226" s="34">
        <f>IF(AND(ISNUMBER(M226),ISNUMBER(P226)),M226+P226,"")</f>
        <v>5.65</v>
      </c>
      <c r="CF226" s="34">
        <f>IF(AND(ISNUMBER(M226),ISNUMBER(N226),ISNUMBER(O226),ISNUMBER(P226)),M226+N226+O226+P226,"")</f>
        <v>25.06</v>
      </c>
      <c r="CG226" s="34">
        <f>IF(AND(ISNUMBER(CE226),ISNUMBER(CF226)),100*(CE226/CF226),"")</f>
        <v>22.545889864325623</v>
      </c>
      <c r="CH226" s="5">
        <f>IF(AND(ISNUMBER(P226),ISNUMBER(Q226)),ROUND((P226*8300)/(Q226*4366),2),"")</f>
        <v>12.67</v>
      </c>
      <c r="CI226" s="5">
        <f>IF(AND(ISNUMBER(P226),ISNUMBER(I226)),ROUND((P226*8300)/(I226*5995),2),"")</f>
        <v>0.4</v>
      </c>
      <c r="CJ226" s="6">
        <f>IF(AND(ISNUMBER(AE226),ISNUMBER(Q226)),ROUND(AE226/(Q226*10000),3),"")</f>
        <v>0.193</v>
      </c>
      <c r="CK226" s="5">
        <f>IF(AND(ISNUMBER(AB226),ISNUMBER(AC226)),ROUND(AB226/AC226,3),"")</f>
        <v>0.156</v>
      </c>
      <c r="CL226" s="5" t="str">
        <f>IF(AND(ISNUMBER(AC226),ISNUMBER(AK226)),ROUND(AC226/AK226,3),"")</f>
        <v/>
      </c>
      <c r="CM226" s="5" t="str">
        <f>IF(AND(ISNUMBER(AG226),ISNUMBER(AB226)),ROUND(AG226/AB226,2),"")</f>
        <v/>
      </c>
      <c r="CN226" s="5" t="str">
        <f>IF(AND(ISNUMBER(Y226),ISNUMBER(W226)),ROUND(Y226/W226,2),"")</f>
        <v/>
      </c>
      <c r="CO226" s="5" t="str">
        <f>IF(AND(ISNUMBER(W226),ISNUMBER(V226)),ROUND(W226/V226,2),"")</f>
        <v/>
      </c>
      <c r="CP226" s="5">
        <f>IF(AND(ISNUMBER(AE226),ISNUMBER(AD226)),ROUND(AE226/AD226,2),"")</f>
        <v>2.64</v>
      </c>
      <c r="CQ226" s="6">
        <f>IF(AND(ISNUMBER(AD226),ISNUMBER(AF226)),ROUND(AF226/AD226,3),"")</f>
        <v>1</v>
      </c>
      <c r="CR226" s="40">
        <f>IF(AND(ISNUMBER(AE226),ISNUMBER(I226)),ROUND(AE226/(I226*10000),4),"")</f>
        <v>8.3000000000000001E-3</v>
      </c>
      <c r="CS226" s="5" t="str">
        <f>IF(AND(ISNUMBER(AF226),ISNUMBER(AG226)),ROUND(AG226/AF226,2),"")</f>
        <v/>
      </c>
      <c r="CT226" s="5" t="str">
        <f>IF(AND(ISNUMBER(AH226),ISNUMBER(AG226)),ROUND(AG226/AH226,2),"")</f>
        <v/>
      </c>
      <c r="CU226" s="5" t="str">
        <f>IF(AND(ISNUMBER(AX226),ISNUMBER(AG226)),ROUND(AG226/AX226,1),"")</f>
        <v/>
      </c>
      <c r="CV226" s="5" t="str">
        <f>IF(AND(ISNUMBER(AE226),ISNUMBER(AV226)),ROUND(AE226/AV226,1),"")</f>
        <v/>
      </c>
      <c r="CW226" s="5">
        <f>IF(AND(ISNUMBER(AE226),ISNUMBER(AF226)),ROUND(AE226/AF226,2),"")</f>
        <v>2.64</v>
      </c>
      <c r="CX226" s="5" t="str">
        <f>IF(AND(ISNUMBER(AI226),ISNUMBER(AT226)),ROUND(AI226/AT226,2),"")</f>
        <v/>
      </c>
      <c r="CY226" s="4">
        <f>IF(AND(ISNUMBER(I226),ISNUMBER(AD226)),ROUND((I226*5995)/AD226,0),"")</f>
        <v>191</v>
      </c>
      <c r="CZ226" s="4">
        <f>IF(AND(ISNUMBER(I226),ISNUMBER(AE226)),ROUND((I226*5995)/AE226,1),"")</f>
        <v>72.400000000000006</v>
      </c>
      <c r="DA226" s="4" t="str">
        <f>IF(AND(ISNUMBER(I226),ISNUMBER(AT226)),ROUND((I226*5995)/AT226,0),"")</f>
        <v/>
      </c>
      <c r="DB226" s="5" t="str">
        <f>IF(AND(ISNUMBER(AD226),ISNUMBER(AG226)),ROUND(AG226/AD226,2),"")</f>
        <v/>
      </c>
      <c r="DC226" s="5" t="str">
        <f>IF(AND(ISNUMBER(AG226),ISNUMBER(AT226)),ROUND(AG226/AT226,2),"")</f>
        <v/>
      </c>
      <c r="DD226" s="5" t="str">
        <f>IF(AND(ISNUMBER(AG226),ISNUMBER(AW226)),ROUND(AG226/AW226,2),"")</f>
        <v/>
      </c>
      <c r="DE226" s="5" t="str">
        <f>IF(AND(ISNUMBER(AV226),ISNUMBER(AT226)),ROUND(AV226/AT226,2),"")</f>
        <v/>
      </c>
      <c r="DF226" s="5" t="str">
        <f>IF(AND(ISNUMBER(AF226),ISNUMBER(AT226)),ROUND(AF226/AT226,2),"")</f>
        <v/>
      </c>
      <c r="DG226" s="5" t="str">
        <f>IF(AND(ISNUMBER(AW226),ISNUMBER(AT226)),ROUND(AW226/AT226,2),"")</f>
        <v/>
      </c>
      <c r="DH226" s="5" t="str">
        <f>IF(AND(ISNUMBER(AX226),ISNUMBER(AT226)),ROUND(AX226/AT226,2),"")</f>
        <v/>
      </c>
      <c r="DI226" s="5" t="str">
        <f>IF(AND(ISNUMBER(I226),ISNUMBER(AT226)),ROUND(I226/AT226,2),"")</f>
        <v/>
      </c>
      <c r="DJ226" s="5" t="str">
        <f>IF(AND(ISNUMBER(AH226),ISNUMBER(AL226),ISNUMBER(AT226)),AH226+AL226+AT226,"")</f>
        <v/>
      </c>
      <c r="DK226" s="5" t="str">
        <f>IF(AND(ISNUMBER(AH226),ISNUMBER(AF226)),ROUND(AH226/AF226,2),"")</f>
        <v/>
      </c>
      <c r="DL226" s="5" t="str">
        <f>IF(AND(ISNUMBER(AH226),ISNUMBER(AW226)),ROUND(AH226/AW226,2),"")</f>
        <v/>
      </c>
      <c r="DM226" s="5" t="str">
        <f>IF(AND(ISNUMBER(AX226),ISNUMBER(AZ226)),ROUND(AX226/AZ226,2),"")</f>
        <v/>
      </c>
      <c r="DN226" s="5" t="str">
        <f>IF(AND(ISNUMBER(AX226),ISNUMBER(AW226)),ROUND(AX226/AW226,2),"")</f>
        <v/>
      </c>
      <c r="DO226" s="5" t="str">
        <f>IF(AND(ISNUMBER(AX226),ISNUMBER(AF226)),ROUND(AF226/AX226,1),"")</f>
        <v/>
      </c>
      <c r="DP226" s="5" t="str">
        <f>IF(AND(ISNUMBER(AZ226),ISNUMBER(AF226)),ROUND(AF226/AZ226,2),"")</f>
        <v/>
      </c>
      <c r="DQ226" s="5" t="str">
        <f>IF(AND(ISNUMBER(AH226),ISNUMBER(AT226)),ROUND((AH226/0.329)/(AT226/0.22),2),"")</f>
        <v/>
      </c>
      <c r="DR226" s="5" t="str">
        <f>IF(AND(ISNUMBER(AH226),ISNUMBER(AL226)),ROUND((AH226/0.329)/(AL226/0.203),2),"")</f>
        <v/>
      </c>
      <c r="DS226" s="5" t="str">
        <f>IF(AND(ISNUMBER(AT226),ISNUMBER(AL226)),ROUND((AL226/0.203)/(AT226/0.22),2),"")</f>
        <v/>
      </c>
      <c r="DT226" s="5" t="str">
        <f>IF(AND(ISNUMBER(AF226),ISNUMBER(AW226)),ROUND((AF226/0.658)/(AW226/0.037),2),"")</f>
        <v/>
      </c>
      <c r="DU226" s="5" t="str">
        <f>IF(AND(ISNUMBER(AH226),ISNUMBER(AF226)),ROUND((AH226/0.648)/(AF226/0.658),2),"")</f>
        <v/>
      </c>
      <c r="DV226" s="5" t="str">
        <f>IF(AND(ISNUMBER(AX226),ISNUMBER(AF226)),ROUND((AX226/0.0795)/(AF226/0.658),2),"")</f>
        <v/>
      </c>
      <c r="DW226" s="5" t="str">
        <f>IF(AND(ISNUMBER(AX226),ISNUMBER(AW226)),ROUND((AX226/0.0795)/(AW226/0.037),2),"")</f>
        <v/>
      </c>
      <c r="DX226" s="5" t="str">
        <f>IF(AND(ISNUMBER(AV226),ISNUMBER(AX226)),ROUND((AV226/0.283)/(AX226/0.07957),2),"")</f>
        <v/>
      </c>
      <c r="DY226" s="5">
        <f>IF(AND(ISNUMBER(AF226),ISNUMBER(AE226)),ROUND((AF226/0.658)/(AE226/10.5),2),"")</f>
        <v>6.05</v>
      </c>
      <c r="DZ226" s="36">
        <f>IF(AND(ISNUMBER(AD226),ISNUMBER(AF226)),ROUND(AD226+AF226,1),"")</f>
        <v>44</v>
      </c>
      <c r="EA226" s="36" t="str">
        <f>IF(AND(ISNUMBER(AT226),ISNUMBER(AW226)),ROUND(AT226+AW226,1),"")</f>
        <v/>
      </c>
      <c r="EB226" s="4">
        <f>IF(AND(ISNUMBER(N226),ISNUMBER(O226),ISNUMBER(P226)),((BT226-(BS226+BR226))*1000),"")</f>
        <v>-391.38465162070986</v>
      </c>
      <c r="EC226" s="4">
        <f>IF(AND(ISNUMBER(H226),ISNUMBER(N226),ISNUMBER(O226),ISNUMBER(P226)),(((BL226/3)-(BT226+BS226+2*(BR226/3)))*1000),"")</f>
        <v>-22.98339588205539</v>
      </c>
      <c r="ED226" s="4">
        <f>IF(AND(ISNUMBER(J226),ISNUMBER(N226),ISNUMBER(O226),ISNUMBER(P226)),((BN226-(BT226+BS226+2*BR226))*1000),"")</f>
        <v>-380.06165162787755</v>
      </c>
      <c r="EE226" s="4">
        <f>IF(AND(ISNUMBER(I226),ISNUMBER(K226),ISNUMBER(M226)),((BO226+BQ226+BM226)*1000),"")</f>
        <v>241.02230963914872</v>
      </c>
      <c r="EF226" s="4">
        <f>IF(AND(ISNUMBER(EC226),ISNUMBER(EE226)),(555-(EC226+EE226)),"")</f>
        <v>336.96108624290667</v>
      </c>
      <c r="EG226" s="5">
        <f>IF(AND(ISNUMBER(J226),ISNUMBER(N226),ISNUMBER(O226),ISNUMBER(P226)),((J226/101.96))/(((O226/62))+((P226/94.1))+(N226/56.08)),"")</f>
        <v>0.44513311524857158</v>
      </c>
      <c r="EH226" s="5">
        <f>IF(AND(ISNUMBER(J226),ISNUMBER(N226),ISNUMBER(O226),ISNUMBER(P226)),((J226/101.96))/(((O226/62))+((P226/94.1))),"")</f>
        <v>2.653056088351907</v>
      </c>
      <c r="EI226" s="5">
        <f>IF(AND(ISNUMBER(J226),ISNUMBER(N226),ISNUMBER(O226),ISNUMBER(P226)),(2*(J226/101.96))/((2*(O226/62))+(2*(P226/94.1))+(N226/56.08)),"")</f>
        <v>0.76235700528866923</v>
      </c>
      <c r="EJ226" s="5">
        <f>IF(AND(ISNUMBER(N226),ISNUMBER(O226),ISNUMBER(P226)),((2*(O226/62))+(2*(P226/94.1)))/(N226/56.08),"")</f>
        <v>0.40321435183304144</v>
      </c>
      <c r="EK226" s="5">
        <f>IF(AND(ISNUMBER(J226),ISNUMBER(O226),ISNUMBER(P226)),(2*(O226/62))/((2*(J226/101.96))-(2*(P226/94.1))),"")</f>
        <v>0.36811211657415505</v>
      </c>
      <c r="EL226" s="5">
        <f>IF(AND(ISNUMBER(J226),ISNUMBER(N226),ISNUMBER(P226)),(2*(N226/56.08))/((2*(J226/101.96))-(2*(P226/94.1))),"")</f>
        <v>1.8960354461192979</v>
      </c>
      <c r="EM226" s="5">
        <f>IF(AND(ISNUMBER(J226),ISNUMBER(H226)),ROUND(J226/H226,2),"")</f>
        <v>0.31</v>
      </c>
      <c r="EN226" s="5">
        <f>IF(AND(OR(ISNUMBER(BV226),ISNUMBER(BW226)),ISNUMBER(M226),ISNUMBER(N226)),ROUND((BV226+BW226+0.5*(N226+M226)),2),"")</f>
        <v>17.79</v>
      </c>
      <c r="EO226" s="36">
        <f>IF(AND(ISNUMBER(Q226),ISNUMBER(I226),ISNUMBER(L226)),ROUND(I226,2),"")</f>
        <v>0.7</v>
      </c>
      <c r="EP226" s="36">
        <f>IF(AND(ISNUMBER(Q226),ISNUMBER(I226),ISNUMBER(L226)),(L226*10),"")</f>
        <v>0.89999999999999991</v>
      </c>
      <c r="EQ226" s="36">
        <f>IF(AND(ISNUMBER(Q226),ISNUMBER(I226),ISNUMBER(L226)),(Q226*10),"")</f>
        <v>0.3</v>
      </c>
      <c r="ER226" s="36">
        <f>IF(AND(ISNUMBER(AD226),ISNUMBER(I226),ISNUMBER(AE226)),(I226*59.95),"")</f>
        <v>41.964999999999996</v>
      </c>
      <c r="ES226" s="36">
        <f>IF(AND(ISNUMBER(AD226),ISNUMBER(I226),ISNUMBER(AE226)),(AE226),"")</f>
        <v>58</v>
      </c>
      <c r="ET226" s="36">
        <f>IF(AND(ISNUMBER(AD226),ISNUMBER(I226),ISNUMBER(AE226)),(AD226*3),"")</f>
        <v>66</v>
      </c>
      <c r="EU226" s="36">
        <f>IF(AND(ISNUMBER(J226),OR(ISNUMBER(BW226),ISNUMBER(BV226)),ISNUMBER(M226)),(0.9*K226),"")</f>
        <v>6.9750000000000005</v>
      </c>
      <c r="EV226" s="36">
        <f>IF(AND(ISNUMBER(J226),OR(ISNUMBER(BW226),ISNUMBER(BV226)),ISNUMBER(M226)),(M226),"")</f>
        <v>5.45</v>
      </c>
      <c r="EW226" s="36">
        <f>IF(AND(ISNUMBER(J226),OR(ISNUMBER(BW226),ISNUMBER(BV226)),ISNUMBER(M226)),(J226),"")</f>
        <v>15.54</v>
      </c>
      <c r="EX226" s="36">
        <f>IF(AND(OR(ISNUMBER(BV226),ISNUMBER(BW226)),ISNUMBER(O226),ISNUMBER(P226),ISNUMBER(M226)),(0.9*K226),"")</f>
        <v>6.9750000000000005</v>
      </c>
      <c r="EY226" s="36">
        <f>IF(AND(OR(ISNUMBER(BV226),ISNUMBER(BW226)),ISNUMBER(O226),ISNUMBER(P226),ISNUMBER(M226)),(O226+P226),"")</f>
        <v>3.6300000000000003</v>
      </c>
      <c r="EZ226" s="36">
        <f>IF(AND(OR(ISNUMBER(BV226),ISNUMBER(BW226)),ISNUMBER(O226),ISNUMBER(P226),ISNUMBER(M226)),(M226),"")</f>
        <v>5.45</v>
      </c>
      <c r="FA226" s="5" t="str">
        <f>IF(AND(ISNUMBER(AV226),ISNUMBER(AX226),ISNUMBER(AW226)),(AV226/3),"")</f>
        <v/>
      </c>
      <c r="FB226" s="5" t="str">
        <f>IF(AND(ISNUMBER(AI226),ISNUMBER(AW226),ISNUMBER(AV226)),AX226,"")</f>
        <v/>
      </c>
      <c r="FC226" s="5" t="str">
        <f>IF(AND(ISNUMBER(AI226),ISNUMBER(AW226),ISNUMBER(AV226)),AW226,"")</f>
        <v/>
      </c>
      <c r="FD226" s="36">
        <f>IF(AND(ISNUMBER(I226),ISNUMBER(AE226),ISNUMBER(AC226)),(I226*59.95),"")</f>
        <v>41.964999999999996</v>
      </c>
      <c r="FE226" s="36">
        <f>IF(AND(ISNUMBER(I226),ISNUMBER(AE226),ISNUMBER(AC226)),(AE226),"")</f>
        <v>58</v>
      </c>
      <c r="FF226" s="36">
        <f>IF(AND(ISNUMBER(I226),ISNUMBER(AE226),ISNUMBER(AC226)),(AC226/2),"")</f>
        <v>32</v>
      </c>
      <c r="FG226" s="5">
        <f>IF(AND(ISNUMBER(AE226),ISNUMBER(AF226),ISNUMBER(AD226)),(2*AF226),"")</f>
        <v>44</v>
      </c>
      <c r="FH226" s="36">
        <f>IF(AND(ISNUMBER(AE226),ISNUMBER(AF226),ISNUMBER(AD226)),(AE226/4),"")</f>
        <v>14.5</v>
      </c>
      <c r="FI226" s="36">
        <f>IF(AND(ISNUMBER(AE226),ISNUMBER(AF226),ISNUMBER(AD226)),(AD226),"")</f>
        <v>22</v>
      </c>
      <c r="FJ226" s="5" t="str">
        <f>IF(AND(ISNUMBER(AE226),ISNUMBER(AF226),ISNUMBER(AH226)),(AD226/15),"")</f>
        <v/>
      </c>
      <c r="FK226" s="5" t="str">
        <f>IF(AND(ISNUMBER(AE226),ISNUMBER(AF226),ISNUMBER(AH226)),(AH226/10),"")</f>
        <v/>
      </c>
      <c r="FL226" s="5" t="str">
        <f>IF(AND(ISNUMBER(AE226),ISNUMBER(AF226),ISNUMBER(AH226)),(AF226/8),"")</f>
        <v/>
      </c>
      <c r="FM226" s="5">
        <f>IF(ISNUMBER(AB226),AB226/30,"")</f>
        <v>0.33333333333333331</v>
      </c>
      <c r="FN226" s="5" t="str">
        <f>IF(ISNUMBER(AV226),AV226,"")</f>
        <v/>
      </c>
      <c r="FO226" s="5" t="str">
        <f>IF(ISNUMBER(AW226),AW226*3,"")</f>
        <v/>
      </c>
      <c r="FP226" s="4">
        <f>IF(ISNUMBER(BK226),BK226/50,"")</f>
        <v>83.94</v>
      </c>
      <c r="FQ226" s="4" t="str">
        <f>IF(ISNUMBER(AL226),AL226*50,"")</f>
        <v/>
      </c>
      <c r="FR226" s="4" t="str">
        <f>IF(ISNUMBER(V226),V226,"")</f>
        <v/>
      </c>
      <c r="FS226" s="65" t="str">
        <f>IF(AND(ISNUMBER(V226),ISNUMBER(BK226)),LOG((50*V226)/BK226),"")</f>
        <v/>
      </c>
      <c r="FT226" s="65" t="str">
        <f>IF(AND(ISNUMBER(U226),ISNUMBER(BK226)),LOG((250*U226)/BK226),"")</f>
        <v/>
      </c>
      <c r="FU226" s="65" t="str">
        <f>IF(AND(ISNUMBER(AM226),ISNUMBER(AU226)),LOG(AM226/(5*AU226)),"")</f>
        <v/>
      </c>
      <c r="FV226" s="65" t="str">
        <f>IF(AND(ISNUMBER(AC226),ISNUMBER(AU226)),LOG(AC226/(500*AU226)),"")</f>
        <v/>
      </c>
      <c r="FW226" s="65">
        <f>IF(AND(ISNUMBER(H226),ISNUMBER(BK226)),LOG((0.467*H226*10000)/(5*BK226)),"")</f>
        <v>1.053442567732954</v>
      </c>
      <c r="FX226" s="65">
        <f>IF(AND(ISNUMBER(AC226),ISNUMBER(BK226)),LOG((40*AC226)/BK226),"")</f>
        <v>-0.21469900389964053</v>
      </c>
      <c r="FY226" s="65">
        <f>IF(AND(ISNUMBER(AD226),ISNUMBER(AC226),ISNUMBER(AE226),ISNUMBER(BK226)),-(0.016*LOG(AE226/BK226))-(2.961*LOG(AD226/BK226))+(1.5*LOG(AC226/BK226)),"")</f>
        <v>4.0572224126896419</v>
      </c>
      <c r="FZ226" s="65">
        <f>IF(AND(ISNUMBER(AD226),ISNUMBER(AC226),ISNUMBER(AE226),ISNUMBER(BK226)),-(1.474*LOG(AE226/BK226))+(2.143*LOG(AD226/BK226))+(1.84*LOG(AC226/BK226)),"")</f>
        <v>-5.4890637791310581</v>
      </c>
      <c r="GA226" s="65">
        <f>IF(AND(ISNUMBER(CQ226),ISNUMBER(CP226)),(1.74+LOG(CQ226)-(1.92*LOG(CP226))),"")</f>
        <v>0.93052046040992442</v>
      </c>
      <c r="GB226" s="65">
        <f>IF(AND(ISNUMBER(H226),ISNUMBER(H226),ISNUMBER(J226),ISNUMBER(BW226),ISNUMBER(M226),ISNUMBER(N226),ISNUMBER(O226),ISNUMBER(P226)),(0.0088*H226-0.0774*I226+0.0102*J226+0.0066*BW226-0.0017*M226-0.0143*N226-0.0155*O226-0.0007*P226),"")</f>
        <v>0.3010500000000001</v>
      </c>
      <c r="GC226" s="65">
        <f>IF(AND(ISNUMBER(H226),ISNUMBER(H226),ISNUMBER(J226),ISNUMBER(BW226),ISNUMBER(M226),ISNUMBER(N226),ISNUMBER(O226),ISNUMBER(P226)),(-0.013*H226-0.0185*I226-0.0129*J226-0.0134*BW226-0.03*M226-0.0204*N226-0.0481*O226-0.0715*P226),"")</f>
        <v>-1.6252610000000001</v>
      </c>
      <c r="GD226" s="65">
        <f>IF(AND(ISNUMBER(H226),ISNUMBER(H226),ISNUMBER(J226),ISNUMBER(BW226),ISNUMBER(M226),ISNUMBER(N226),ISNUMBER(O226),ISNUMBER(P226)),(-0.0221*H226-0.0532*I226-0.0361*J226-0.0016*BW226-0.031*M226-0.0237*N226-0.0641*O226-0.0289*P226),"")</f>
        <v>-2.5045150000000005</v>
      </c>
    </row>
    <row r="227" spans="1:186">
      <c r="A227" s="38" t="s">
        <v>185</v>
      </c>
      <c r="B227" s="37">
        <v>683712.82536100002</v>
      </c>
      <c r="C227" s="4">
        <v>4867870.5163399996</v>
      </c>
      <c r="D227" s="38" t="s">
        <v>439</v>
      </c>
      <c r="E227" s="38" t="s">
        <v>646</v>
      </c>
      <c r="F227" s="58">
        <v>4645</v>
      </c>
      <c r="G227" s="38" t="s">
        <v>441</v>
      </c>
      <c r="H227" s="34">
        <v>47.05</v>
      </c>
      <c r="I227" s="34">
        <v>1.07</v>
      </c>
      <c r="J227" s="34">
        <v>21.04</v>
      </c>
      <c r="K227" s="34">
        <v>9.5399999999999991</v>
      </c>
      <c r="L227" s="34">
        <v>0.09</v>
      </c>
      <c r="M227" s="34">
        <v>7.91</v>
      </c>
      <c r="N227" s="34">
        <v>9.68</v>
      </c>
      <c r="O227" s="34">
        <v>3.69</v>
      </c>
      <c r="P227" s="34">
        <v>0.17</v>
      </c>
      <c r="Q227" s="34">
        <v>0.03</v>
      </c>
      <c r="R227" s="34"/>
      <c r="S227" s="5">
        <f t="shared" si="631"/>
        <v>100.27</v>
      </c>
      <c r="U227" s="4">
        <v>40</v>
      </c>
      <c r="W227" s="4">
        <v>674</v>
      </c>
      <c r="AB227" s="4">
        <v>1</v>
      </c>
      <c r="AC227" s="4">
        <v>94</v>
      </c>
      <c r="AD227" s="4">
        <v>20</v>
      </c>
      <c r="AE227" s="4">
        <v>32</v>
      </c>
      <c r="AF227" s="26">
        <v>1</v>
      </c>
      <c r="AH227" s="5">
        <v>1.52</v>
      </c>
      <c r="AI227" s="5">
        <v>5.21</v>
      </c>
      <c r="AK227" s="5">
        <v>3.97</v>
      </c>
      <c r="AL227" s="5">
        <v>1.48</v>
      </c>
      <c r="AM227" s="5">
        <v>0.65</v>
      </c>
      <c r="AO227" s="5">
        <v>0.73</v>
      </c>
      <c r="AT227" s="5">
        <v>2.27</v>
      </c>
      <c r="AU227" s="5">
        <v>0.34</v>
      </c>
      <c r="BK227" s="4">
        <f t="shared" ref="BK227:BK290" si="632">IF(ISNUMBER(I227),ROUND(I227*5995,0),"")</f>
        <v>6415</v>
      </c>
      <c r="BL227" s="6">
        <f t="shared" ref="BL227:BL290" si="633">IF(ISNUMBER(H227),H227/60.09,"")</f>
        <v>0.78299217839906798</v>
      </c>
      <c r="BM227" s="6">
        <f t="shared" ref="BM227:BM290" si="634">IF(ISNUMBER(I227),I227/79.88,"")</f>
        <v>1.3395092638958439E-2</v>
      </c>
      <c r="BN227" s="6">
        <f t="shared" ref="BN227:BN290" si="635">IF(ISNUMBER(J227),(J227/101.98)*2,"")</f>
        <v>0.41262992743675225</v>
      </c>
      <c r="BO227" s="6">
        <f t="shared" ref="BO227:BO290" si="636">IF(ISNUMBER(K227),(K227/159.7)*2,"")</f>
        <v>0.11947401377582968</v>
      </c>
      <c r="BP227" s="6">
        <f t="shared" ref="BP227:BP290" si="637">IF(ISNUMBER(L227),L227/70.94,"")</f>
        <v>1.268677755850014E-3</v>
      </c>
      <c r="BQ227" s="6">
        <f t="shared" ref="BQ227:BQ290" si="638">IF(ISNUMBER(M227), M227/40.31,"")</f>
        <v>0.19622922351773753</v>
      </c>
      <c r="BR227" s="6">
        <f t="shared" ref="BR227:BR290" si="639">IF(ISNUMBER(N227),N227/56.08,"")</f>
        <v>0.17261055634807418</v>
      </c>
      <c r="BS227" s="6">
        <f t="shared" ref="BS227:BS290" si="640">IF(ISNUMBER(O227),(O227/61.98)*2,"")</f>
        <v>0.11907066795740562</v>
      </c>
      <c r="BT227" s="6">
        <f t="shared" ref="BT227:BT290" si="641">IF(ISNUMBER(P227),(P227/94.2)*2,"")</f>
        <v>3.6093418259023355E-3</v>
      </c>
      <c r="BU227" s="6">
        <f t="shared" ref="BU227:BU290" si="642">IF(ISNUMBER(Q227),(Q227/141.94)*2,"")</f>
        <v>4.2271382274200367E-4</v>
      </c>
      <c r="BV227" s="5">
        <f t="shared" ref="BV227:BV290" si="643">IF(ISNUMBER(K227),ROUND(0.1189*K227,2),"")</f>
        <v>1.1299999999999999</v>
      </c>
      <c r="BW227" s="5">
        <f t="shared" ref="BW227:BW290" si="644">IF(ISNUMBER(K227),ROUND(0.9*(K227-BV227),2),"")</f>
        <v>7.57</v>
      </c>
      <c r="BX227" s="36">
        <f t="shared" ref="BX227:BX290" si="645">IF(AND(OR(ISNUMBER(BV227),ISNUMBER(BW227)),ISNUMBER(M227)),ROUND((BQ227/(BQ227+(BO227*0.899)))*100,2),"")</f>
        <v>64.63</v>
      </c>
      <c r="BY227" s="5">
        <f t="shared" ref="BY227:BY290" si="646">IF(AND(OR(ISNUMBER(K227),ISNUMBER(BV227)),ISNUMBER(M227)),ROUND(((K227*0.9))/M227,2),"")</f>
        <v>1.0900000000000001</v>
      </c>
      <c r="BZ227" s="5">
        <f t="shared" ref="BZ227:BZ290" si="647">IF(AND(ISNUMBER(J227),ISNUMBER(I227)),ROUND(J227/I227,2),"")</f>
        <v>19.66</v>
      </c>
      <c r="CA227" s="5">
        <f t="shared" ref="CA227:CA290" si="648">IF(AND(ISNUMBER(N227),ISNUMBER(I227)),ROUND(N227/I227,2),"")</f>
        <v>9.0500000000000007</v>
      </c>
      <c r="CB227" s="5">
        <f t="shared" ref="CB227:CB290" si="649">IF(AND(ISNUMBER(I227),ISNUMBER(Q227)),ROUND(I227/Q227,2),"")</f>
        <v>35.67</v>
      </c>
      <c r="CC227" s="5">
        <f t="shared" ref="CC227:CC290" si="650">IF(AND(ISNUMBER(O227),ISNUMBER(P227)),ROUND(O227+P227,2),"")</f>
        <v>3.86</v>
      </c>
      <c r="CD227" s="5">
        <f t="shared" ref="CD227:CD290" si="651">IF(AND(ISNUMBER(O227),ISNUMBER(P227),ISNUMBER(N227)),(O227+P227)-N227,"")</f>
        <v>-5.82</v>
      </c>
      <c r="CE227" s="34">
        <f t="shared" ref="CE227:CE290" si="652">IF(AND(ISNUMBER(M227),ISNUMBER(P227)),M227+P227,"")</f>
        <v>8.08</v>
      </c>
      <c r="CF227" s="34">
        <f t="shared" ref="CF227:CF290" si="653">IF(AND(ISNUMBER(M227),ISNUMBER(N227),ISNUMBER(O227),ISNUMBER(P227)),M227+N227+O227+P227,"")</f>
        <v>21.450000000000003</v>
      </c>
      <c r="CG227" s="34">
        <f t="shared" ref="CG227:CG290" si="654">IF(AND(ISNUMBER(CE227),ISNUMBER(CF227)),100*(CE227/CF227),"")</f>
        <v>37.668997668997669</v>
      </c>
      <c r="CH227" s="5">
        <f t="shared" ref="CH227:CH290" si="655">IF(AND(ISNUMBER(P227),ISNUMBER(Q227)),ROUND((P227*8300)/(Q227*4366),2),"")</f>
        <v>10.77</v>
      </c>
      <c r="CI227" s="5">
        <f t="shared" ref="CI227:CI290" si="656">IF(AND(ISNUMBER(P227),ISNUMBER(I227)),ROUND((P227*8300)/(I227*5995),2),"")</f>
        <v>0.22</v>
      </c>
      <c r="CJ227" s="6">
        <f t="shared" ref="CJ227:CJ290" si="657">IF(AND(ISNUMBER(AE227),ISNUMBER(Q227)),ROUND(AE227/(Q227*10000),3),"")</f>
        <v>0.107</v>
      </c>
      <c r="CK227" s="5">
        <f t="shared" ref="CK227:CK290" si="658">IF(AND(ISNUMBER(AB227),ISNUMBER(AC227)),ROUND(AB227/AC227,3),"")</f>
        <v>1.0999999999999999E-2</v>
      </c>
      <c r="CL227" s="5">
        <f t="shared" ref="CL227:CL290" si="659">IF(AND(ISNUMBER(AC227),ISNUMBER(AK227)),ROUND(AC227/AK227,3),"")</f>
        <v>23.678000000000001</v>
      </c>
      <c r="CM227" s="5" t="str">
        <f t="shared" ref="CM227:CM290" si="660">IF(AND(ISNUMBER(AG227),ISNUMBER(AB227)),ROUND(AG227/AB227,2),"")</f>
        <v/>
      </c>
      <c r="CN227" s="5" t="str">
        <f t="shared" ref="CN227:CN290" si="661">IF(AND(ISNUMBER(Y227),ISNUMBER(W227)),ROUND(Y227/W227,2),"")</f>
        <v/>
      </c>
      <c r="CO227" s="5" t="str">
        <f t="shared" ref="CO227:CO290" si="662">IF(AND(ISNUMBER(W227),ISNUMBER(V227)),ROUND(W227/V227,2),"")</f>
        <v/>
      </c>
      <c r="CP227" s="5">
        <f t="shared" ref="CP227:CP290" si="663">IF(AND(ISNUMBER(AE227),ISNUMBER(AD227)),ROUND(AE227/AD227,2),"")</f>
        <v>1.6</v>
      </c>
      <c r="CQ227" s="6">
        <f t="shared" ref="CQ227:CQ290" si="664">IF(AND(ISNUMBER(AD227),ISNUMBER(AF227)),ROUND(AF227/AD227,3),"")</f>
        <v>0.05</v>
      </c>
      <c r="CR227" s="40">
        <f t="shared" ref="CR227:CR290" si="665">IF(AND(ISNUMBER(AE227),ISNUMBER(I227)),ROUND(AE227/(I227*10000),4),"")</f>
        <v>3.0000000000000001E-3</v>
      </c>
      <c r="CS227" s="5" t="str">
        <f t="shared" ref="CS227:CS290" si="666">IF(AND(ISNUMBER(AF227),ISNUMBER(AG227)),ROUND(AG227/AF227,2),"")</f>
        <v/>
      </c>
      <c r="CT227" s="5" t="str">
        <f t="shared" ref="CT227:CT290" si="667">IF(AND(ISNUMBER(AH227),ISNUMBER(AG227)),ROUND(AG227/AH227,2),"")</f>
        <v/>
      </c>
      <c r="CU227" s="5" t="str">
        <f t="shared" ref="CU227:CU290" si="668">IF(AND(ISNUMBER(AX227),ISNUMBER(AG227)),ROUND(AG227/AX227,1),"")</f>
        <v/>
      </c>
      <c r="CV227" s="5" t="str">
        <f t="shared" ref="CV227:CV290" si="669">IF(AND(ISNUMBER(AE227),ISNUMBER(AV227)),ROUND(AE227/AV227,1),"")</f>
        <v/>
      </c>
      <c r="CW227" s="5">
        <f t="shared" ref="CW227:CW290" si="670">IF(AND(ISNUMBER(AE227),ISNUMBER(AF227)),ROUND(AE227/AF227,2),"")</f>
        <v>32</v>
      </c>
      <c r="CX227" s="5">
        <f t="shared" ref="CX227:CX290" si="671">IF(AND(ISNUMBER(AI227),ISNUMBER(AT227)),ROUND(AI227/AT227,2),"")</f>
        <v>2.2999999999999998</v>
      </c>
      <c r="CY227" s="4">
        <f t="shared" ref="CY227:CY290" si="672">IF(AND(ISNUMBER(I227),ISNUMBER(AD227)),ROUND((I227*5995)/AD227,0),"")</f>
        <v>321</v>
      </c>
      <c r="CZ227" s="4">
        <f t="shared" ref="CZ227:CZ290" si="673">IF(AND(ISNUMBER(I227),ISNUMBER(AE227)),ROUND((I227*5995)/AE227,1),"")</f>
        <v>200.5</v>
      </c>
      <c r="DA227" s="4">
        <f t="shared" ref="DA227:DA290" si="674">IF(AND(ISNUMBER(I227),ISNUMBER(AT227)),ROUND((I227*5995)/AT227,0),"")</f>
        <v>2826</v>
      </c>
      <c r="DB227" s="5" t="str">
        <f t="shared" ref="DB227:DB290" si="675">IF(AND(ISNUMBER(AD227),ISNUMBER(AG227)),ROUND(AG227/AD227,2),"")</f>
        <v/>
      </c>
      <c r="DC227" s="5" t="str">
        <f t="shared" ref="DC227:DC290" si="676">IF(AND(ISNUMBER(AG227),ISNUMBER(AT227)),ROUND(AG227/AT227,2),"")</f>
        <v/>
      </c>
      <c r="DD227" s="5" t="str">
        <f t="shared" ref="DD227:DD290" si="677">IF(AND(ISNUMBER(AG227),ISNUMBER(AW227)),ROUND(AG227/AW227,2),"")</f>
        <v/>
      </c>
      <c r="DE227" s="5" t="str">
        <f t="shared" ref="DE227:DE290" si="678">IF(AND(ISNUMBER(AV227),ISNUMBER(AT227)),ROUND(AV227/AT227,2),"")</f>
        <v/>
      </c>
      <c r="DF227" s="5">
        <f t="shared" ref="DF227:DF290" si="679">IF(AND(ISNUMBER(AF227),ISNUMBER(AT227)),ROUND(AF227/AT227,2),"")</f>
        <v>0.44</v>
      </c>
      <c r="DG227" s="5" t="str">
        <f t="shared" ref="DG227:DG290" si="680">IF(AND(ISNUMBER(AW227),ISNUMBER(AT227)),ROUND(AW227/AT227,2),"")</f>
        <v/>
      </c>
      <c r="DH227" s="5" t="str">
        <f t="shared" ref="DH227:DH290" si="681">IF(AND(ISNUMBER(AX227),ISNUMBER(AT227)),ROUND(AX227/AT227,2),"")</f>
        <v/>
      </c>
      <c r="DI227" s="5">
        <f t="shared" ref="DI227:DI290" si="682">IF(AND(ISNUMBER(I227),ISNUMBER(AT227)),ROUND(I227/AT227,2),"")</f>
        <v>0.47</v>
      </c>
      <c r="DJ227" s="5">
        <f t="shared" ref="DJ227:DJ290" si="683">IF(AND(ISNUMBER(AH227),ISNUMBER(AL227),ISNUMBER(AT227)),AH227+AL227+AT227,"")</f>
        <v>5.27</v>
      </c>
      <c r="DK227" s="5">
        <f t="shared" ref="DK227:DK290" si="684">IF(AND(ISNUMBER(AH227),ISNUMBER(AF227)),ROUND(AH227/AF227,2),"")</f>
        <v>1.52</v>
      </c>
      <c r="DL227" s="5" t="str">
        <f t="shared" ref="DL227:DL290" si="685">IF(AND(ISNUMBER(AH227),ISNUMBER(AW227)),ROUND(AH227/AW227,2),"")</f>
        <v/>
      </c>
      <c r="DM227" s="5" t="str">
        <f t="shared" ref="DM227:DM290" si="686">IF(AND(ISNUMBER(AX227),ISNUMBER(AZ227)),ROUND(AX227/AZ227,2),"")</f>
        <v/>
      </c>
      <c r="DN227" s="5" t="str">
        <f t="shared" ref="DN227:DN290" si="687">IF(AND(ISNUMBER(AX227),ISNUMBER(AW227)),ROUND(AX227/AW227,2),"")</f>
        <v/>
      </c>
      <c r="DO227" s="5" t="str">
        <f t="shared" ref="DO227:DO290" si="688">IF(AND(ISNUMBER(AX227),ISNUMBER(AF227)),ROUND(AF227/AX227,1),"")</f>
        <v/>
      </c>
      <c r="DP227" s="5" t="str">
        <f t="shared" ref="DP227:DP290" si="689">IF(AND(ISNUMBER(AZ227),ISNUMBER(AF227)),ROUND(AF227/AZ227,2),"")</f>
        <v/>
      </c>
      <c r="DQ227" s="5">
        <f t="shared" ref="DQ227:DQ290" si="690">IF(AND(ISNUMBER(AH227),ISNUMBER(AT227)),ROUND((AH227/0.329)/(AT227/0.22),2),"")</f>
        <v>0.45</v>
      </c>
      <c r="DR227" s="5">
        <f t="shared" ref="DR227:DR290" si="691">IF(AND(ISNUMBER(AH227),ISNUMBER(AL227)),ROUND((AH227/0.329)/(AL227/0.203),2),"")</f>
        <v>0.63</v>
      </c>
      <c r="DS227" s="5">
        <f t="shared" ref="DS227:DS290" si="692">IF(AND(ISNUMBER(AT227),ISNUMBER(AL227)),ROUND((AL227/0.203)/(AT227/0.22),2),"")</f>
        <v>0.71</v>
      </c>
      <c r="DT227" s="5" t="str">
        <f t="shared" ref="DT227:DT290" si="693">IF(AND(ISNUMBER(AF227),ISNUMBER(AW227)),ROUND((AF227/0.658)/(AW227/0.037),2),"")</f>
        <v/>
      </c>
      <c r="DU227" s="5">
        <f t="shared" ref="DU227:DU290" si="694">IF(AND(ISNUMBER(AH227),ISNUMBER(AF227)),ROUND((AH227/0.648)/(AF227/0.658),2),"")</f>
        <v>1.54</v>
      </c>
      <c r="DV227" s="5" t="str">
        <f t="shared" ref="DV227:DV290" si="695">IF(AND(ISNUMBER(AX227),ISNUMBER(AF227)),ROUND((AX227/0.0795)/(AF227/0.658),2),"")</f>
        <v/>
      </c>
      <c r="DW227" s="5" t="str">
        <f t="shared" ref="DW227:DW290" si="696">IF(AND(ISNUMBER(AX227),ISNUMBER(AW227)),ROUND((AX227/0.0795)/(AW227/0.037),2),"")</f>
        <v/>
      </c>
      <c r="DX227" s="5" t="str">
        <f t="shared" ref="DX227:DX290" si="697">IF(AND(ISNUMBER(AV227),ISNUMBER(AX227)),ROUND((AV227/0.283)/(AX227/0.07957),2),"")</f>
        <v/>
      </c>
      <c r="DY227" s="5">
        <f t="shared" ref="DY227:DY290" si="698">IF(AND(ISNUMBER(AF227),ISNUMBER(AE227)),ROUND((AF227/0.658)/(AE227/10.5),2),"")</f>
        <v>0.5</v>
      </c>
      <c r="DZ227" s="36">
        <f t="shared" ref="DZ227:DZ290" si="699">IF(AND(ISNUMBER(AD227),ISNUMBER(AF227)),ROUND(AD227+AF227,1),"")</f>
        <v>21</v>
      </c>
      <c r="EA227" s="36" t="str">
        <f t="shared" ref="EA227:EA290" si="700">IF(AND(ISNUMBER(AT227),ISNUMBER(AW227)),ROUND(AT227+AW227,1),"")</f>
        <v/>
      </c>
      <c r="EB227" s="4">
        <f t="shared" ref="EB227:EB290" si="701">IF(AND(ISNUMBER(N227),ISNUMBER(O227),ISNUMBER(P227)),((BT227-(BS227+BR227))*1000),"")</f>
        <v>-288.07188247957748</v>
      </c>
      <c r="EC227" s="4">
        <f t="shared" ref="EC227:EC290" si="702">IF(AND(ISNUMBER(H227),ISNUMBER(N227),ISNUMBER(O227),ISNUMBER(P227)),(((BL227/3)-(BT227+BS227+2*(BR227/3)))*1000),"")</f>
        <v>23.243678784331923</v>
      </c>
      <c r="ED227" s="4">
        <f t="shared" ref="ED227:ED290" si="703">IF(AND(ISNUMBER(J227),ISNUMBER(N227),ISNUMBER(O227),ISNUMBER(P227)),((BN227-(BT227+BS227+2*BR227))*1000),"")</f>
        <v>-55.271195042704058</v>
      </c>
      <c r="EE227" s="4">
        <f t="shared" ref="EE227:EE290" si="704">IF(AND(ISNUMBER(I227),ISNUMBER(K227),ISNUMBER(M227)),((BO227+BQ227+BM227)*1000),"")</f>
        <v>329.09832993252564</v>
      </c>
      <c r="EF227" s="4">
        <f t="shared" ref="EF227:EF290" si="705">IF(AND(ISNUMBER(EC227),ISNUMBER(EE227)),(555-(EC227+EE227)),"")</f>
        <v>202.65799128314245</v>
      </c>
      <c r="EG227" s="5">
        <f t="shared" ref="EG227:EG290" si="706">IF(AND(ISNUMBER(J227),ISNUMBER(N227),ISNUMBER(O227),ISNUMBER(P227)),((J227/101.96))/(((O227/62))+((P227/94.1))+(N227/56.08)),"")</f>
        <v>0.88211236423449746</v>
      </c>
      <c r="EH227" s="5">
        <f t="shared" ref="EH227:EH290" si="707">IF(AND(ISNUMBER(J227),ISNUMBER(N227),ISNUMBER(O227),ISNUMBER(P227)),((J227/101.96))/(((O227/62))+((P227/94.1))),"")</f>
        <v>3.3650731900895692</v>
      </c>
      <c r="EI227" s="5">
        <f t="shared" ref="EI227:EI290" si="708">IF(AND(ISNUMBER(J227),ISNUMBER(N227),ISNUMBER(O227),ISNUMBER(P227)),(2*(J227/101.96))/((2*(O227/62))+(2*(P227/94.1))+(N227/56.08)),"")</f>
        <v>1.3978069145153911</v>
      </c>
      <c r="EJ227" s="5">
        <f t="shared" ref="EJ227:EJ290" si="709">IF(AND(ISNUMBER(N227),ISNUMBER(O227),ISNUMBER(P227)),((2*(O227/62))+(2*(P227/94.1)))/(N227/56.08),"")</f>
        <v>0.71053264719206299</v>
      </c>
      <c r="EK227" s="5">
        <f t="shared" ref="EK227:EK290" si="710">IF(AND(ISNUMBER(J227),ISNUMBER(O227),ISNUMBER(P227)),(2*(O227/62))/((2*(J227/101.96))-(2*(P227/94.1))),"")</f>
        <v>0.29096291939354119</v>
      </c>
      <c r="EL227" s="5">
        <f t="shared" ref="EL227:EL290" si="711">IF(AND(ISNUMBER(J227),ISNUMBER(N227),ISNUMBER(P227)),(2*(N227/56.08))/((2*(J227/101.96))-(2*(P227/94.1))),"")</f>
        <v>0.84385984454663909</v>
      </c>
      <c r="EM227" s="5">
        <f t="shared" ref="EM227:EM290" si="712">IF(AND(ISNUMBER(J227),ISNUMBER(H227)),ROUND(J227/H227,2),"")</f>
        <v>0.45</v>
      </c>
      <c r="EN227" s="5">
        <f t="shared" ref="EN227:EN290" si="713">IF(AND(OR(ISNUMBER(BV227),ISNUMBER(BW227)),ISNUMBER(M227),ISNUMBER(N227)),ROUND((BV227+BW227+0.5*(N227+M227)),2),"")</f>
        <v>17.5</v>
      </c>
      <c r="EO227" s="36">
        <f t="shared" ref="EO227:EO290" si="714">IF(AND(ISNUMBER(Q227),ISNUMBER(I227),ISNUMBER(L227)),ROUND(I227,2),"")</f>
        <v>1.07</v>
      </c>
      <c r="EP227" s="36">
        <f t="shared" ref="EP227:EP290" si="715">IF(AND(ISNUMBER(Q227),ISNUMBER(I227),ISNUMBER(L227)),(L227*10),"")</f>
        <v>0.89999999999999991</v>
      </c>
      <c r="EQ227" s="36">
        <f t="shared" ref="EQ227:EQ290" si="716">IF(AND(ISNUMBER(Q227),ISNUMBER(I227),ISNUMBER(L227)),(Q227*10),"")</f>
        <v>0.3</v>
      </c>
      <c r="ER227" s="36">
        <f t="shared" ref="ER227:ER290" si="717">IF(AND(ISNUMBER(AD227),ISNUMBER(I227),ISNUMBER(AE227)),(I227*59.95),"")</f>
        <v>64.146500000000003</v>
      </c>
      <c r="ES227" s="36">
        <f t="shared" ref="ES227:ES290" si="718">IF(AND(ISNUMBER(AD227),ISNUMBER(I227),ISNUMBER(AE227)),(AE227),"")</f>
        <v>32</v>
      </c>
      <c r="ET227" s="36">
        <f t="shared" ref="ET227:ET290" si="719">IF(AND(ISNUMBER(AD227),ISNUMBER(I227),ISNUMBER(AE227)),(AD227*3),"")</f>
        <v>60</v>
      </c>
      <c r="EU227" s="36">
        <f t="shared" ref="EU227:EU290" si="720">IF(AND(ISNUMBER(J227),OR(ISNUMBER(BW227),ISNUMBER(BV227)),ISNUMBER(M227)),(0.9*K227),"")</f>
        <v>8.5860000000000003</v>
      </c>
      <c r="EV227" s="36">
        <f t="shared" ref="EV227:EV290" si="721">IF(AND(ISNUMBER(J227),OR(ISNUMBER(BW227),ISNUMBER(BV227)),ISNUMBER(M227)),(M227),"")</f>
        <v>7.91</v>
      </c>
      <c r="EW227" s="36">
        <f t="shared" ref="EW227:EW290" si="722">IF(AND(ISNUMBER(J227),OR(ISNUMBER(BW227),ISNUMBER(BV227)),ISNUMBER(M227)),(J227),"")</f>
        <v>21.04</v>
      </c>
      <c r="EX227" s="36">
        <f t="shared" ref="EX227:EX290" si="723">IF(AND(OR(ISNUMBER(BV227),ISNUMBER(BW227)),ISNUMBER(O227),ISNUMBER(P227),ISNUMBER(M227)),(0.9*K227),"")</f>
        <v>8.5860000000000003</v>
      </c>
      <c r="EY227" s="36">
        <f t="shared" ref="EY227:EY290" si="724">IF(AND(OR(ISNUMBER(BV227),ISNUMBER(BW227)),ISNUMBER(O227),ISNUMBER(P227),ISNUMBER(M227)),(O227+P227),"")</f>
        <v>3.86</v>
      </c>
      <c r="EZ227" s="36">
        <f t="shared" ref="EZ227:EZ290" si="725">IF(AND(OR(ISNUMBER(BV227),ISNUMBER(BW227)),ISNUMBER(O227),ISNUMBER(P227),ISNUMBER(M227)),(M227),"")</f>
        <v>7.91</v>
      </c>
      <c r="FA227" s="5" t="str">
        <f t="shared" ref="FA227:FA290" si="726">IF(AND(ISNUMBER(AV227),ISNUMBER(AX227),ISNUMBER(AW227)),(AV227/3),"")</f>
        <v/>
      </c>
      <c r="FB227" s="5" t="str">
        <f t="shared" ref="FB227:FB290" si="727">IF(AND(ISNUMBER(AI227),ISNUMBER(AW227),ISNUMBER(AV227)),AX227,"")</f>
        <v/>
      </c>
      <c r="FC227" s="5" t="str">
        <f t="shared" ref="FC227:FC290" si="728">IF(AND(ISNUMBER(AI227),ISNUMBER(AW227),ISNUMBER(AV227)),AW227,"")</f>
        <v/>
      </c>
      <c r="FD227" s="36">
        <f t="shared" ref="FD227:FD290" si="729">IF(AND(ISNUMBER(I227),ISNUMBER(AE227),ISNUMBER(AC227)),(I227*59.95),"")</f>
        <v>64.146500000000003</v>
      </c>
      <c r="FE227" s="36">
        <f t="shared" ref="FE227:FE290" si="730">IF(AND(ISNUMBER(I227),ISNUMBER(AE227),ISNUMBER(AC227)),(AE227),"")</f>
        <v>32</v>
      </c>
      <c r="FF227" s="36">
        <f t="shared" ref="FF227:FF290" si="731">IF(AND(ISNUMBER(I227),ISNUMBER(AE227),ISNUMBER(AC227)),(AC227/2),"")</f>
        <v>47</v>
      </c>
      <c r="FG227" s="5">
        <f t="shared" ref="FG227:FG290" si="732">IF(AND(ISNUMBER(AE227),ISNUMBER(AF227),ISNUMBER(AD227)),(2*AF227),"")</f>
        <v>2</v>
      </c>
      <c r="FH227" s="36">
        <f t="shared" ref="FH227:FH290" si="733">IF(AND(ISNUMBER(AE227),ISNUMBER(AF227),ISNUMBER(AD227)),(AE227/4),"")</f>
        <v>8</v>
      </c>
      <c r="FI227" s="36">
        <f t="shared" ref="FI227:FI290" si="734">IF(AND(ISNUMBER(AE227),ISNUMBER(AF227),ISNUMBER(AD227)),(AD227),"")</f>
        <v>20</v>
      </c>
      <c r="FJ227" s="5">
        <f t="shared" ref="FJ227:FJ290" si="735">IF(AND(ISNUMBER(AE227),ISNUMBER(AF227),ISNUMBER(AH227)),(AD227/15),"")</f>
        <v>1.3333333333333333</v>
      </c>
      <c r="FK227" s="5">
        <f t="shared" ref="FK227:FK290" si="736">IF(AND(ISNUMBER(AE227),ISNUMBER(AF227),ISNUMBER(AH227)),(AH227/10),"")</f>
        <v>0.152</v>
      </c>
      <c r="FL227" s="5">
        <f t="shared" ref="FL227:FL290" si="737">IF(AND(ISNUMBER(AE227),ISNUMBER(AF227),ISNUMBER(AH227)),(AF227/8),"")</f>
        <v>0.125</v>
      </c>
      <c r="FM227" s="5">
        <f t="shared" ref="FM227:FM290" si="738">IF(ISNUMBER(AB227),AB227/30,"")</f>
        <v>3.3333333333333333E-2</v>
      </c>
      <c r="FN227" s="5" t="str">
        <f t="shared" ref="FN227:FN290" si="739">IF(ISNUMBER(AV227),AV227,"")</f>
        <v/>
      </c>
      <c r="FO227" s="5" t="str">
        <f t="shared" ref="FO227:FO290" si="740">IF(ISNUMBER(AW227),AW227*3,"")</f>
        <v/>
      </c>
      <c r="FP227" s="4">
        <f t="shared" ref="FP227:FP290" si="741">IF(ISNUMBER(BK227),BK227/50,"")</f>
        <v>128.30000000000001</v>
      </c>
      <c r="FQ227" s="4">
        <f t="shared" ref="FQ227:FQ290" si="742">IF(ISNUMBER(AL227),AL227*50,"")</f>
        <v>74</v>
      </c>
      <c r="FR227" s="4" t="str">
        <f t="shared" ref="FR227:FR290" si="743">IF(ISNUMBER(V227),V227,"")</f>
        <v/>
      </c>
      <c r="FS227" s="65" t="str">
        <f t="shared" ref="FS227:FS290" si="744">IF(AND(ISNUMBER(V227),ISNUMBER(BK227)),LOG((50*V227)/BK227),"")</f>
        <v/>
      </c>
      <c r="FT227" s="65">
        <f t="shared" ref="FT227:FT290" si="745">IF(AND(ISNUMBER(U227),ISNUMBER(BK227)),LOG((250*U227)/BK227),"")</f>
        <v>0.19280333928905272</v>
      </c>
      <c r="FU227" s="65">
        <f t="shared" ref="FU227:FU290" si="746">IF(AND(ISNUMBER(AM227),ISNUMBER(AU227)),LOG(AM227/(5*AU227)),"")</f>
        <v>-0.41753556473541836</v>
      </c>
      <c r="FV227" s="65">
        <f t="shared" ref="FV227:FV290" si="747">IF(AND(ISNUMBER(AC227),ISNUMBER(AU227)),LOG(AC227/(500*AU227)),"")</f>
        <v>-0.25732106777857522</v>
      </c>
      <c r="FW227" s="65">
        <f t="shared" ref="FW227:FW290" si="748">IF(AND(ISNUMBER(H227),ISNUMBER(BK227)),LOG((0.467*H227*10000)/(5*BK227)),"")</f>
        <v>0.8357098432824217</v>
      </c>
      <c r="FX227" s="65">
        <f t="shared" ref="FX227:FX290" si="749">IF(AND(ISNUMBER(AC227),ISNUMBER(BK227)),LOG((40*AC227)/BK227),"")</f>
        <v>-0.23200881578328625</v>
      </c>
      <c r="FY227" s="65">
        <f t="shared" ref="FY227:FY290" si="750">IF(AND(ISNUMBER(AD227),ISNUMBER(AC227),ISNUMBER(AE227),ISNUMBER(BK227)),-(0.016*LOG(AE227/BK227))-(2.961*LOG(AD227/BK227))+(1.5*LOG(AC227/BK227)),"")</f>
        <v>4.7064890314554502</v>
      </c>
      <c r="FZ227" s="65">
        <f t="shared" ref="FZ227:FZ290" si="751">IF(AND(ISNUMBER(AD227),ISNUMBER(AC227),ISNUMBER(AE227),ISNUMBER(BK227)),-(1.474*LOG(AE227/BK227))+(2.143*LOG(AD227/BK227))+(1.84*LOG(AC227/BK227)),"")</f>
        <v>-5.3521849584359504</v>
      </c>
      <c r="GA227" s="65">
        <f t="shared" ref="GA227:GA290" si="752">IF(AND(ISNUMBER(CQ227),ISNUMBER(CP227)),(1.74+LOG(CQ227)-(1.92*LOG(CP227))),"")</f>
        <v>4.705963763664317E-2</v>
      </c>
      <c r="GB227" s="65">
        <f t="shared" ref="GB227:GB290" si="753">IF(AND(ISNUMBER(H227),ISNUMBER(H227),ISNUMBER(J227),ISNUMBER(BW227),ISNUMBER(M227),ISNUMBER(N227),ISNUMBER(O227),ISNUMBER(P227)),(0.0088*H227-0.0774*I227+0.0102*J227+0.0066*BW227-0.0017*M227-0.0143*N227-0.0155*O227-0.0007*P227),"")</f>
        <v>0.38660700000000003</v>
      </c>
      <c r="GC227" s="65">
        <f t="shared" ref="GC227:GC290" si="754">IF(AND(ISNUMBER(H227),ISNUMBER(H227),ISNUMBER(J227),ISNUMBER(BW227),ISNUMBER(M227),ISNUMBER(N227),ISNUMBER(O227),ISNUMBER(P227)),(-0.013*H227-0.0185*I227-0.0129*J227-0.0134*BW227-0.03*M227-0.0204*N227-0.0481*O227-0.0715*P227),"")</f>
        <v>-1.6287149999999999</v>
      </c>
      <c r="GD227" s="65">
        <f t="shared" ref="GD227:GD290" si="755">IF(AND(ISNUMBER(H227),ISNUMBER(H227),ISNUMBER(J227),ISNUMBER(BW227),ISNUMBER(M227),ISNUMBER(N227),ISNUMBER(O227),ISNUMBER(P227)),(-0.0221*H227-0.0532*I227-0.0361*J227-0.0016*BW227-0.031*M227-0.0237*N227-0.0641*O227-0.0289*P227),"")</f>
        <v>-2.5844530000000003</v>
      </c>
    </row>
    <row r="228" spans="1:186">
      <c r="A228" s="38" t="s">
        <v>185</v>
      </c>
      <c r="B228" s="37">
        <v>681547.09101500001</v>
      </c>
      <c r="C228" s="4">
        <v>4868690.6114499997</v>
      </c>
      <c r="D228" s="38" t="s">
        <v>439</v>
      </c>
      <c r="E228" s="38" t="s">
        <v>646</v>
      </c>
      <c r="F228" s="58">
        <v>4653</v>
      </c>
      <c r="G228" s="38" t="s">
        <v>442</v>
      </c>
      <c r="H228" s="34">
        <v>47.93</v>
      </c>
      <c r="I228" s="34">
        <v>1.31</v>
      </c>
      <c r="J228" s="34">
        <v>16.14</v>
      </c>
      <c r="K228" s="34">
        <v>9.3000000000000007</v>
      </c>
      <c r="L228" s="34">
        <v>0.09</v>
      </c>
      <c r="M228" s="34">
        <v>7.87</v>
      </c>
      <c r="N228" s="34">
        <v>14.73</v>
      </c>
      <c r="O228" s="34">
        <v>1.3</v>
      </c>
      <c r="P228" s="34">
        <v>1.05</v>
      </c>
      <c r="Q228" s="34">
        <v>0.12</v>
      </c>
      <c r="R228" s="34"/>
      <c r="S228" s="5">
        <f t="shared" si="631"/>
        <v>99.84</v>
      </c>
      <c r="AB228" s="4">
        <v>22</v>
      </c>
      <c r="AC228" s="4">
        <v>168</v>
      </c>
      <c r="AD228" s="4">
        <v>24</v>
      </c>
      <c r="AE228" s="4">
        <v>71</v>
      </c>
      <c r="AF228" s="26">
        <v>24</v>
      </c>
      <c r="BK228" s="4">
        <f t="shared" si="632"/>
        <v>7853</v>
      </c>
      <c r="BL228" s="6">
        <f t="shared" si="633"/>
        <v>0.79763687801630878</v>
      </c>
      <c r="BM228" s="6">
        <f t="shared" si="634"/>
        <v>1.6399599399098651E-2</v>
      </c>
      <c r="BN228" s="6">
        <f t="shared" si="635"/>
        <v>0.31653265346146303</v>
      </c>
      <c r="BO228" s="6">
        <f t="shared" si="636"/>
        <v>0.11646837820914216</v>
      </c>
      <c r="BP228" s="6">
        <f t="shared" si="637"/>
        <v>1.268677755850014E-3</v>
      </c>
      <c r="BQ228" s="6">
        <f t="shared" si="638"/>
        <v>0.19523691391714215</v>
      </c>
      <c r="BR228" s="6">
        <f t="shared" si="639"/>
        <v>0.26266048502139799</v>
      </c>
      <c r="BS228" s="6">
        <f t="shared" si="640"/>
        <v>4.1949015811552116E-2</v>
      </c>
      <c r="BT228" s="6">
        <f t="shared" si="641"/>
        <v>2.229299363057325E-2</v>
      </c>
      <c r="BU228" s="6">
        <f t="shared" si="642"/>
        <v>1.6908552909680147E-3</v>
      </c>
      <c r="BV228" s="5">
        <f t="shared" si="643"/>
        <v>1.1100000000000001</v>
      </c>
      <c r="BW228" s="5">
        <f t="shared" si="644"/>
        <v>7.37</v>
      </c>
      <c r="BX228" s="36">
        <f t="shared" si="645"/>
        <v>65.09</v>
      </c>
      <c r="BY228" s="5">
        <f t="shared" si="646"/>
        <v>1.06</v>
      </c>
      <c r="BZ228" s="5">
        <f t="shared" si="647"/>
        <v>12.32</v>
      </c>
      <c r="CA228" s="5">
        <f t="shared" si="648"/>
        <v>11.24</v>
      </c>
      <c r="CB228" s="5">
        <f t="shared" si="649"/>
        <v>10.92</v>
      </c>
      <c r="CC228" s="5">
        <f t="shared" si="650"/>
        <v>2.35</v>
      </c>
      <c r="CD228" s="5">
        <f t="shared" si="651"/>
        <v>-12.38</v>
      </c>
      <c r="CE228" s="34">
        <f t="shared" si="652"/>
        <v>8.92</v>
      </c>
      <c r="CF228" s="34">
        <f t="shared" si="653"/>
        <v>24.950000000000003</v>
      </c>
      <c r="CG228" s="34">
        <f t="shared" si="654"/>
        <v>35.751503006012022</v>
      </c>
      <c r="CH228" s="5">
        <f t="shared" si="655"/>
        <v>16.63</v>
      </c>
      <c r="CI228" s="5">
        <f t="shared" si="656"/>
        <v>1.1100000000000001</v>
      </c>
      <c r="CJ228" s="6">
        <f t="shared" si="657"/>
        <v>5.8999999999999997E-2</v>
      </c>
      <c r="CK228" s="5">
        <f t="shared" si="658"/>
        <v>0.13100000000000001</v>
      </c>
      <c r="CL228" s="5" t="str">
        <f t="shared" si="659"/>
        <v/>
      </c>
      <c r="CM228" s="5" t="str">
        <f t="shared" si="660"/>
        <v/>
      </c>
      <c r="CN228" s="5" t="str">
        <f t="shared" si="661"/>
        <v/>
      </c>
      <c r="CO228" s="5" t="str">
        <f t="shared" si="662"/>
        <v/>
      </c>
      <c r="CP228" s="5">
        <f t="shared" si="663"/>
        <v>2.96</v>
      </c>
      <c r="CQ228" s="6">
        <f t="shared" si="664"/>
        <v>1</v>
      </c>
      <c r="CR228" s="40">
        <f t="shared" si="665"/>
        <v>5.4000000000000003E-3</v>
      </c>
      <c r="CS228" s="5" t="str">
        <f t="shared" si="666"/>
        <v/>
      </c>
      <c r="CT228" s="5" t="str">
        <f t="shared" si="667"/>
        <v/>
      </c>
      <c r="CU228" s="5" t="str">
        <f t="shared" si="668"/>
        <v/>
      </c>
      <c r="CV228" s="5" t="str">
        <f t="shared" si="669"/>
        <v/>
      </c>
      <c r="CW228" s="5">
        <f t="shared" si="670"/>
        <v>2.96</v>
      </c>
      <c r="CX228" s="5" t="str">
        <f t="shared" si="671"/>
        <v/>
      </c>
      <c r="CY228" s="4">
        <f t="shared" si="672"/>
        <v>327</v>
      </c>
      <c r="CZ228" s="4">
        <f t="shared" si="673"/>
        <v>110.6</v>
      </c>
      <c r="DA228" s="4" t="str">
        <f t="shared" si="674"/>
        <v/>
      </c>
      <c r="DB228" s="5" t="str">
        <f t="shared" si="675"/>
        <v/>
      </c>
      <c r="DC228" s="5" t="str">
        <f t="shared" si="676"/>
        <v/>
      </c>
      <c r="DD228" s="5" t="str">
        <f t="shared" si="677"/>
        <v/>
      </c>
      <c r="DE228" s="5" t="str">
        <f t="shared" si="678"/>
        <v/>
      </c>
      <c r="DF228" s="5" t="str">
        <f t="shared" si="679"/>
        <v/>
      </c>
      <c r="DG228" s="5" t="str">
        <f t="shared" si="680"/>
        <v/>
      </c>
      <c r="DH228" s="5" t="str">
        <f t="shared" si="681"/>
        <v/>
      </c>
      <c r="DI228" s="5" t="str">
        <f t="shared" si="682"/>
        <v/>
      </c>
      <c r="DJ228" s="5" t="str">
        <f t="shared" si="683"/>
        <v/>
      </c>
      <c r="DK228" s="5" t="str">
        <f t="shared" si="684"/>
        <v/>
      </c>
      <c r="DL228" s="5" t="str">
        <f t="shared" si="685"/>
        <v/>
      </c>
      <c r="DM228" s="5" t="str">
        <f t="shared" si="686"/>
        <v/>
      </c>
      <c r="DN228" s="5" t="str">
        <f t="shared" si="687"/>
        <v/>
      </c>
      <c r="DO228" s="5" t="str">
        <f t="shared" si="688"/>
        <v/>
      </c>
      <c r="DP228" s="5" t="str">
        <f t="shared" si="689"/>
        <v/>
      </c>
      <c r="DQ228" s="5" t="str">
        <f t="shared" si="690"/>
        <v/>
      </c>
      <c r="DR228" s="5" t="str">
        <f t="shared" si="691"/>
        <v/>
      </c>
      <c r="DS228" s="5" t="str">
        <f t="shared" si="692"/>
        <v/>
      </c>
      <c r="DT228" s="5" t="str">
        <f t="shared" si="693"/>
        <v/>
      </c>
      <c r="DU228" s="5" t="str">
        <f t="shared" si="694"/>
        <v/>
      </c>
      <c r="DV228" s="5" t="str">
        <f t="shared" si="695"/>
        <v/>
      </c>
      <c r="DW228" s="5" t="str">
        <f t="shared" si="696"/>
        <v/>
      </c>
      <c r="DX228" s="5" t="str">
        <f t="shared" si="697"/>
        <v/>
      </c>
      <c r="DY228" s="5">
        <f t="shared" si="698"/>
        <v>5.39</v>
      </c>
      <c r="DZ228" s="36">
        <f t="shared" si="699"/>
        <v>48</v>
      </c>
      <c r="EA228" s="36" t="str">
        <f t="shared" si="700"/>
        <v/>
      </c>
      <c r="EB228" s="4">
        <f t="shared" si="701"/>
        <v>-282.3165072023769</v>
      </c>
      <c r="EC228" s="4">
        <f t="shared" si="702"/>
        <v>26.529959882378883</v>
      </c>
      <c r="ED228" s="4">
        <f t="shared" si="703"/>
        <v>-273.03032602345826</v>
      </c>
      <c r="EE228" s="4">
        <f t="shared" si="704"/>
        <v>328.10489152538293</v>
      </c>
      <c r="EF228" s="4">
        <f t="shared" si="705"/>
        <v>200.3651485922382</v>
      </c>
      <c r="EG228" s="5">
        <f t="shared" si="706"/>
        <v>0.53698976848507374</v>
      </c>
      <c r="EH228" s="5">
        <f t="shared" si="707"/>
        <v>4.9273783541147633</v>
      </c>
      <c r="EI228" s="5">
        <f t="shared" si="708"/>
        <v>0.96843832708531341</v>
      </c>
      <c r="EJ228" s="5">
        <f t="shared" si="709"/>
        <v>0.24462061068704072</v>
      </c>
      <c r="EK228" s="5">
        <f t="shared" si="710"/>
        <v>0.14250292414658197</v>
      </c>
      <c r="EL228" s="5">
        <f t="shared" si="711"/>
        <v>1.7851176959577999</v>
      </c>
      <c r="EM228" s="5">
        <f t="shared" si="712"/>
        <v>0.34</v>
      </c>
      <c r="EN228" s="5">
        <f t="shared" si="713"/>
        <v>19.78</v>
      </c>
      <c r="EO228" s="36">
        <f t="shared" si="714"/>
        <v>1.31</v>
      </c>
      <c r="EP228" s="36">
        <f t="shared" si="715"/>
        <v>0.89999999999999991</v>
      </c>
      <c r="EQ228" s="36">
        <f t="shared" si="716"/>
        <v>1.2</v>
      </c>
      <c r="ER228" s="36">
        <f t="shared" si="717"/>
        <v>78.534500000000008</v>
      </c>
      <c r="ES228" s="36">
        <f t="shared" si="718"/>
        <v>71</v>
      </c>
      <c r="ET228" s="36">
        <f t="shared" si="719"/>
        <v>72</v>
      </c>
      <c r="EU228" s="36">
        <f t="shared" si="720"/>
        <v>8.370000000000001</v>
      </c>
      <c r="EV228" s="36">
        <f t="shared" si="721"/>
        <v>7.87</v>
      </c>
      <c r="EW228" s="36">
        <f t="shared" si="722"/>
        <v>16.14</v>
      </c>
      <c r="EX228" s="36">
        <f t="shared" si="723"/>
        <v>8.370000000000001</v>
      </c>
      <c r="EY228" s="36">
        <f t="shared" si="724"/>
        <v>2.35</v>
      </c>
      <c r="EZ228" s="36">
        <f t="shared" si="725"/>
        <v>7.87</v>
      </c>
      <c r="FA228" s="5" t="str">
        <f t="shared" si="726"/>
        <v/>
      </c>
      <c r="FB228" s="5" t="str">
        <f t="shared" si="727"/>
        <v/>
      </c>
      <c r="FC228" s="5" t="str">
        <f t="shared" si="728"/>
        <v/>
      </c>
      <c r="FD228" s="36">
        <f t="shared" si="729"/>
        <v>78.534500000000008</v>
      </c>
      <c r="FE228" s="36">
        <f t="shared" si="730"/>
        <v>71</v>
      </c>
      <c r="FF228" s="36">
        <f t="shared" si="731"/>
        <v>84</v>
      </c>
      <c r="FG228" s="5">
        <f t="shared" si="732"/>
        <v>48</v>
      </c>
      <c r="FH228" s="36">
        <f t="shared" si="733"/>
        <v>17.75</v>
      </c>
      <c r="FI228" s="36">
        <f t="shared" si="734"/>
        <v>24</v>
      </c>
      <c r="FJ228" s="5" t="str">
        <f t="shared" si="735"/>
        <v/>
      </c>
      <c r="FK228" s="5" t="str">
        <f t="shared" si="736"/>
        <v/>
      </c>
      <c r="FL228" s="5" t="str">
        <f t="shared" si="737"/>
        <v/>
      </c>
      <c r="FM228" s="5">
        <f t="shared" si="738"/>
        <v>0.73333333333333328</v>
      </c>
      <c r="FN228" s="5" t="str">
        <f t="shared" si="739"/>
        <v/>
      </c>
      <c r="FO228" s="5" t="str">
        <f t="shared" si="740"/>
        <v/>
      </c>
      <c r="FP228" s="4">
        <f t="shared" si="741"/>
        <v>157.06</v>
      </c>
      <c r="FQ228" s="4" t="str">
        <f t="shared" si="742"/>
        <v/>
      </c>
      <c r="FR228" s="4" t="str">
        <f t="shared" si="743"/>
        <v/>
      </c>
      <c r="FS228" s="65" t="str">
        <f t="shared" si="744"/>
        <v/>
      </c>
      <c r="FT228" s="65" t="str">
        <f t="shared" si="745"/>
        <v/>
      </c>
      <c r="FU228" s="65" t="str">
        <f t="shared" si="746"/>
        <v/>
      </c>
      <c r="FV228" s="65" t="str">
        <f t="shared" si="747"/>
        <v/>
      </c>
      <c r="FW228" s="65">
        <f t="shared" si="748"/>
        <v>0.75591870776955861</v>
      </c>
      <c r="FX228" s="65">
        <f t="shared" si="749"/>
        <v>-6.7666324398497402E-2</v>
      </c>
      <c r="FY228" s="65">
        <f t="shared" si="750"/>
        <v>4.9745058797383042</v>
      </c>
      <c r="FZ228" s="65">
        <f t="shared" si="751"/>
        <v>-5.4490373506562353</v>
      </c>
      <c r="GA228" s="65">
        <f t="shared" si="752"/>
        <v>0.835119914766838</v>
      </c>
      <c r="GB228" s="65">
        <f t="shared" si="753"/>
        <v>0.28875699999999999</v>
      </c>
      <c r="GC228" s="65">
        <f t="shared" si="754"/>
        <v>-1.6284859999999999</v>
      </c>
      <c r="GD228" s="65">
        <f t="shared" si="755"/>
        <v>-2.4301370000000002</v>
      </c>
    </row>
    <row r="229" spans="1:186">
      <c r="A229" s="38" t="s">
        <v>185</v>
      </c>
      <c r="B229" s="37">
        <v>681547.09101500001</v>
      </c>
      <c r="C229" s="4">
        <v>4868690.6114499997</v>
      </c>
      <c r="D229" s="38" t="s">
        <v>439</v>
      </c>
      <c r="E229" s="38" t="s">
        <v>646</v>
      </c>
      <c r="F229" s="58">
        <v>4655</v>
      </c>
      <c r="G229" s="38" t="s">
        <v>443</v>
      </c>
      <c r="H229" s="34">
        <v>50.38</v>
      </c>
      <c r="I229" s="34">
        <v>0.83</v>
      </c>
      <c r="J229" s="34">
        <v>17.5</v>
      </c>
      <c r="K229" s="34">
        <v>8.51</v>
      </c>
      <c r="L229" s="34">
        <v>0.16</v>
      </c>
      <c r="M229" s="34">
        <v>6.71</v>
      </c>
      <c r="N229" s="34">
        <v>13.04</v>
      </c>
      <c r="O229" s="34">
        <v>2.81</v>
      </c>
      <c r="P229" s="34">
        <v>0.32</v>
      </c>
      <c r="Q229" s="34">
        <v>0.06</v>
      </c>
      <c r="R229" s="34"/>
      <c r="S229" s="5">
        <f t="shared" si="631"/>
        <v>100.32</v>
      </c>
      <c r="AB229" s="4">
        <v>2</v>
      </c>
      <c r="AC229" s="4">
        <v>79</v>
      </c>
      <c r="AD229" s="4">
        <v>24</v>
      </c>
      <c r="AE229" s="4">
        <v>37</v>
      </c>
      <c r="AF229" s="26">
        <v>5</v>
      </c>
      <c r="BK229" s="4">
        <f t="shared" si="632"/>
        <v>4976</v>
      </c>
      <c r="BL229" s="6">
        <f t="shared" si="633"/>
        <v>0.83840905308703606</v>
      </c>
      <c r="BM229" s="6">
        <f t="shared" si="634"/>
        <v>1.0390585878818227E-2</v>
      </c>
      <c r="BN229" s="6">
        <f t="shared" si="635"/>
        <v>0.34320454991174737</v>
      </c>
      <c r="BO229" s="6">
        <f t="shared" si="636"/>
        <v>0.106574827802129</v>
      </c>
      <c r="BP229" s="6">
        <f t="shared" si="637"/>
        <v>2.2554271215111362E-3</v>
      </c>
      <c r="BQ229" s="6">
        <f t="shared" si="638"/>
        <v>0.16645993549987595</v>
      </c>
      <c r="BR229" s="6">
        <f t="shared" si="639"/>
        <v>0.23252496433666189</v>
      </c>
      <c r="BS229" s="6">
        <f t="shared" si="640"/>
        <v>9.0674411100354957E-2</v>
      </c>
      <c r="BT229" s="6">
        <f t="shared" si="641"/>
        <v>6.794055201698514E-3</v>
      </c>
      <c r="BU229" s="6">
        <f t="shared" si="642"/>
        <v>8.4542764548400733E-4</v>
      </c>
      <c r="BV229" s="5">
        <f t="shared" si="643"/>
        <v>1.01</v>
      </c>
      <c r="BW229" s="5">
        <f t="shared" si="644"/>
        <v>6.75</v>
      </c>
      <c r="BX229" s="36">
        <f t="shared" si="645"/>
        <v>63.47</v>
      </c>
      <c r="BY229" s="5">
        <f t="shared" si="646"/>
        <v>1.1399999999999999</v>
      </c>
      <c r="BZ229" s="5">
        <f t="shared" si="647"/>
        <v>21.08</v>
      </c>
      <c r="CA229" s="5">
        <f t="shared" si="648"/>
        <v>15.71</v>
      </c>
      <c r="CB229" s="5">
        <f t="shared" si="649"/>
        <v>13.83</v>
      </c>
      <c r="CC229" s="5">
        <f t="shared" si="650"/>
        <v>3.13</v>
      </c>
      <c r="CD229" s="5">
        <f t="shared" si="651"/>
        <v>-9.91</v>
      </c>
      <c r="CE229" s="34">
        <f t="shared" si="652"/>
        <v>7.03</v>
      </c>
      <c r="CF229" s="34">
        <f t="shared" si="653"/>
        <v>22.88</v>
      </c>
      <c r="CG229" s="34">
        <f t="shared" si="654"/>
        <v>30.72552447552448</v>
      </c>
      <c r="CH229" s="5">
        <f t="shared" si="655"/>
        <v>10.14</v>
      </c>
      <c r="CI229" s="5">
        <f t="shared" si="656"/>
        <v>0.53</v>
      </c>
      <c r="CJ229" s="6">
        <f t="shared" si="657"/>
        <v>6.2E-2</v>
      </c>
      <c r="CK229" s="5">
        <f t="shared" si="658"/>
        <v>2.5000000000000001E-2</v>
      </c>
      <c r="CL229" s="5" t="str">
        <f t="shared" si="659"/>
        <v/>
      </c>
      <c r="CM229" s="5" t="str">
        <f t="shared" si="660"/>
        <v/>
      </c>
      <c r="CN229" s="5" t="str">
        <f t="shared" si="661"/>
        <v/>
      </c>
      <c r="CO229" s="5" t="str">
        <f t="shared" si="662"/>
        <v/>
      </c>
      <c r="CP229" s="5">
        <f t="shared" si="663"/>
        <v>1.54</v>
      </c>
      <c r="CQ229" s="6">
        <f t="shared" si="664"/>
        <v>0.20799999999999999</v>
      </c>
      <c r="CR229" s="40">
        <f t="shared" si="665"/>
        <v>4.4999999999999997E-3</v>
      </c>
      <c r="CS229" s="5" t="str">
        <f t="shared" si="666"/>
        <v/>
      </c>
      <c r="CT229" s="5" t="str">
        <f t="shared" si="667"/>
        <v/>
      </c>
      <c r="CU229" s="5" t="str">
        <f t="shared" si="668"/>
        <v/>
      </c>
      <c r="CV229" s="5" t="str">
        <f t="shared" si="669"/>
        <v/>
      </c>
      <c r="CW229" s="5">
        <f t="shared" si="670"/>
        <v>7.4</v>
      </c>
      <c r="CX229" s="5" t="str">
        <f t="shared" si="671"/>
        <v/>
      </c>
      <c r="CY229" s="4">
        <f t="shared" si="672"/>
        <v>207</v>
      </c>
      <c r="CZ229" s="4">
        <f t="shared" si="673"/>
        <v>134.5</v>
      </c>
      <c r="DA229" s="4" t="str">
        <f t="shared" si="674"/>
        <v/>
      </c>
      <c r="DB229" s="5" t="str">
        <f t="shared" si="675"/>
        <v/>
      </c>
      <c r="DC229" s="5" t="str">
        <f t="shared" si="676"/>
        <v/>
      </c>
      <c r="DD229" s="5" t="str">
        <f t="shared" si="677"/>
        <v/>
      </c>
      <c r="DE229" s="5" t="str">
        <f t="shared" si="678"/>
        <v/>
      </c>
      <c r="DF229" s="5" t="str">
        <f t="shared" si="679"/>
        <v/>
      </c>
      <c r="DG229" s="5" t="str">
        <f t="shared" si="680"/>
        <v/>
      </c>
      <c r="DH229" s="5" t="str">
        <f t="shared" si="681"/>
        <v/>
      </c>
      <c r="DI229" s="5" t="str">
        <f t="shared" si="682"/>
        <v/>
      </c>
      <c r="DJ229" s="5" t="str">
        <f t="shared" si="683"/>
        <v/>
      </c>
      <c r="DK229" s="5" t="str">
        <f t="shared" si="684"/>
        <v/>
      </c>
      <c r="DL229" s="5" t="str">
        <f t="shared" si="685"/>
        <v/>
      </c>
      <c r="DM229" s="5" t="str">
        <f t="shared" si="686"/>
        <v/>
      </c>
      <c r="DN229" s="5" t="str">
        <f t="shared" si="687"/>
        <v/>
      </c>
      <c r="DO229" s="5" t="str">
        <f t="shared" si="688"/>
        <v/>
      </c>
      <c r="DP229" s="5" t="str">
        <f t="shared" si="689"/>
        <v/>
      </c>
      <c r="DQ229" s="5" t="str">
        <f t="shared" si="690"/>
        <v/>
      </c>
      <c r="DR229" s="5" t="str">
        <f t="shared" si="691"/>
        <v/>
      </c>
      <c r="DS229" s="5" t="str">
        <f t="shared" si="692"/>
        <v/>
      </c>
      <c r="DT229" s="5" t="str">
        <f t="shared" si="693"/>
        <v/>
      </c>
      <c r="DU229" s="5" t="str">
        <f t="shared" si="694"/>
        <v/>
      </c>
      <c r="DV229" s="5" t="str">
        <f t="shared" si="695"/>
        <v/>
      </c>
      <c r="DW229" s="5" t="str">
        <f t="shared" si="696"/>
        <v/>
      </c>
      <c r="DX229" s="5" t="str">
        <f t="shared" si="697"/>
        <v/>
      </c>
      <c r="DY229" s="5">
        <f t="shared" si="698"/>
        <v>2.16</v>
      </c>
      <c r="DZ229" s="36">
        <f t="shared" si="699"/>
        <v>29</v>
      </c>
      <c r="EA229" s="36" t="str">
        <f t="shared" si="700"/>
        <v/>
      </c>
      <c r="EB229" s="4">
        <f t="shared" si="701"/>
        <v>-316.4053202353183</v>
      </c>
      <c r="EC229" s="4">
        <f t="shared" si="702"/>
        <v>26.984575169184012</v>
      </c>
      <c r="ED229" s="4">
        <f t="shared" si="703"/>
        <v>-219.31384506362988</v>
      </c>
      <c r="EE229" s="4">
        <f t="shared" si="704"/>
        <v>283.42534918082316</v>
      </c>
      <c r="EF229" s="4">
        <f t="shared" si="705"/>
        <v>244.59007564999285</v>
      </c>
      <c r="EG229" s="5">
        <f t="shared" si="706"/>
        <v>0.61026504802098347</v>
      </c>
      <c r="EH229" s="5">
        <f t="shared" si="707"/>
        <v>3.5226723885220288</v>
      </c>
      <c r="EI229" s="5">
        <f t="shared" si="708"/>
        <v>1.040307949177065</v>
      </c>
      <c r="EJ229" s="5">
        <f t="shared" si="709"/>
        <v>0.41907946016644404</v>
      </c>
      <c r="EK229" s="5">
        <f t="shared" si="710"/>
        <v>0.26939994860046501</v>
      </c>
      <c r="EL229" s="5">
        <f t="shared" si="711"/>
        <v>1.3821413641703002</v>
      </c>
      <c r="EM229" s="5">
        <f t="shared" si="712"/>
        <v>0.35</v>
      </c>
      <c r="EN229" s="5">
        <f t="shared" si="713"/>
        <v>17.64</v>
      </c>
      <c r="EO229" s="36">
        <f t="shared" si="714"/>
        <v>0.83</v>
      </c>
      <c r="EP229" s="36">
        <f t="shared" si="715"/>
        <v>1.6</v>
      </c>
      <c r="EQ229" s="36">
        <f t="shared" si="716"/>
        <v>0.6</v>
      </c>
      <c r="ER229" s="36">
        <f t="shared" si="717"/>
        <v>49.758499999999998</v>
      </c>
      <c r="ES229" s="36">
        <f t="shared" si="718"/>
        <v>37</v>
      </c>
      <c r="ET229" s="36">
        <f t="shared" si="719"/>
        <v>72</v>
      </c>
      <c r="EU229" s="36">
        <f t="shared" si="720"/>
        <v>7.6589999999999998</v>
      </c>
      <c r="EV229" s="36">
        <f t="shared" si="721"/>
        <v>6.71</v>
      </c>
      <c r="EW229" s="36">
        <f t="shared" si="722"/>
        <v>17.5</v>
      </c>
      <c r="EX229" s="36">
        <f t="shared" si="723"/>
        <v>7.6589999999999998</v>
      </c>
      <c r="EY229" s="36">
        <f t="shared" si="724"/>
        <v>3.13</v>
      </c>
      <c r="EZ229" s="36">
        <f t="shared" si="725"/>
        <v>6.71</v>
      </c>
      <c r="FA229" s="5" t="str">
        <f t="shared" si="726"/>
        <v/>
      </c>
      <c r="FB229" s="5" t="str">
        <f t="shared" si="727"/>
        <v/>
      </c>
      <c r="FC229" s="5" t="str">
        <f t="shared" si="728"/>
        <v/>
      </c>
      <c r="FD229" s="36">
        <f t="shared" si="729"/>
        <v>49.758499999999998</v>
      </c>
      <c r="FE229" s="36">
        <f t="shared" si="730"/>
        <v>37</v>
      </c>
      <c r="FF229" s="36">
        <f t="shared" si="731"/>
        <v>39.5</v>
      </c>
      <c r="FG229" s="5">
        <f t="shared" si="732"/>
        <v>10</v>
      </c>
      <c r="FH229" s="36">
        <f t="shared" si="733"/>
        <v>9.25</v>
      </c>
      <c r="FI229" s="36">
        <f t="shared" si="734"/>
        <v>24</v>
      </c>
      <c r="FJ229" s="5" t="str">
        <f t="shared" si="735"/>
        <v/>
      </c>
      <c r="FK229" s="5" t="str">
        <f t="shared" si="736"/>
        <v/>
      </c>
      <c r="FL229" s="5" t="str">
        <f t="shared" si="737"/>
        <v/>
      </c>
      <c r="FM229" s="5">
        <f t="shared" si="738"/>
        <v>6.6666666666666666E-2</v>
      </c>
      <c r="FN229" s="5" t="str">
        <f t="shared" si="739"/>
        <v/>
      </c>
      <c r="FO229" s="5" t="str">
        <f t="shared" si="740"/>
        <v/>
      </c>
      <c r="FP229" s="4">
        <f t="shared" si="741"/>
        <v>99.52</v>
      </c>
      <c r="FQ229" s="4" t="str">
        <f t="shared" si="742"/>
        <v/>
      </c>
      <c r="FR229" s="4" t="str">
        <f t="shared" si="743"/>
        <v/>
      </c>
      <c r="FS229" s="65" t="str">
        <f t="shared" si="744"/>
        <v/>
      </c>
      <c r="FT229" s="65" t="str">
        <f t="shared" si="745"/>
        <v/>
      </c>
      <c r="FU229" s="65" t="str">
        <f t="shared" si="746"/>
        <v/>
      </c>
      <c r="FV229" s="65" t="str">
        <f t="shared" si="747"/>
        <v/>
      </c>
      <c r="FW229" s="65">
        <f t="shared" si="748"/>
        <v>0.97572466770942534</v>
      </c>
      <c r="FX229" s="65">
        <f t="shared" si="749"/>
        <v>-0.19719328906435848</v>
      </c>
      <c r="FY229" s="65">
        <f t="shared" si="750"/>
        <v>4.1948362316179644</v>
      </c>
      <c r="FZ229" s="65">
        <f t="shared" si="751"/>
        <v>-5.1375756548644169</v>
      </c>
      <c r="GA229" s="65">
        <f t="shared" si="752"/>
        <v>0.6980235509567525</v>
      </c>
      <c r="GB229" s="65">
        <f t="shared" si="753"/>
        <v>0.36049400000000009</v>
      </c>
      <c r="GC229" s="65">
        <f t="shared" si="754"/>
        <v>-1.6118520000000001</v>
      </c>
      <c r="GD229" s="65">
        <f t="shared" si="755"/>
        <v>-2.5065309999999998</v>
      </c>
    </row>
    <row r="230" spans="1:186">
      <c r="A230" s="38" t="s">
        <v>185</v>
      </c>
      <c r="B230" s="37">
        <v>681547.09101500001</v>
      </c>
      <c r="C230" s="4">
        <v>4868690.6114499997</v>
      </c>
      <c r="D230" s="38" t="s">
        <v>439</v>
      </c>
      <c r="E230" s="38" t="s">
        <v>646</v>
      </c>
      <c r="F230" s="58">
        <v>4657</v>
      </c>
      <c r="G230" s="38" t="s">
        <v>444</v>
      </c>
      <c r="H230" s="34">
        <v>50.14</v>
      </c>
      <c r="I230" s="34">
        <v>1.3</v>
      </c>
      <c r="J230" s="34">
        <v>16.48</v>
      </c>
      <c r="K230" s="34">
        <v>8.98</v>
      </c>
      <c r="L230" s="34">
        <v>0.16</v>
      </c>
      <c r="M230" s="34">
        <v>8.6199999999999992</v>
      </c>
      <c r="N230" s="34">
        <v>10.36</v>
      </c>
      <c r="O230" s="34">
        <v>2.96</v>
      </c>
      <c r="P230" s="34">
        <v>0.43</v>
      </c>
      <c r="Q230" s="34">
        <v>0.1</v>
      </c>
      <c r="R230" s="34"/>
      <c r="S230" s="5">
        <f t="shared" si="631"/>
        <v>99.53</v>
      </c>
      <c r="U230" s="4">
        <v>39</v>
      </c>
      <c r="W230" s="4">
        <v>406</v>
      </c>
      <c r="AB230" s="4">
        <v>4</v>
      </c>
      <c r="AC230" s="4">
        <v>144</v>
      </c>
      <c r="AD230" s="4">
        <v>21</v>
      </c>
      <c r="AE230" s="4">
        <v>60</v>
      </c>
      <c r="AF230" s="26">
        <v>16</v>
      </c>
      <c r="AH230" s="5">
        <v>8.69</v>
      </c>
      <c r="AI230" s="5">
        <v>21.1</v>
      </c>
      <c r="AK230" s="5">
        <v>9.68</v>
      </c>
      <c r="AL230" s="5">
        <v>3.16</v>
      </c>
      <c r="AM230" s="5">
        <v>0.98</v>
      </c>
      <c r="AO230" s="5">
        <v>0.74</v>
      </c>
      <c r="AT230" s="5">
        <v>2.2400000000000002</v>
      </c>
      <c r="AU230" s="5">
        <v>0.34</v>
      </c>
      <c r="BK230" s="4">
        <f t="shared" si="632"/>
        <v>7794</v>
      </c>
      <c r="BL230" s="6">
        <f t="shared" si="633"/>
        <v>0.83441504410051581</v>
      </c>
      <c r="BM230" s="6">
        <f t="shared" si="634"/>
        <v>1.6274411617426141E-2</v>
      </c>
      <c r="BN230" s="6">
        <f t="shared" si="635"/>
        <v>0.32320062757403412</v>
      </c>
      <c r="BO230" s="6">
        <f t="shared" si="636"/>
        <v>0.11246086412022543</v>
      </c>
      <c r="BP230" s="6">
        <f t="shared" si="637"/>
        <v>2.2554271215111362E-3</v>
      </c>
      <c r="BQ230" s="6">
        <f t="shared" si="638"/>
        <v>0.21384271892830559</v>
      </c>
      <c r="BR230" s="6">
        <f t="shared" si="639"/>
        <v>0.1847360912981455</v>
      </c>
      <c r="BS230" s="6">
        <f t="shared" si="640"/>
        <v>9.5514682155534048E-2</v>
      </c>
      <c r="BT230" s="6">
        <f t="shared" si="641"/>
        <v>9.1295116772823776E-3</v>
      </c>
      <c r="BU230" s="6">
        <f t="shared" si="642"/>
        <v>1.409046075806679E-3</v>
      </c>
      <c r="BV230" s="5">
        <f t="shared" si="643"/>
        <v>1.07</v>
      </c>
      <c r="BW230" s="5">
        <f t="shared" si="644"/>
        <v>7.12</v>
      </c>
      <c r="BX230" s="36">
        <f t="shared" si="645"/>
        <v>67.900000000000006</v>
      </c>
      <c r="BY230" s="5">
        <f t="shared" si="646"/>
        <v>0.94</v>
      </c>
      <c r="BZ230" s="5">
        <f t="shared" si="647"/>
        <v>12.68</v>
      </c>
      <c r="CA230" s="5">
        <f t="shared" si="648"/>
        <v>7.97</v>
      </c>
      <c r="CB230" s="5">
        <f t="shared" si="649"/>
        <v>13</v>
      </c>
      <c r="CC230" s="5">
        <f t="shared" si="650"/>
        <v>3.39</v>
      </c>
      <c r="CD230" s="5">
        <f t="shared" si="651"/>
        <v>-6.9699999999999989</v>
      </c>
      <c r="CE230" s="34">
        <f t="shared" si="652"/>
        <v>9.0499999999999989</v>
      </c>
      <c r="CF230" s="34">
        <f t="shared" si="653"/>
        <v>22.369999999999997</v>
      </c>
      <c r="CG230" s="34">
        <f t="shared" si="654"/>
        <v>40.455967814036661</v>
      </c>
      <c r="CH230" s="5">
        <f t="shared" si="655"/>
        <v>8.17</v>
      </c>
      <c r="CI230" s="5">
        <f t="shared" si="656"/>
        <v>0.46</v>
      </c>
      <c r="CJ230" s="6">
        <f t="shared" si="657"/>
        <v>0.06</v>
      </c>
      <c r="CK230" s="5">
        <f t="shared" si="658"/>
        <v>2.8000000000000001E-2</v>
      </c>
      <c r="CL230" s="5">
        <f t="shared" si="659"/>
        <v>14.875999999999999</v>
      </c>
      <c r="CM230" s="5" t="str">
        <f t="shared" si="660"/>
        <v/>
      </c>
      <c r="CN230" s="5" t="str">
        <f t="shared" si="661"/>
        <v/>
      </c>
      <c r="CO230" s="5" t="str">
        <f t="shared" si="662"/>
        <v/>
      </c>
      <c r="CP230" s="5">
        <f t="shared" si="663"/>
        <v>2.86</v>
      </c>
      <c r="CQ230" s="6">
        <f t="shared" si="664"/>
        <v>0.76200000000000001</v>
      </c>
      <c r="CR230" s="40">
        <f t="shared" si="665"/>
        <v>4.5999999999999999E-3</v>
      </c>
      <c r="CS230" s="5" t="str">
        <f t="shared" si="666"/>
        <v/>
      </c>
      <c r="CT230" s="5" t="str">
        <f t="shared" si="667"/>
        <v/>
      </c>
      <c r="CU230" s="5" t="str">
        <f t="shared" si="668"/>
        <v/>
      </c>
      <c r="CV230" s="5" t="str">
        <f t="shared" si="669"/>
        <v/>
      </c>
      <c r="CW230" s="5">
        <f t="shared" si="670"/>
        <v>3.75</v>
      </c>
      <c r="CX230" s="5">
        <f t="shared" si="671"/>
        <v>9.42</v>
      </c>
      <c r="CY230" s="4">
        <f t="shared" si="672"/>
        <v>371</v>
      </c>
      <c r="CZ230" s="4">
        <f t="shared" si="673"/>
        <v>129.9</v>
      </c>
      <c r="DA230" s="4">
        <f t="shared" si="674"/>
        <v>3479</v>
      </c>
      <c r="DB230" s="5" t="str">
        <f t="shared" si="675"/>
        <v/>
      </c>
      <c r="DC230" s="5" t="str">
        <f t="shared" si="676"/>
        <v/>
      </c>
      <c r="DD230" s="5" t="str">
        <f t="shared" si="677"/>
        <v/>
      </c>
      <c r="DE230" s="5" t="str">
        <f t="shared" si="678"/>
        <v/>
      </c>
      <c r="DF230" s="5">
        <f t="shared" si="679"/>
        <v>7.14</v>
      </c>
      <c r="DG230" s="5" t="str">
        <f t="shared" si="680"/>
        <v/>
      </c>
      <c r="DH230" s="5" t="str">
        <f t="shared" si="681"/>
        <v/>
      </c>
      <c r="DI230" s="5">
        <f t="shared" si="682"/>
        <v>0.57999999999999996</v>
      </c>
      <c r="DJ230" s="5">
        <f t="shared" si="683"/>
        <v>14.09</v>
      </c>
      <c r="DK230" s="5">
        <f t="shared" si="684"/>
        <v>0.54</v>
      </c>
      <c r="DL230" s="5" t="str">
        <f t="shared" si="685"/>
        <v/>
      </c>
      <c r="DM230" s="5" t="str">
        <f t="shared" si="686"/>
        <v/>
      </c>
      <c r="DN230" s="5" t="str">
        <f t="shared" si="687"/>
        <v/>
      </c>
      <c r="DO230" s="5" t="str">
        <f t="shared" si="688"/>
        <v/>
      </c>
      <c r="DP230" s="5" t="str">
        <f t="shared" si="689"/>
        <v/>
      </c>
      <c r="DQ230" s="5">
        <f t="shared" si="690"/>
        <v>2.59</v>
      </c>
      <c r="DR230" s="5">
        <f t="shared" si="691"/>
        <v>1.7</v>
      </c>
      <c r="DS230" s="5">
        <f t="shared" si="692"/>
        <v>1.53</v>
      </c>
      <c r="DT230" s="5" t="str">
        <f t="shared" si="693"/>
        <v/>
      </c>
      <c r="DU230" s="5">
        <f t="shared" si="694"/>
        <v>0.55000000000000004</v>
      </c>
      <c r="DV230" s="5" t="str">
        <f t="shared" si="695"/>
        <v/>
      </c>
      <c r="DW230" s="5" t="str">
        <f t="shared" si="696"/>
        <v/>
      </c>
      <c r="DX230" s="5" t="str">
        <f t="shared" si="697"/>
        <v/>
      </c>
      <c r="DY230" s="5">
        <f t="shared" si="698"/>
        <v>4.26</v>
      </c>
      <c r="DZ230" s="36">
        <f t="shared" si="699"/>
        <v>37</v>
      </c>
      <c r="EA230" s="36" t="str">
        <f t="shared" si="700"/>
        <v/>
      </c>
      <c r="EB230" s="4">
        <f t="shared" si="701"/>
        <v>-271.12126177639715</v>
      </c>
      <c r="EC230" s="4">
        <f t="shared" si="702"/>
        <v>50.336760001925221</v>
      </c>
      <c r="ED230" s="4">
        <f t="shared" si="703"/>
        <v>-150.9157488550733</v>
      </c>
      <c r="EE230" s="4">
        <f t="shared" si="704"/>
        <v>342.57799466595719</v>
      </c>
      <c r="EF230" s="4">
        <f t="shared" si="705"/>
        <v>162.08524533211761</v>
      </c>
      <c r="EG230" s="5">
        <f t="shared" si="706"/>
        <v>0.68185457121279347</v>
      </c>
      <c r="EH230" s="5">
        <f t="shared" si="707"/>
        <v>3.0897963526462102</v>
      </c>
      <c r="EI230" s="5">
        <f t="shared" si="708"/>
        <v>1.117172193132258</v>
      </c>
      <c r="EJ230" s="5">
        <f t="shared" si="709"/>
        <v>0.56633808713339762</v>
      </c>
      <c r="EK230" s="5">
        <f t="shared" si="710"/>
        <v>0.30396793717175147</v>
      </c>
      <c r="EL230" s="5">
        <f t="shared" si="711"/>
        <v>1.1761954772872694</v>
      </c>
      <c r="EM230" s="5">
        <f t="shared" si="712"/>
        <v>0.33</v>
      </c>
      <c r="EN230" s="5">
        <f t="shared" si="713"/>
        <v>17.68</v>
      </c>
      <c r="EO230" s="36">
        <f t="shared" si="714"/>
        <v>1.3</v>
      </c>
      <c r="EP230" s="36">
        <f t="shared" si="715"/>
        <v>1.6</v>
      </c>
      <c r="EQ230" s="36">
        <f t="shared" si="716"/>
        <v>1</v>
      </c>
      <c r="ER230" s="36">
        <f t="shared" si="717"/>
        <v>77.935000000000002</v>
      </c>
      <c r="ES230" s="36">
        <f t="shared" si="718"/>
        <v>60</v>
      </c>
      <c r="ET230" s="36">
        <f t="shared" si="719"/>
        <v>63</v>
      </c>
      <c r="EU230" s="36">
        <f t="shared" si="720"/>
        <v>8.0820000000000007</v>
      </c>
      <c r="EV230" s="36">
        <f t="shared" si="721"/>
        <v>8.6199999999999992</v>
      </c>
      <c r="EW230" s="36">
        <f t="shared" si="722"/>
        <v>16.48</v>
      </c>
      <c r="EX230" s="36">
        <f t="shared" si="723"/>
        <v>8.0820000000000007</v>
      </c>
      <c r="EY230" s="36">
        <f t="shared" si="724"/>
        <v>3.39</v>
      </c>
      <c r="EZ230" s="36">
        <f t="shared" si="725"/>
        <v>8.6199999999999992</v>
      </c>
      <c r="FA230" s="5" t="str">
        <f t="shared" si="726"/>
        <v/>
      </c>
      <c r="FB230" s="5" t="str">
        <f t="shared" si="727"/>
        <v/>
      </c>
      <c r="FC230" s="5" t="str">
        <f t="shared" si="728"/>
        <v/>
      </c>
      <c r="FD230" s="36">
        <f t="shared" si="729"/>
        <v>77.935000000000002</v>
      </c>
      <c r="FE230" s="36">
        <f t="shared" si="730"/>
        <v>60</v>
      </c>
      <c r="FF230" s="36">
        <f t="shared" si="731"/>
        <v>72</v>
      </c>
      <c r="FG230" s="5">
        <f t="shared" si="732"/>
        <v>32</v>
      </c>
      <c r="FH230" s="36">
        <f t="shared" si="733"/>
        <v>15</v>
      </c>
      <c r="FI230" s="36">
        <f t="shared" si="734"/>
        <v>21</v>
      </c>
      <c r="FJ230" s="5">
        <f t="shared" si="735"/>
        <v>1.4</v>
      </c>
      <c r="FK230" s="5">
        <f t="shared" si="736"/>
        <v>0.86899999999999999</v>
      </c>
      <c r="FL230" s="5">
        <f t="shared" si="737"/>
        <v>2</v>
      </c>
      <c r="FM230" s="5">
        <f t="shared" si="738"/>
        <v>0.13333333333333333</v>
      </c>
      <c r="FN230" s="5" t="str">
        <f t="shared" si="739"/>
        <v/>
      </c>
      <c r="FO230" s="5" t="str">
        <f t="shared" si="740"/>
        <v/>
      </c>
      <c r="FP230" s="4">
        <f t="shared" si="741"/>
        <v>155.88</v>
      </c>
      <c r="FQ230" s="4">
        <f t="shared" si="742"/>
        <v>158</v>
      </c>
      <c r="FR230" s="4" t="str">
        <f t="shared" si="743"/>
        <v/>
      </c>
      <c r="FS230" s="65" t="str">
        <f t="shared" si="744"/>
        <v/>
      </c>
      <c r="FT230" s="65">
        <f t="shared" si="745"/>
        <v>9.7244214241865287E-2</v>
      </c>
      <c r="FU230" s="65">
        <f t="shared" si="746"/>
        <v>-0.23922284568577912</v>
      </c>
      <c r="FV230" s="65">
        <f t="shared" si="747"/>
        <v>-7.2086429283024278E-2</v>
      </c>
      <c r="FW230" s="65">
        <f t="shared" si="748"/>
        <v>0.77877080439561963</v>
      </c>
      <c r="FX230" s="65">
        <f t="shared" si="749"/>
        <v>-0.13133791803345946</v>
      </c>
      <c r="FY230" s="65">
        <f t="shared" si="750"/>
        <v>5.0421320993811038</v>
      </c>
      <c r="FZ230" s="65">
        <f t="shared" si="751"/>
        <v>-5.5805188562502304</v>
      </c>
      <c r="GA230" s="65">
        <f t="shared" si="752"/>
        <v>0.74573218773183791</v>
      </c>
      <c r="GB230" s="65">
        <f t="shared" si="753"/>
        <v>0.34671700000000016</v>
      </c>
      <c r="GC230" s="65">
        <f t="shared" si="754"/>
        <v>-1.626935</v>
      </c>
      <c r="GD230" s="65">
        <f t="shared" si="755"/>
        <v>-2.4984889999999997</v>
      </c>
    </row>
    <row r="231" spans="1:186">
      <c r="A231" s="38" t="s">
        <v>185</v>
      </c>
      <c r="B231" s="37">
        <v>680282.30624900002</v>
      </c>
      <c r="C231" s="4">
        <v>4872292.09607</v>
      </c>
      <c r="D231" s="38" t="s">
        <v>439</v>
      </c>
      <c r="E231" s="38" t="s">
        <v>646</v>
      </c>
      <c r="F231" s="58">
        <v>4667</v>
      </c>
      <c r="G231" s="38" t="s">
        <v>445</v>
      </c>
      <c r="H231" s="34">
        <v>48.42</v>
      </c>
      <c r="I231" s="34">
        <v>1.51</v>
      </c>
      <c r="J231" s="34">
        <v>16.91</v>
      </c>
      <c r="K231" s="34">
        <v>11.51</v>
      </c>
      <c r="L231" s="34">
        <v>0.22</v>
      </c>
      <c r="M231" s="34">
        <v>5.61</v>
      </c>
      <c r="N231" s="34">
        <v>12.21</v>
      </c>
      <c r="O231" s="34">
        <v>2.54</v>
      </c>
      <c r="P231" s="34">
        <v>0.52</v>
      </c>
      <c r="Q231" s="34">
        <v>0.13</v>
      </c>
      <c r="R231" s="34"/>
      <c r="S231" s="5">
        <f t="shared" si="631"/>
        <v>99.580000000000013</v>
      </c>
      <c r="U231" s="4">
        <v>43</v>
      </c>
      <c r="W231" s="4">
        <v>339</v>
      </c>
      <c r="AB231" s="4">
        <v>3</v>
      </c>
      <c r="AC231" s="4">
        <v>128</v>
      </c>
      <c r="AD231" s="4">
        <v>39</v>
      </c>
      <c r="AE231" s="4">
        <v>81</v>
      </c>
      <c r="AF231" s="26">
        <v>20</v>
      </c>
      <c r="AH231" s="5">
        <v>9.23</v>
      </c>
      <c r="AI231" s="5">
        <v>20.399999999999999</v>
      </c>
      <c r="AK231" s="5">
        <v>12.6</v>
      </c>
      <c r="AL231" s="5">
        <v>3.49</v>
      </c>
      <c r="AM231" s="5">
        <v>1.1399999999999999</v>
      </c>
      <c r="AO231" s="5">
        <v>1.05</v>
      </c>
      <c r="AT231" s="5">
        <v>3.91</v>
      </c>
      <c r="AU231" s="5">
        <v>0.64</v>
      </c>
      <c r="BK231" s="4">
        <f t="shared" si="632"/>
        <v>9052</v>
      </c>
      <c r="BL231" s="6">
        <f t="shared" si="633"/>
        <v>0.80579131303045426</v>
      </c>
      <c r="BM231" s="6">
        <f t="shared" si="634"/>
        <v>1.8903355032548825E-2</v>
      </c>
      <c r="BN231" s="6">
        <f t="shared" si="635"/>
        <v>0.33163365365757991</v>
      </c>
      <c r="BO231" s="6">
        <f t="shared" si="636"/>
        <v>0.14414527238572325</v>
      </c>
      <c r="BP231" s="6">
        <f t="shared" si="637"/>
        <v>3.1012122920778123E-3</v>
      </c>
      <c r="BQ231" s="6">
        <f t="shared" si="638"/>
        <v>0.13917142148350287</v>
      </c>
      <c r="BR231" s="6">
        <f t="shared" si="639"/>
        <v>0.21772467902995724</v>
      </c>
      <c r="BS231" s="6">
        <f t="shared" si="640"/>
        <v>8.1961923201032599E-2</v>
      </c>
      <c r="BT231" s="6">
        <f t="shared" si="641"/>
        <v>1.1040339702760084E-2</v>
      </c>
      <c r="BU231" s="6">
        <f t="shared" si="642"/>
        <v>1.8317598985486826E-3</v>
      </c>
      <c r="BV231" s="5">
        <f t="shared" si="643"/>
        <v>1.37</v>
      </c>
      <c r="BW231" s="5">
        <f t="shared" si="644"/>
        <v>9.1300000000000008</v>
      </c>
      <c r="BX231" s="36">
        <f t="shared" si="645"/>
        <v>51.78</v>
      </c>
      <c r="BY231" s="5">
        <f t="shared" si="646"/>
        <v>1.85</v>
      </c>
      <c r="BZ231" s="5">
        <f t="shared" si="647"/>
        <v>11.2</v>
      </c>
      <c r="CA231" s="5">
        <f t="shared" si="648"/>
        <v>8.09</v>
      </c>
      <c r="CB231" s="5">
        <f t="shared" si="649"/>
        <v>11.62</v>
      </c>
      <c r="CC231" s="5">
        <f t="shared" si="650"/>
        <v>3.06</v>
      </c>
      <c r="CD231" s="5">
        <f t="shared" si="651"/>
        <v>-9.15</v>
      </c>
      <c r="CE231" s="34">
        <f t="shared" si="652"/>
        <v>6.1300000000000008</v>
      </c>
      <c r="CF231" s="34">
        <f t="shared" si="653"/>
        <v>20.88</v>
      </c>
      <c r="CG231" s="34">
        <f t="shared" si="654"/>
        <v>29.358237547892724</v>
      </c>
      <c r="CH231" s="5">
        <f t="shared" si="655"/>
        <v>7.6</v>
      </c>
      <c r="CI231" s="5">
        <f t="shared" si="656"/>
        <v>0.48</v>
      </c>
      <c r="CJ231" s="6">
        <f t="shared" si="657"/>
        <v>6.2E-2</v>
      </c>
      <c r="CK231" s="5">
        <f t="shared" si="658"/>
        <v>2.3E-2</v>
      </c>
      <c r="CL231" s="5">
        <f t="shared" si="659"/>
        <v>10.159000000000001</v>
      </c>
      <c r="CM231" s="5" t="str">
        <f t="shared" si="660"/>
        <v/>
      </c>
      <c r="CN231" s="5" t="str">
        <f t="shared" si="661"/>
        <v/>
      </c>
      <c r="CO231" s="5" t="str">
        <f t="shared" si="662"/>
        <v/>
      </c>
      <c r="CP231" s="5">
        <f t="shared" si="663"/>
        <v>2.08</v>
      </c>
      <c r="CQ231" s="6">
        <f t="shared" si="664"/>
        <v>0.51300000000000001</v>
      </c>
      <c r="CR231" s="40">
        <f t="shared" si="665"/>
        <v>5.4000000000000003E-3</v>
      </c>
      <c r="CS231" s="5" t="str">
        <f t="shared" si="666"/>
        <v/>
      </c>
      <c r="CT231" s="5" t="str">
        <f t="shared" si="667"/>
        <v/>
      </c>
      <c r="CU231" s="5" t="str">
        <f t="shared" si="668"/>
        <v/>
      </c>
      <c r="CV231" s="5" t="str">
        <f t="shared" si="669"/>
        <v/>
      </c>
      <c r="CW231" s="5">
        <f t="shared" si="670"/>
        <v>4.05</v>
      </c>
      <c r="CX231" s="5">
        <f t="shared" si="671"/>
        <v>5.22</v>
      </c>
      <c r="CY231" s="4">
        <f t="shared" si="672"/>
        <v>232</v>
      </c>
      <c r="CZ231" s="4">
        <f t="shared" si="673"/>
        <v>111.8</v>
      </c>
      <c r="DA231" s="4">
        <f t="shared" si="674"/>
        <v>2315</v>
      </c>
      <c r="DB231" s="5" t="str">
        <f t="shared" si="675"/>
        <v/>
      </c>
      <c r="DC231" s="5" t="str">
        <f t="shared" si="676"/>
        <v/>
      </c>
      <c r="DD231" s="5" t="str">
        <f t="shared" si="677"/>
        <v/>
      </c>
      <c r="DE231" s="5" t="str">
        <f t="shared" si="678"/>
        <v/>
      </c>
      <c r="DF231" s="5">
        <f t="shared" si="679"/>
        <v>5.12</v>
      </c>
      <c r="DG231" s="5" t="str">
        <f t="shared" si="680"/>
        <v/>
      </c>
      <c r="DH231" s="5" t="str">
        <f t="shared" si="681"/>
        <v/>
      </c>
      <c r="DI231" s="5">
        <f t="shared" si="682"/>
        <v>0.39</v>
      </c>
      <c r="DJ231" s="5">
        <f t="shared" si="683"/>
        <v>16.630000000000003</v>
      </c>
      <c r="DK231" s="5">
        <f t="shared" si="684"/>
        <v>0.46</v>
      </c>
      <c r="DL231" s="5" t="str">
        <f t="shared" si="685"/>
        <v/>
      </c>
      <c r="DM231" s="5" t="str">
        <f t="shared" si="686"/>
        <v/>
      </c>
      <c r="DN231" s="5" t="str">
        <f t="shared" si="687"/>
        <v/>
      </c>
      <c r="DO231" s="5" t="str">
        <f t="shared" si="688"/>
        <v/>
      </c>
      <c r="DP231" s="5" t="str">
        <f t="shared" si="689"/>
        <v/>
      </c>
      <c r="DQ231" s="5">
        <f t="shared" si="690"/>
        <v>1.58</v>
      </c>
      <c r="DR231" s="5">
        <f t="shared" si="691"/>
        <v>1.63</v>
      </c>
      <c r="DS231" s="5">
        <f t="shared" si="692"/>
        <v>0.97</v>
      </c>
      <c r="DT231" s="5" t="str">
        <f t="shared" si="693"/>
        <v/>
      </c>
      <c r="DU231" s="5">
        <f t="shared" si="694"/>
        <v>0.47</v>
      </c>
      <c r="DV231" s="5" t="str">
        <f t="shared" si="695"/>
        <v/>
      </c>
      <c r="DW231" s="5" t="str">
        <f t="shared" si="696"/>
        <v/>
      </c>
      <c r="DX231" s="5" t="str">
        <f t="shared" si="697"/>
        <v/>
      </c>
      <c r="DY231" s="5">
        <f t="shared" si="698"/>
        <v>3.94</v>
      </c>
      <c r="DZ231" s="36">
        <f t="shared" si="699"/>
        <v>59</v>
      </c>
      <c r="EA231" s="36" t="str">
        <f t="shared" si="700"/>
        <v/>
      </c>
      <c r="EB231" s="4">
        <f t="shared" si="701"/>
        <v>-288.64626252822978</v>
      </c>
      <c r="EC231" s="4">
        <f t="shared" si="702"/>
        <v>30.445055419720589</v>
      </c>
      <c r="ED231" s="4">
        <f t="shared" si="703"/>
        <v>-196.81796730612723</v>
      </c>
      <c r="EE231" s="4">
        <f t="shared" si="704"/>
        <v>302.22004890177487</v>
      </c>
      <c r="EF231" s="4">
        <f t="shared" si="705"/>
        <v>222.33489567850455</v>
      </c>
      <c r="EG231" s="5">
        <f t="shared" si="706"/>
        <v>0.6276978319735862</v>
      </c>
      <c r="EH231" s="5">
        <f t="shared" si="707"/>
        <v>3.5671300458183515</v>
      </c>
      <c r="EI231" s="5">
        <f t="shared" si="708"/>
        <v>1.0675431084941771</v>
      </c>
      <c r="EJ231" s="5">
        <f t="shared" si="709"/>
        <v>0.42708780901095184</v>
      </c>
      <c r="EK231" s="5">
        <f t="shared" si="710"/>
        <v>0.2555320262557576</v>
      </c>
      <c r="EL231" s="5">
        <f t="shared" si="711"/>
        <v>1.3580350238981829</v>
      </c>
      <c r="EM231" s="5">
        <f t="shared" si="712"/>
        <v>0.35</v>
      </c>
      <c r="EN231" s="5">
        <f t="shared" si="713"/>
        <v>19.41</v>
      </c>
      <c r="EO231" s="36">
        <f t="shared" si="714"/>
        <v>1.51</v>
      </c>
      <c r="EP231" s="36">
        <f t="shared" si="715"/>
        <v>2.2000000000000002</v>
      </c>
      <c r="EQ231" s="36">
        <f t="shared" si="716"/>
        <v>1.3</v>
      </c>
      <c r="ER231" s="36">
        <f t="shared" si="717"/>
        <v>90.524500000000003</v>
      </c>
      <c r="ES231" s="36">
        <f t="shared" si="718"/>
        <v>81</v>
      </c>
      <c r="ET231" s="36">
        <f t="shared" si="719"/>
        <v>117</v>
      </c>
      <c r="EU231" s="36">
        <f t="shared" si="720"/>
        <v>10.359</v>
      </c>
      <c r="EV231" s="36">
        <f t="shared" si="721"/>
        <v>5.61</v>
      </c>
      <c r="EW231" s="36">
        <f t="shared" si="722"/>
        <v>16.91</v>
      </c>
      <c r="EX231" s="36">
        <f t="shared" si="723"/>
        <v>10.359</v>
      </c>
      <c r="EY231" s="36">
        <f t="shared" si="724"/>
        <v>3.06</v>
      </c>
      <c r="EZ231" s="36">
        <f t="shared" si="725"/>
        <v>5.61</v>
      </c>
      <c r="FA231" s="5" t="str">
        <f t="shared" si="726"/>
        <v/>
      </c>
      <c r="FB231" s="5" t="str">
        <f t="shared" si="727"/>
        <v/>
      </c>
      <c r="FC231" s="5" t="str">
        <f t="shared" si="728"/>
        <v/>
      </c>
      <c r="FD231" s="36">
        <f t="shared" si="729"/>
        <v>90.524500000000003</v>
      </c>
      <c r="FE231" s="36">
        <f t="shared" si="730"/>
        <v>81</v>
      </c>
      <c r="FF231" s="36">
        <f t="shared" si="731"/>
        <v>64</v>
      </c>
      <c r="FG231" s="5">
        <f t="shared" si="732"/>
        <v>40</v>
      </c>
      <c r="FH231" s="36">
        <f t="shared" si="733"/>
        <v>20.25</v>
      </c>
      <c r="FI231" s="36">
        <f t="shared" si="734"/>
        <v>39</v>
      </c>
      <c r="FJ231" s="5">
        <f t="shared" si="735"/>
        <v>2.6</v>
      </c>
      <c r="FK231" s="5">
        <f t="shared" si="736"/>
        <v>0.92300000000000004</v>
      </c>
      <c r="FL231" s="5">
        <f t="shared" si="737"/>
        <v>2.5</v>
      </c>
      <c r="FM231" s="5">
        <f t="shared" si="738"/>
        <v>0.1</v>
      </c>
      <c r="FN231" s="5" t="str">
        <f t="shared" si="739"/>
        <v/>
      </c>
      <c r="FO231" s="5" t="str">
        <f t="shared" si="740"/>
        <v/>
      </c>
      <c r="FP231" s="4">
        <f t="shared" si="741"/>
        <v>181.04</v>
      </c>
      <c r="FQ231" s="4">
        <f t="shared" si="742"/>
        <v>174.5</v>
      </c>
      <c r="FR231" s="4" t="str">
        <f t="shared" si="743"/>
        <v/>
      </c>
      <c r="FS231" s="65" t="str">
        <f t="shared" si="744"/>
        <v/>
      </c>
      <c r="FT231" s="65">
        <f t="shared" si="745"/>
        <v>7.4663918968933166E-2</v>
      </c>
      <c r="FU231" s="65">
        <f t="shared" si="746"/>
        <v>-0.44824512698343344</v>
      </c>
      <c r="FV231" s="65">
        <f t="shared" si="747"/>
        <v>-0.3979400086720376</v>
      </c>
      <c r="FW231" s="65">
        <f t="shared" si="748"/>
        <v>0.69862711605311645</v>
      </c>
      <c r="FX231" s="65">
        <f t="shared" si="749"/>
        <v>-0.2474745843068602</v>
      </c>
      <c r="FY231" s="65">
        <f t="shared" si="750"/>
        <v>4.2632485861468146</v>
      </c>
      <c r="FZ231" s="65">
        <f t="shared" si="751"/>
        <v>-5.4536611849315353</v>
      </c>
      <c r="GA231" s="65">
        <f t="shared" si="752"/>
        <v>0.83943576198331404</v>
      </c>
      <c r="GB231" s="65">
        <f t="shared" si="753"/>
        <v>0.31808800000000004</v>
      </c>
      <c r="GC231" s="65">
        <f t="shared" si="754"/>
        <v>-1.5746140000000002</v>
      </c>
      <c r="GD231" s="65">
        <f t="shared" si="755"/>
        <v>-2.4166020000000001</v>
      </c>
    </row>
    <row r="232" spans="1:186">
      <c r="A232" s="38" t="s">
        <v>185</v>
      </c>
      <c r="B232" s="37">
        <v>680303.14691300003</v>
      </c>
      <c r="C232" s="4">
        <v>4872161.1380899996</v>
      </c>
      <c r="D232" s="38" t="s">
        <v>439</v>
      </c>
      <c r="E232" s="38" t="s">
        <v>646</v>
      </c>
      <c r="F232" s="58">
        <v>4669</v>
      </c>
      <c r="G232" s="38" t="s">
        <v>446</v>
      </c>
      <c r="H232" s="34">
        <v>51.88</v>
      </c>
      <c r="I232" s="34">
        <v>0.96</v>
      </c>
      <c r="J232" s="34">
        <v>15.41</v>
      </c>
      <c r="K232" s="34">
        <v>9.19</v>
      </c>
      <c r="L232" s="34">
        <v>0.16</v>
      </c>
      <c r="M232" s="34">
        <v>8.4499999999999993</v>
      </c>
      <c r="N232" s="34">
        <v>10.74</v>
      </c>
      <c r="O232" s="34">
        <v>2.69</v>
      </c>
      <c r="P232" s="34">
        <v>0.39</v>
      </c>
      <c r="Q232" s="34">
        <v>0.06</v>
      </c>
      <c r="R232" s="34"/>
      <c r="S232" s="5">
        <f t="shared" si="631"/>
        <v>99.929999999999993</v>
      </c>
      <c r="AB232" s="4">
        <v>1</v>
      </c>
      <c r="AC232" s="4">
        <v>81</v>
      </c>
      <c r="AD232" s="4">
        <v>22</v>
      </c>
      <c r="AE232" s="4">
        <v>50</v>
      </c>
      <c r="AF232" s="26">
        <v>3</v>
      </c>
      <c r="BK232" s="4">
        <f t="shared" si="632"/>
        <v>5755</v>
      </c>
      <c r="BL232" s="6">
        <f t="shared" si="633"/>
        <v>0.86337160925278744</v>
      </c>
      <c r="BM232" s="6">
        <f t="shared" si="634"/>
        <v>1.2018027040560842E-2</v>
      </c>
      <c r="BN232" s="6">
        <f t="shared" si="635"/>
        <v>0.30221612080800159</v>
      </c>
      <c r="BO232" s="6">
        <f t="shared" si="636"/>
        <v>0.11509079524107702</v>
      </c>
      <c r="BP232" s="6">
        <f t="shared" si="637"/>
        <v>2.2554271215111362E-3</v>
      </c>
      <c r="BQ232" s="6">
        <f t="shared" si="638"/>
        <v>0.20962540312577521</v>
      </c>
      <c r="BR232" s="6">
        <f t="shared" si="639"/>
        <v>0.19151212553495009</v>
      </c>
      <c r="BS232" s="6">
        <f t="shared" si="640"/>
        <v>8.680219425621169E-2</v>
      </c>
      <c r="BT232" s="6">
        <f t="shared" si="641"/>
        <v>8.2802547770700636E-3</v>
      </c>
      <c r="BU232" s="6">
        <f t="shared" si="642"/>
        <v>8.4542764548400733E-4</v>
      </c>
      <c r="BV232" s="5">
        <f t="shared" si="643"/>
        <v>1.0900000000000001</v>
      </c>
      <c r="BW232" s="5">
        <f t="shared" si="644"/>
        <v>7.29</v>
      </c>
      <c r="BX232" s="36">
        <f t="shared" si="645"/>
        <v>66.95</v>
      </c>
      <c r="BY232" s="5">
        <f t="shared" si="646"/>
        <v>0.98</v>
      </c>
      <c r="BZ232" s="5">
        <f t="shared" si="647"/>
        <v>16.05</v>
      </c>
      <c r="CA232" s="5">
        <f t="shared" si="648"/>
        <v>11.19</v>
      </c>
      <c r="CB232" s="5">
        <f t="shared" si="649"/>
        <v>16</v>
      </c>
      <c r="CC232" s="5">
        <f t="shared" si="650"/>
        <v>3.08</v>
      </c>
      <c r="CD232" s="5">
        <f t="shared" si="651"/>
        <v>-7.66</v>
      </c>
      <c r="CE232" s="34">
        <f t="shared" si="652"/>
        <v>8.84</v>
      </c>
      <c r="CF232" s="34">
        <f t="shared" si="653"/>
        <v>22.27</v>
      </c>
      <c r="CG232" s="34">
        <f t="shared" si="654"/>
        <v>39.694656488549619</v>
      </c>
      <c r="CH232" s="5">
        <f t="shared" si="655"/>
        <v>12.36</v>
      </c>
      <c r="CI232" s="5">
        <f t="shared" si="656"/>
        <v>0.56000000000000005</v>
      </c>
      <c r="CJ232" s="6">
        <f t="shared" si="657"/>
        <v>8.3000000000000004E-2</v>
      </c>
      <c r="CK232" s="5">
        <f t="shared" si="658"/>
        <v>1.2E-2</v>
      </c>
      <c r="CL232" s="5" t="str">
        <f t="shared" si="659"/>
        <v/>
      </c>
      <c r="CM232" s="5" t="str">
        <f t="shared" si="660"/>
        <v/>
      </c>
      <c r="CN232" s="5" t="str">
        <f t="shared" si="661"/>
        <v/>
      </c>
      <c r="CO232" s="5" t="str">
        <f t="shared" si="662"/>
        <v/>
      </c>
      <c r="CP232" s="5">
        <f t="shared" si="663"/>
        <v>2.27</v>
      </c>
      <c r="CQ232" s="6">
        <f t="shared" si="664"/>
        <v>0.13600000000000001</v>
      </c>
      <c r="CR232" s="40">
        <f t="shared" si="665"/>
        <v>5.1999999999999998E-3</v>
      </c>
      <c r="CS232" s="5" t="str">
        <f t="shared" si="666"/>
        <v/>
      </c>
      <c r="CT232" s="5" t="str">
        <f t="shared" si="667"/>
        <v/>
      </c>
      <c r="CU232" s="5" t="str">
        <f t="shared" si="668"/>
        <v/>
      </c>
      <c r="CV232" s="5" t="str">
        <f t="shared" si="669"/>
        <v/>
      </c>
      <c r="CW232" s="5">
        <f t="shared" si="670"/>
        <v>16.670000000000002</v>
      </c>
      <c r="CX232" s="5" t="str">
        <f t="shared" si="671"/>
        <v/>
      </c>
      <c r="CY232" s="4">
        <f t="shared" si="672"/>
        <v>262</v>
      </c>
      <c r="CZ232" s="4">
        <f t="shared" si="673"/>
        <v>115.1</v>
      </c>
      <c r="DA232" s="4" t="str">
        <f t="shared" si="674"/>
        <v/>
      </c>
      <c r="DB232" s="5" t="str">
        <f t="shared" si="675"/>
        <v/>
      </c>
      <c r="DC232" s="5" t="str">
        <f t="shared" si="676"/>
        <v/>
      </c>
      <c r="DD232" s="5" t="str">
        <f t="shared" si="677"/>
        <v/>
      </c>
      <c r="DE232" s="5" t="str">
        <f t="shared" si="678"/>
        <v/>
      </c>
      <c r="DF232" s="5" t="str">
        <f t="shared" si="679"/>
        <v/>
      </c>
      <c r="DG232" s="5" t="str">
        <f t="shared" si="680"/>
        <v/>
      </c>
      <c r="DH232" s="5" t="str">
        <f t="shared" si="681"/>
        <v/>
      </c>
      <c r="DI232" s="5" t="str">
        <f t="shared" si="682"/>
        <v/>
      </c>
      <c r="DJ232" s="5" t="str">
        <f t="shared" si="683"/>
        <v/>
      </c>
      <c r="DK232" s="5" t="str">
        <f t="shared" si="684"/>
        <v/>
      </c>
      <c r="DL232" s="5" t="str">
        <f t="shared" si="685"/>
        <v/>
      </c>
      <c r="DM232" s="5" t="str">
        <f t="shared" si="686"/>
        <v/>
      </c>
      <c r="DN232" s="5" t="str">
        <f t="shared" si="687"/>
        <v/>
      </c>
      <c r="DO232" s="5" t="str">
        <f t="shared" si="688"/>
        <v/>
      </c>
      <c r="DP232" s="5" t="str">
        <f t="shared" si="689"/>
        <v/>
      </c>
      <c r="DQ232" s="5" t="str">
        <f t="shared" si="690"/>
        <v/>
      </c>
      <c r="DR232" s="5" t="str">
        <f t="shared" si="691"/>
        <v/>
      </c>
      <c r="DS232" s="5" t="str">
        <f t="shared" si="692"/>
        <v/>
      </c>
      <c r="DT232" s="5" t="str">
        <f t="shared" si="693"/>
        <v/>
      </c>
      <c r="DU232" s="5" t="str">
        <f t="shared" si="694"/>
        <v/>
      </c>
      <c r="DV232" s="5" t="str">
        <f t="shared" si="695"/>
        <v/>
      </c>
      <c r="DW232" s="5" t="str">
        <f t="shared" si="696"/>
        <v/>
      </c>
      <c r="DX232" s="5" t="str">
        <f t="shared" si="697"/>
        <v/>
      </c>
      <c r="DY232" s="5">
        <f t="shared" si="698"/>
        <v>0.96</v>
      </c>
      <c r="DZ232" s="36">
        <f t="shared" si="699"/>
        <v>25</v>
      </c>
      <c r="EA232" s="36" t="str">
        <f t="shared" si="700"/>
        <v/>
      </c>
      <c r="EB232" s="4">
        <f t="shared" si="701"/>
        <v>-270.03406501409171</v>
      </c>
      <c r="EC232" s="4">
        <f t="shared" si="702"/>
        <v>65.033337027680687</v>
      </c>
      <c r="ED232" s="4">
        <f t="shared" si="703"/>
        <v>-175.89057929518032</v>
      </c>
      <c r="EE232" s="4">
        <f t="shared" si="704"/>
        <v>336.73422540741302</v>
      </c>
      <c r="EF232" s="4">
        <f t="shared" si="705"/>
        <v>153.23243756490626</v>
      </c>
      <c r="EG232" s="5">
        <f t="shared" si="706"/>
        <v>0.63225958191148113</v>
      </c>
      <c r="EH232" s="5">
        <f t="shared" si="707"/>
        <v>3.1797293831783744</v>
      </c>
      <c r="EI232" s="5">
        <f t="shared" si="708"/>
        <v>1.0547849895743975</v>
      </c>
      <c r="EJ232" s="5">
        <f t="shared" si="709"/>
        <v>0.49638239605199591</v>
      </c>
      <c r="EK232" s="5">
        <f t="shared" si="710"/>
        <v>0.29516402432319555</v>
      </c>
      <c r="EL232" s="5">
        <f t="shared" si="711"/>
        <v>1.3028640743993543</v>
      </c>
      <c r="EM232" s="5">
        <f t="shared" si="712"/>
        <v>0.3</v>
      </c>
      <c r="EN232" s="5">
        <f t="shared" si="713"/>
        <v>17.98</v>
      </c>
      <c r="EO232" s="36">
        <f t="shared" si="714"/>
        <v>0.96</v>
      </c>
      <c r="EP232" s="36">
        <f t="shared" si="715"/>
        <v>1.6</v>
      </c>
      <c r="EQ232" s="36">
        <f t="shared" si="716"/>
        <v>0.6</v>
      </c>
      <c r="ER232" s="36">
        <f t="shared" si="717"/>
        <v>57.552</v>
      </c>
      <c r="ES232" s="36">
        <f t="shared" si="718"/>
        <v>50</v>
      </c>
      <c r="ET232" s="36">
        <f t="shared" si="719"/>
        <v>66</v>
      </c>
      <c r="EU232" s="36">
        <f t="shared" si="720"/>
        <v>8.270999999999999</v>
      </c>
      <c r="EV232" s="36">
        <f t="shared" si="721"/>
        <v>8.4499999999999993</v>
      </c>
      <c r="EW232" s="36">
        <f t="shared" si="722"/>
        <v>15.41</v>
      </c>
      <c r="EX232" s="36">
        <f t="shared" si="723"/>
        <v>8.270999999999999</v>
      </c>
      <c r="EY232" s="36">
        <f t="shared" si="724"/>
        <v>3.08</v>
      </c>
      <c r="EZ232" s="36">
        <f t="shared" si="725"/>
        <v>8.4499999999999993</v>
      </c>
      <c r="FA232" s="5" t="str">
        <f t="shared" si="726"/>
        <v/>
      </c>
      <c r="FB232" s="5" t="str">
        <f t="shared" si="727"/>
        <v/>
      </c>
      <c r="FC232" s="5" t="str">
        <f t="shared" si="728"/>
        <v/>
      </c>
      <c r="FD232" s="36">
        <f t="shared" si="729"/>
        <v>57.552</v>
      </c>
      <c r="FE232" s="36">
        <f t="shared" si="730"/>
        <v>50</v>
      </c>
      <c r="FF232" s="36">
        <f t="shared" si="731"/>
        <v>40.5</v>
      </c>
      <c r="FG232" s="5">
        <f t="shared" si="732"/>
        <v>6</v>
      </c>
      <c r="FH232" s="36">
        <f t="shared" si="733"/>
        <v>12.5</v>
      </c>
      <c r="FI232" s="36">
        <f t="shared" si="734"/>
        <v>22</v>
      </c>
      <c r="FJ232" s="5" t="str">
        <f t="shared" si="735"/>
        <v/>
      </c>
      <c r="FK232" s="5" t="str">
        <f t="shared" si="736"/>
        <v/>
      </c>
      <c r="FL232" s="5" t="str">
        <f t="shared" si="737"/>
        <v/>
      </c>
      <c r="FM232" s="5">
        <f t="shared" si="738"/>
        <v>3.3333333333333333E-2</v>
      </c>
      <c r="FN232" s="5" t="str">
        <f t="shared" si="739"/>
        <v/>
      </c>
      <c r="FO232" s="5" t="str">
        <f t="shared" si="740"/>
        <v/>
      </c>
      <c r="FP232" s="4">
        <f t="shared" si="741"/>
        <v>115.1</v>
      </c>
      <c r="FQ232" s="4" t="str">
        <f t="shared" si="742"/>
        <v/>
      </c>
      <c r="FR232" s="4" t="str">
        <f t="shared" si="743"/>
        <v/>
      </c>
      <c r="FS232" s="65" t="str">
        <f t="shared" si="744"/>
        <v/>
      </c>
      <c r="FT232" s="65" t="str">
        <f t="shared" si="745"/>
        <v/>
      </c>
      <c r="FU232" s="65" t="str">
        <f t="shared" si="746"/>
        <v/>
      </c>
      <c r="FV232" s="65" t="str">
        <f t="shared" si="747"/>
        <v/>
      </c>
      <c r="FW232" s="65">
        <f t="shared" si="748"/>
        <v>0.92530151567632524</v>
      </c>
      <c r="FX232" s="65">
        <f t="shared" si="749"/>
        <v>-0.24950031775919845</v>
      </c>
      <c r="FY232" s="65">
        <f t="shared" si="750"/>
        <v>4.4142173997395471</v>
      </c>
      <c r="FZ232" s="65">
        <f t="shared" si="751"/>
        <v>-5.5498112745188068</v>
      </c>
      <c r="GA232" s="65">
        <f t="shared" si="752"/>
        <v>0.18996926255942193</v>
      </c>
      <c r="GB232" s="65">
        <f t="shared" si="753"/>
        <v>0.3776210000000001</v>
      </c>
      <c r="GC232" s="65">
        <f t="shared" si="754"/>
        <v>-1.6185449999999999</v>
      </c>
      <c r="GD232" s="65">
        <f t="shared" si="755"/>
        <v>-2.465773</v>
      </c>
    </row>
    <row r="233" spans="1:186">
      <c r="A233" s="38" t="s">
        <v>185</v>
      </c>
      <c r="B233" s="37">
        <v>681271.50943500001</v>
      </c>
      <c r="C233" s="4">
        <v>4870519.4656499997</v>
      </c>
      <c r="D233" s="38" t="s">
        <v>439</v>
      </c>
      <c r="E233" s="38" t="s">
        <v>646</v>
      </c>
      <c r="F233" s="58">
        <v>4670</v>
      </c>
      <c r="G233" s="38" t="s">
        <v>447</v>
      </c>
      <c r="H233" s="34">
        <v>50.64</v>
      </c>
      <c r="I233" s="34">
        <v>1.1100000000000001</v>
      </c>
      <c r="J233" s="34">
        <v>16.93</v>
      </c>
      <c r="K233" s="34">
        <v>9.18</v>
      </c>
      <c r="L233" s="34">
        <v>0.18</v>
      </c>
      <c r="M233" s="34">
        <v>5.92</v>
      </c>
      <c r="N233" s="34">
        <v>12.39</v>
      </c>
      <c r="O233" s="34">
        <v>2.59</v>
      </c>
      <c r="P233" s="34">
        <v>0.28999999999999998</v>
      </c>
      <c r="Q233" s="34">
        <v>0.21</v>
      </c>
      <c r="R233" s="34"/>
      <c r="S233" s="5">
        <f t="shared" si="631"/>
        <v>99.440000000000026</v>
      </c>
      <c r="AB233" s="4">
        <v>5</v>
      </c>
      <c r="AC233" s="4">
        <v>167</v>
      </c>
      <c r="AD233" s="4">
        <v>29</v>
      </c>
      <c r="AE233" s="4">
        <v>77</v>
      </c>
      <c r="AF233" s="26">
        <v>27</v>
      </c>
      <c r="BK233" s="4">
        <f t="shared" si="632"/>
        <v>6654</v>
      </c>
      <c r="BL233" s="6">
        <f t="shared" si="633"/>
        <v>0.84273589615576627</v>
      </c>
      <c r="BM233" s="6">
        <f t="shared" si="634"/>
        <v>1.3895843765648475E-2</v>
      </c>
      <c r="BN233" s="6">
        <f t="shared" si="635"/>
        <v>0.3320258874289076</v>
      </c>
      <c r="BO233" s="6">
        <f t="shared" si="636"/>
        <v>0.11496556042579838</v>
      </c>
      <c r="BP233" s="6">
        <f t="shared" si="637"/>
        <v>2.5373555117000281E-3</v>
      </c>
      <c r="BQ233" s="6">
        <f t="shared" si="638"/>
        <v>0.14686182088811708</v>
      </c>
      <c r="BR233" s="6">
        <f t="shared" si="639"/>
        <v>0.22093437945791727</v>
      </c>
      <c r="BS233" s="6">
        <f t="shared" si="640"/>
        <v>8.3575346886092292E-2</v>
      </c>
      <c r="BT233" s="6">
        <f t="shared" si="641"/>
        <v>6.1571125265392776E-3</v>
      </c>
      <c r="BU233" s="6">
        <f t="shared" si="642"/>
        <v>2.9589967591940255E-3</v>
      </c>
      <c r="BV233" s="5">
        <f t="shared" si="643"/>
        <v>1.0900000000000001</v>
      </c>
      <c r="BW233" s="5">
        <f t="shared" si="644"/>
        <v>7.28</v>
      </c>
      <c r="BX233" s="36">
        <f t="shared" si="645"/>
        <v>58.69</v>
      </c>
      <c r="BY233" s="5">
        <f t="shared" si="646"/>
        <v>1.4</v>
      </c>
      <c r="BZ233" s="5">
        <f t="shared" si="647"/>
        <v>15.25</v>
      </c>
      <c r="CA233" s="5">
        <f t="shared" si="648"/>
        <v>11.16</v>
      </c>
      <c r="CB233" s="5">
        <f t="shared" si="649"/>
        <v>5.29</v>
      </c>
      <c r="CC233" s="5">
        <f t="shared" si="650"/>
        <v>2.88</v>
      </c>
      <c r="CD233" s="5">
        <f t="shared" si="651"/>
        <v>-9.5100000000000016</v>
      </c>
      <c r="CE233" s="34">
        <f t="shared" si="652"/>
        <v>6.21</v>
      </c>
      <c r="CF233" s="34">
        <f t="shared" si="653"/>
        <v>21.19</v>
      </c>
      <c r="CG233" s="34">
        <f t="shared" si="654"/>
        <v>29.306276545540349</v>
      </c>
      <c r="CH233" s="5">
        <f t="shared" si="655"/>
        <v>2.63</v>
      </c>
      <c r="CI233" s="5">
        <f t="shared" si="656"/>
        <v>0.36</v>
      </c>
      <c r="CJ233" s="6">
        <f t="shared" si="657"/>
        <v>3.6999999999999998E-2</v>
      </c>
      <c r="CK233" s="5">
        <f t="shared" si="658"/>
        <v>0.03</v>
      </c>
      <c r="CL233" s="5" t="str">
        <f t="shared" si="659"/>
        <v/>
      </c>
      <c r="CM233" s="5" t="str">
        <f t="shared" si="660"/>
        <v/>
      </c>
      <c r="CN233" s="5" t="str">
        <f t="shared" si="661"/>
        <v/>
      </c>
      <c r="CO233" s="5" t="str">
        <f t="shared" si="662"/>
        <v/>
      </c>
      <c r="CP233" s="5">
        <f t="shared" si="663"/>
        <v>2.66</v>
      </c>
      <c r="CQ233" s="6">
        <f t="shared" si="664"/>
        <v>0.93100000000000005</v>
      </c>
      <c r="CR233" s="40">
        <f t="shared" si="665"/>
        <v>6.8999999999999999E-3</v>
      </c>
      <c r="CS233" s="5" t="str">
        <f t="shared" si="666"/>
        <v/>
      </c>
      <c r="CT233" s="5" t="str">
        <f t="shared" si="667"/>
        <v/>
      </c>
      <c r="CU233" s="5" t="str">
        <f t="shared" si="668"/>
        <v/>
      </c>
      <c r="CV233" s="5" t="str">
        <f t="shared" si="669"/>
        <v/>
      </c>
      <c r="CW233" s="5">
        <f t="shared" si="670"/>
        <v>2.85</v>
      </c>
      <c r="CX233" s="5" t="str">
        <f t="shared" si="671"/>
        <v/>
      </c>
      <c r="CY233" s="4">
        <f t="shared" si="672"/>
        <v>229</v>
      </c>
      <c r="CZ233" s="4">
        <f t="shared" si="673"/>
        <v>86.4</v>
      </c>
      <c r="DA233" s="4" t="str">
        <f t="shared" si="674"/>
        <v/>
      </c>
      <c r="DB233" s="5" t="str">
        <f t="shared" si="675"/>
        <v/>
      </c>
      <c r="DC233" s="5" t="str">
        <f t="shared" si="676"/>
        <v/>
      </c>
      <c r="DD233" s="5" t="str">
        <f t="shared" si="677"/>
        <v/>
      </c>
      <c r="DE233" s="5" t="str">
        <f t="shared" si="678"/>
        <v/>
      </c>
      <c r="DF233" s="5" t="str">
        <f t="shared" si="679"/>
        <v/>
      </c>
      <c r="DG233" s="5" t="str">
        <f t="shared" si="680"/>
        <v/>
      </c>
      <c r="DH233" s="5" t="str">
        <f t="shared" si="681"/>
        <v/>
      </c>
      <c r="DI233" s="5" t="str">
        <f t="shared" si="682"/>
        <v/>
      </c>
      <c r="DJ233" s="5" t="str">
        <f t="shared" si="683"/>
        <v/>
      </c>
      <c r="DK233" s="5" t="str">
        <f t="shared" si="684"/>
        <v/>
      </c>
      <c r="DL233" s="5" t="str">
        <f t="shared" si="685"/>
        <v/>
      </c>
      <c r="DM233" s="5" t="str">
        <f t="shared" si="686"/>
        <v/>
      </c>
      <c r="DN233" s="5" t="str">
        <f t="shared" si="687"/>
        <v/>
      </c>
      <c r="DO233" s="5" t="str">
        <f t="shared" si="688"/>
        <v/>
      </c>
      <c r="DP233" s="5" t="str">
        <f t="shared" si="689"/>
        <v/>
      </c>
      <c r="DQ233" s="5" t="str">
        <f t="shared" si="690"/>
        <v/>
      </c>
      <c r="DR233" s="5" t="str">
        <f t="shared" si="691"/>
        <v/>
      </c>
      <c r="DS233" s="5" t="str">
        <f t="shared" si="692"/>
        <v/>
      </c>
      <c r="DT233" s="5" t="str">
        <f t="shared" si="693"/>
        <v/>
      </c>
      <c r="DU233" s="5" t="str">
        <f t="shared" si="694"/>
        <v/>
      </c>
      <c r="DV233" s="5" t="str">
        <f t="shared" si="695"/>
        <v/>
      </c>
      <c r="DW233" s="5" t="str">
        <f t="shared" si="696"/>
        <v/>
      </c>
      <c r="DX233" s="5" t="str">
        <f t="shared" si="697"/>
        <v/>
      </c>
      <c r="DY233" s="5">
        <f t="shared" si="698"/>
        <v>5.6</v>
      </c>
      <c r="DZ233" s="36">
        <f t="shared" si="699"/>
        <v>56</v>
      </c>
      <c r="EA233" s="36" t="str">
        <f t="shared" si="700"/>
        <v/>
      </c>
      <c r="EB233" s="4">
        <f t="shared" si="701"/>
        <v>-298.35261381747029</v>
      </c>
      <c r="EC233" s="4">
        <f t="shared" si="702"/>
        <v>43.88991966734568</v>
      </c>
      <c r="ED233" s="4">
        <f t="shared" si="703"/>
        <v>-199.57533089955848</v>
      </c>
      <c r="EE233" s="4">
        <f t="shared" si="704"/>
        <v>275.72322507956392</v>
      </c>
      <c r="EF233" s="4">
        <f t="shared" si="705"/>
        <v>235.3868552530904</v>
      </c>
      <c r="EG233" s="5">
        <f t="shared" si="706"/>
        <v>0.62472349457303111</v>
      </c>
      <c r="EH233" s="5">
        <f t="shared" si="707"/>
        <v>3.701743999865466</v>
      </c>
      <c r="EI233" s="5">
        <f t="shared" si="708"/>
        <v>1.0690321610336453</v>
      </c>
      <c r="EJ233" s="5">
        <f t="shared" si="709"/>
        <v>0.40605741398116452</v>
      </c>
      <c r="EK233" s="5">
        <f t="shared" si="710"/>
        <v>0.25634051401642965</v>
      </c>
      <c r="EL233" s="5">
        <f t="shared" si="711"/>
        <v>1.3557277252652096</v>
      </c>
      <c r="EM233" s="5">
        <f t="shared" si="712"/>
        <v>0.33</v>
      </c>
      <c r="EN233" s="5">
        <f t="shared" si="713"/>
        <v>17.53</v>
      </c>
      <c r="EO233" s="36">
        <f t="shared" si="714"/>
        <v>1.1100000000000001</v>
      </c>
      <c r="EP233" s="36">
        <f t="shared" si="715"/>
        <v>1.7999999999999998</v>
      </c>
      <c r="EQ233" s="36">
        <f t="shared" si="716"/>
        <v>2.1</v>
      </c>
      <c r="ER233" s="36">
        <f t="shared" si="717"/>
        <v>66.544500000000014</v>
      </c>
      <c r="ES233" s="36">
        <f t="shared" si="718"/>
        <v>77</v>
      </c>
      <c r="ET233" s="36">
        <f t="shared" si="719"/>
        <v>87</v>
      </c>
      <c r="EU233" s="36">
        <f t="shared" si="720"/>
        <v>8.2620000000000005</v>
      </c>
      <c r="EV233" s="36">
        <f t="shared" si="721"/>
        <v>5.92</v>
      </c>
      <c r="EW233" s="36">
        <f t="shared" si="722"/>
        <v>16.93</v>
      </c>
      <c r="EX233" s="36">
        <f t="shared" si="723"/>
        <v>8.2620000000000005</v>
      </c>
      <c r="EY233" s="36">
        <f t="shared" si="724"/>
        <v>2.88</v>
      </c>
      <c r="EZ233" s="36">
        <f t="shared" si="725"/>
        <v>5.92</v>
      </c>
      <c r="FA233" s="5" t="str">
        <f t="shared" si="726"/>
        <v/>
      </c>
      <c r="FB233" s="5" t="str">
        <f t="shared" si="727"/>
        <v/>
      </c>
      <c r="FC233" s="5" t="str">
        <f t="shared" si="728"/>
        <v/>
      </c>
      <c r="FD233" s="36">
        <f t="shared" si="729"/>
        <v>66.544500000000014</v>
      </c>
      <c r="FE233" s="36">
        <f t="shared" si="730"/>
        <v>77</v>
      </c>
      <c r="FF233" s="36">
        <f t="shared" si="731"/>
        <v>83.5</v>
      </c>
      <c r="FG233" s="5">
        <f t="shared" si="732"/>
        <v>54</v>
      </c>
      <c r="FH233" s="36">
        <f t="shared" si="733"/>
        <v>19.25</v>
      </c>
      <c r="FI233" s="36">
        <f t="shared" si="734"/>
        <v>29</v>
      </c>
      <c r="FJ233" s="5" t="str">
        <f t="shared" si="735"/>
        <v/>
      </c>
      <c r="FK233" s="5" t="str">
        <f t="shared" si="736"/>
        <v/>
      </c>
      <c r="FL233" s="5" t="str">
        <f t="shared" si="737"/>
        <v/>
      </c>
      <c r="FM233" s="5">
        <f t="shared" si="738"/>
        <v>0.16666666666666666</v>
      </c>
      <c r="FN233" s="5" t="str">
        <f t="shared" si="739"/>
        <v/>
      </c>
      <c r="FO233" s="5" t="str">
        <f t="shared" si="740"/>
        <v/>
      </c>
      <c r="FP233" s="4">
        <f t="shared" si="741"/>
        <v>133.08000000000001</v>
      </c>
      <c r="FQ233" s="4" t="str">
        <f t="shared" si="742"/>
        <v/>
      </c>
      <c r="FR233" s="4" t="str">
        <f t="shared" si="743"/>
        <v/>
      </c>
      <c r="FS233" s="65" t="str">
        <f t="shared" si="744"/>
        <v/>
      </c>
      <c r="FT233" s="65" t="str">
        <f t="shared" si="745"/>
        <v/>
      </c>
      <c r="FU233" s="65" t="str">
        <f t="shared" si="746"/>
        <v/>
      </c>
      <c r="FV233" s="65" t="str">
        <f t="shared" si="747"/>
        <v/>
      </c>
      <c r="FW233" s="65">
        <f t="shared" si="748"/>
        <v>0.85175777670658837</v>
      </c>
      <c r="FX233" s="65">
        <f t="shared" si="749"/>
        <v>1.6936659427419754E-3</v>
      </c>
      <c r="FY233" s="65">
        <f t="shared" si="750"/>
        <v>4.6204236738187561</v>
      </c>
      <c r="FZ233" s="65">
        <f t="shared" si="751"/>
        <v>-5.1490848489960266</v>
      </c>
      <c r="GA233" s="65">
        <f t="shared" si="752"/>
        <v>0.89317693864969416</v>
      </c>
      <c r="GB233" s="65">
        <f t="shared" si="753"/>
        <v>0.35286300000000009</v>
      </c>
      <c r="GC233" s="65">
        <f t="shared" si="754"/>
        <v>-1.5704739999999997</v>
      </c>
      <c r="GD233" s="65">
        <f t="shared" si="755"/>
        <v>-2.4525800000000002</v>
      </c>
    </row>
    <row r="234" spans="1:186">
      <c r="A234" s="38" t="s">
        <v>185</v>
      </c>
      <c r="B234" s="37">
        <v>682961.85305699997</v>
      </c>
      <c r="C234" s="4">
        <v>4868935.9257800002</v>
      </c>
      <c r="D234" s="38" t="s">
        <v>439</v>
      </c>
      <c r="E234" s="38" t="s">
        <v>646</v>
      </c>
      <c r="F234" s="58">
        <v>4677</v>
      </c>
      <c r="G234" s="38" t="s">
        <v>448</v>
      </c>
      <c r="H234" s="34">
        <v>51.82</v>
      </c>
      <c r="I234" s="34">
        <v>0.88</v>
      </c>
      <c r="J234" s="34">
        <v>15</v>
      </c>
      <c r="K234" s="34">
        <v>8.27</v>
      </c>
      <c r="L234" s="34">
        <v>0.18</v>
      </c>
      <c r="M234" s="34">
        <v>8.52</v>
      </c>
      <c r="N234" s="34">
        <v>12.45</v>
      </c>
      <c r="O234" s="34">
        <v>1.75</v>
      </c>
      <c r="P234" s="34">
        <v>0.31</v>
      </c>
      <c r="Q234" s="34">
        <v>0.02</v>
      </c>
      <c r="R234" s="34"/>
      <c r="S234" s="5">
        <f t="shared" si="631"/>
        <v>99.2</v>
      </c>
      <c r="U234" s="4">
        <v>38</v>
      </c>
      <c r="W234" s="4">
        <v>449</v>
      </c>
      <c r="AC234" s="4">
        <v>69</v>
      </c>
      <c r="AD234" s="4">
        <v>25</v>
      </c>
      <c r="AE234" s="4">
        <v>35</v>
      </c>
      <c r="AF234" s="26"/>
      <c r="AH234" s="5">
        <v>1</v>
      </c>
      <c r="AI234" s="5">
        <v>4</v>
      </c>
      <c r="AK234" s="5">
        <v>5</v>
      </c>
      <c r="AL234" s="5">
        <v>2</v>
      </c>
      <c r="AM234" s="5">
        <v>0.7</v>
      </c>
      <c r="AO234" s="5">
        <v>0.5</v>
      </c>
      <c r="AT234" s="5">
        <v>3</v>
      </c>
      <c r="AU234" s="5">
        <v>0.4</v>
      </c>
      <c r="BK234" s="4">
        <f t="shared" si="632"/>
        <v>5276</v>
      </c>
      <c r="BL234" s="6">
        <f t="shared" si="633"/>
        <v>0.86237310700615744</v>
      </c>
      <c r="BM234" s="6">
        <f t="shared" si="634"/>
        <v>1.1016524787180772E-2</v>
      </c>
      <c r="BN234" s="6">
        <f t="shared" si="635"/>
        <v>0.29417532849578348</v>
      </c>
      <c r="BO234" s="6">
        <f t="shared" si="636"/>
        <v>0.10356919223544145</v>
      </c>
      <c r="BP234" s="6">
        <f t="shared" si="637"/>
        <v>2.5373555117000281E-3</v>
      </c>
      <c r="BQ234" s="6">
        <f t="shared" si="638"/>
        <v>0.21136194492681715</v>
      </c>
      <c r="BR234" s="6">
        <f t="shared" si="639"/>
        <v>0.22200427960057062</v>
      </c>
      <c r="BS234" s="6">
        <f t="shared" si="640"/>
        <v>5.6469828977089388E-2</v>
      </c>
      <c r="BT234" s="6">
        <f t="shared" si="641"/>
        <v>6.5817409766454347E-3</v>
      </c>
      <c r="BU234" s="6">
        <f t="shared" si="642"/>
        <v>2.818092151613358E-4</v>
      </c>
      <c r="BV234" s="5">
        <f t="shared" si="643"/>
        <v>0.98</v>
      </c>
      <c r="BW234" s="5">
        <f t="shared" si="644"/>
        <v>6.56</v>
      </c>
      <c r="BX234" s="36">
        <f t="shared" si="645"/>
        <v>69.42</v>
      </c>
      <c r="BY234" s="5">
        <f t="shared" si="646"/>
        <v>0.87</v>
      </c>
      <c r="BZ234" s="5">
        <f t="shared" si="647"/>
        <v>17.05</v>
      </c>
      <c r="CA234" s="5">
        <f t="shared" si="648"/>
        <v>14.15</v>
      </c>
      <c r="CB234" s="5">
        <f t="shared" si="649"/>
        <v>44</v>
      </c>
      <c r="CC234" s="5">
        <f t="shared" si="650"/>
        <v>2.06</v>
      </c>
      <c r="CD234" s="5">
        <f t="shared" si="651"/>
        <v>-10.389999999999999</v>
      </c>
      <c r="CE234" s="34">
        <f t="shared" si="652"/>
        <v>8.83</v>
      </c>
      <c r="CF234" s="34">
        <f t="shared" si="653"/>
        <v>23.029999999999998</v>
      </c>
      <c r="CG234" s="34">
        <f t="shared" si="654"/>
        <v>38.341293964394275</v>
      </c>
      <c r="CH234" s="5">
        <f t="shared" si="655"/>
        <v>29.47</v>
      </c>
      <c r="CI234" s="5">
        <f t="shared" si="656"/>
        <v>0.49</v>
      </c>
      <c r="CJ234" s="6">
        <f t="shared" si="657"/>
        <v>0.17499999999999999</v>
      </c>
      <c r="CK234" s="5" t="str">
        <f t="shared" si="658"/>
        <v/>
      </c>
      <c r="CL234" s="5">
        <f t="shared" si="659"/>
        <v>13.8</v>
      </c>
      <c r="CM234" s="5" t="str">
        <f t="shared" si="660"/>
        <v/>
      </c>
      <c r="CN234" s="5" t="str">
        <f t="shared" si="661"/>
        <v/>
      </c>
      <c r="CO234" s="5" t="str">
        <f t="shared" si="662"/>
        <v/>
      </c>
      <c r="CP234" s="5">
        <f t="shared" si="663"/>
        <v>1.4</v>
      </c>
      <c r="CQ234" s="6" t="str">
        <f t="shared" si="664"/>
        <v/>
      </c>
      <c r="CR234" s="40">
        <f t="shared" si="665"/>
        <v>4.0000000000000001E-3</v>
      </c>
      <c r="CS234" s="5" t="str">
        <f t="shared" si="666"/>
        <v/>
      </c>
      <c r="CT234" s="5" t="str">
        <f t="shared" si="667"/>
        <v/>
      </c>
      <c r="CU234" s="5" t="str">
        <f t="shared" si="668"/>
        <v/>
      </c>
      <c r="CV234" s="5" t="str">
        <f t="shared" si="669"/>
        <v/>
      </c>
      <c r="CW234" s="5" t="str">
        <f t="shared" si="670"/>
        <v/>
      </c>
      <c r="CX234" s="5">
        <f t="shared" si="671"/>
        <v>1.33</v>
      </c>
      <c r="CY234" s="4">
        <f t="shared" si="672"/>
        <v>211</v>
      </c>
      <c r="CZ234" s="4">
        <f t="shared" si="673"/>
        <v>150.69999999999999</v>
      </c>
      <c r="DA234" s="4">
        <f t="shared" si="674"/>
        <v>1759</v>
      </c>
      <c r="DB234" s="5" t="str">
        <f t="shared" si="675"/>
        <v/>
      </c>
      <c r="DC234" s="5" t="str">
        <f t="shared" si="676"/>
        <v/>
      </c>
      <c r="DD234" s="5" t="str">
        <f t="shared" si="677"/>
        <v/>
      </c>
      <c r="DE234" s="5" t="str">
        <f t="shared" si="678"/>
        <v/>
      </c>
      <c r="DF234" s="5" t="str">
        <f t="shared" si="679"/>
        <v/>
      </c>
      <c r="DG234" s="5" t="str">
        <f t="shared" si="680"/>
        <v/>
      </c>
      <c r="DH234" s="5" t="str">
        <f t="shared" si="681"/>
        <v/>
      </c>
      <c r="DI234" s="5">
        <f t="shared" si="682"/>
        <v>0.28999999999999998</v>
      </c>
      <c r="DJ234" s="5">
        <f t="shared" si="683"/>
        <v>6</v>
      </c>
      <c r="DK234" s="5" t="str">
        <f t="shared" si="684"/>
        <v/>
      </c>
      <c r="DL234" s="5" t="str">
        <f t="shared" si="685"/>
        <v/>
      </c>
      <c r="DM234" s="5" t="str">
        <f t="shared" si="686"/>
        <v/>
      </c>
      <c r="DN234" s="5" t="str">
        <f t="shared" si="687"/>
        <v/>
      </c>
      <c r="DO234" s="5" t="str">
        <f t="shared" si="688"/>
        <v/>
      </c>
      <c r="DP234" s="5" t="str">
        <f t="shared" si="689"/>
        <v/>
      </c>
      <c r="DQ234" s="5">
        <f t="shared" si="690"/>
        <v>0.22</v>
      </c>
      <c r="DR234" s="5">
        <f t="shared" si="691"/>
        <v>0.31</v>
      </c>
      <c r="DS234" s="5">
        <f t="shared" si="692"/>
        <v>0.72</v>
      </c>
      <c r="DT234" s="5" t="str">
        <f t="shared" si="693"/>
        <v/>
      </c>
      <c r="DU234" s="5" t="str">
        <f t="shared" si="694"/>
        <v/>
      </c>
      <c r="DV234" s="5" t="str">
        <f t="shared" si="695"/>
        <v/>
      </c>
      <c r="DW234" s="5" t="str">
        <f t="shared" si="696"/>
        <v/>
      </c>
      <c r="DX234" s="5" t="str">
        <f t="shared" si="697"/>
        <v/>
      </c>
      <c r="DY234" s="5" t="str">
        <f t="shared" si="698"/>
        <v/>
      </c>
      <c r="DZ234" s="36" t="str">
        <f t="shared" si="699"/>
        <v/>
      </c>
      <c r="EA234" s="36" t="str">
        <f t="shared" si="700"/>
        <v/>
      </c>
      <c r="EB234" s="4">
        <f t="shared" si="701"/>
        <v>-271.8923676010146</v>
      </c>
      <c r="EC234" s="4">
        <f t="shared" si="702"/>
        <v>76.403279314603893</v>
      </c>
      <c r="ED234" s="4">
        <f t="shared" si="703"/>
        <v>-212.8848006590926</v>
      </c>
      <c r="EE234" s="4">
        <f t="shared" si="704"/>
        <v>325.94766194943941</v>
      </c>
      <c r="EF234" s="4">
        <f t="shared" si="705"/>
        <v>152.64905873595671</v>
      </c>
      <c r="EG234" s="5">
        <f t="shared" si="706"/>
        <v>0.58028531018240059</v>
      </c>
      <c r="EH234" s="5">
        <f t="shared" si="707"/>
        <v>4.6673763793795073</v>
      </c>
      <c r="EI234" s="5">
        <f t="shared" si="708"/>
        <v>1.0322349687418033</v>
      </c>
      <c r="EJ234" s="5">
        <f t="shared" si="709"/>
        <v>0.28396005880847441</v>
      </c>
      <c r="EK234" s="5">
        <f t="shared" si="710"/>
        <v>0.19625493520247453</v>
      </c>
      <c r="EL234" s="5">
        <f t="shared" si="711"/>
        <v>1.5436028579864489</v>
      </c>
      <c r="EM234" s="5">
        <f t="shared" si="712"/>
        <v>0.28999999999999998</v>
      </c>
      <c r="EN234" s="5">
        <f t="shared" si="713"/>
        <v>18.03</v>
      </c>
      <c r="EO234" s="36">
        <f t="shared" si="714"/>
        <v>0.88</v>
      </c>
      <c r="EP234" s="36">
        <f t="shared" si="715"/>
        <v>1.7999999999999998</v>
      </c>
      <c r="EQ234" s="36">
        <f t="shared" si="716"/>
        <v>0.2</v>
      </c>
      <c r="ER234" s="36">
        <f t="shared" si="717"/>
        <v>52.756</v>
      </c>
      <c r="ES234" s="36">
        <f t="shared" si="718"/>
        <v>35</v>
      </c>
      <c r="ET234" s="36">
        <f t="shared" si="719"/>
        <v>75</v>
      </c>
      <c r="EU234" s="36">
        <f t="shared" si="720"/>
        <v>7.4429999999999996</v>
      </c>
      <c r="EV234" s="36">
        <f t="shared" si="721"/>
        <v>8.52</v>
      </c>
      <c r="EW234" s="36">
        <f t="shared" si="722"/>
        <v>15</v>
      </c>
      <c r="EX234" s="36">
        <f t="shared" si="723"/>
        <v>7.4429999999999996</v>
      </c>
      <c r="EY234" s="36">
        <f t="shared" si="724"/>
        <v>2.06</v>
      </c>
      <c r="EZ234" s="36">
        <f t="shared" si="725"/>
        <v>8.52</v>
      </c>
      <c r="FA234" s="5" t="str">
        <f t="shared" si="726"/>
        <v/>
      </c>
      <c r="FB234" s="5" t="str">
        <f t="shared" si="727"/>
        <v/>
      </c>
      <c r="FC234" s="5" t="str">
        <f t="shared" si="728"/>
        <v/>
      </c>
      <c r="FD234" s="36">
        <f t="shared" si="729"/>
        <v>52.756</v>
      </c>
      <c r="FE234" s="36">
        <f t="shared" si="730"/>
        <v>35</v>
      </c>
      <c r="FF234" s="36">
        <f t="shared" si="731"/>
        <v>34.5</v>
      </c>
      <c r="FG234" s="5" t="str">
        <f t="shared" si="732"/>
        <v/>
      </c>
      <c r="FH234" s="36" t="str">
        <f t="shared" si="733"/>
        <v/>
      </c>
      <c r="FI234" s="36" t="str">
        <f t="shared" si="734"/>
        <v/>
      </c>
      <c r="FJ234" s="5" t="str">
        <f t="shared" si="735"/>
        <v/>
      </c>
      <c r="FK234" s="5" t="str">
        <f t="shared" si="736"/>
        <v/>
      </c>
      <c r="FL234" s="5" t="str">
        <f t="shared" si="737"/>
        <v/>
      </c>
      <c r="FM234" s="5" t="str">
        <f t="shared" si="738"/>
        <v/>
      </c>
      <c r="FN234" s="5" t="str">
        <f t="shared" si="739"/>
        <v/>
      </c>
      <c r="FO234" s="5" t="str">
        <f t="shared" si="740"/>
        <v/>
      </c>
      <c r="FP234" s="4">
        <f t="shared" si="741"/>
        <v>105.52</v>
      </c>
      <c r="FQ234" s="4">
        <f t="shared" si="742"/>
        <v>100</v>
      </c>
      <c r="FR234" s="4" t="str">
        <f t="shared" si="743"/>
        <v/>
      </c>
      <c r="FS234" s="65" t="str">
        <f t="shared" si="744"/>
        <v/>
      </c>
      <c r="FT234" s="65">
        <f t="shared" si="745"/>
        <v>0.25541881841452008</v>
      </c>
      <c r="FU234" s="65">
        <f t="shared" si="746"/>
        <v>-0.45593195564972439</v>
      </c>
      <c r="FV234" s="65">
        <f t="shared" si="747"/>
        <v>-0.46218090492672592</v>
      </c>
      <c r="FW234" s="65">
        <f t="shared" si="748"/>
        <v>0.9625394980055717</v>
      </c>
      <c r="FX234" s="65">
        <f t="shared" si="749"/>
        <v>-0.28139570480911003</v>
      </c>
      <c r="FY234" s="65">
        <f t="shared" si="750"/>
        <v>4.0921123519317568</v>
      </c>
      <c r="FZ234" s="65">
        <f t="shared" si="751"/>
        <v>-5.2359512420992687</v>
      </c>
      <c r="GA234" s="65" t="str">
        <f t="shared" si="752"/>
        <v/>
      </c>
      <c r="GB234" s="65">
        <f t="shared" si="753"/>
        <v>0.36433899999999997</v>
      </c>
      <c r="GC234" s="65">
        <f t="shared" si="754"/>
        <v>-1.587264</v>
      </c>
      <c r="GD234" s="65">
        <f t="shared" si="755"/>
        <v>-2.4243530000000004</v>
      </c>
    </row>
    <row r="235" spans="1:186">
      <c r="A235" s="38" t="s">
        <v>185</v>
      </c>
      <c r="B235" s="37">
        <v>683055.85944799997</v>
      </c>
      <c r="C235" s="4">
        <v>4869007.1005499996</v>
      </c>
      <c r="D235" s="38" t="s">
        <v>439</v>
      </c>
      <c r="E235" s="38" t="s">
        <v>646</v>
      </c>
      <c r="F235" s="58">
        <v>4679</v>
      </c>
      <c r="G235" s="38" t="s">
        <v>449</v>
      </c>
      <c r="H235" s="34">
        <v>52.16</v>
      </c>
      <c r="I235" s="34">
        <v>1.04</v>
      </c>
      <c r="J235" s="34">
        <v>14.79</v>
      </c>
      <c r="K235" s="34">
        <v>8.7100000000000009</v>
      </c>
      <c r="L235" s="34">
        <v>0.14000000000000001</v>
      </c>
      <c r="M235" s="34">
        <v>8.1300000000000008</v>
      </c>
      <c r="N235" s="34">
        <v>11.54</v>
      </c>
      <c r="O235" s="34">
        <v>2.63</v>
      </c>
      <c r="P235" s="34">
        <v>0.41</v>
      </c>
      <c r="Q235" s="34">
        <v>0.06</v>
      </c>
      <c r="R235" s="34"/>
      <c r="S235" s="5">
        <f t="shared" si="631"/>
        <v>99.609999999999985</v>
      </c>
      <c r="AB235" s="4">
        <v>5</v>
      </c>
      <c r="AC235" s="4">
        <v>196</v>
      </c>
      <c r="AD235" s="4">
        <v>28</v>
      </c>
      <c r="AE235" s="4">
        <v>52</v>
      </c>
      <c r="AF235" s="26">
        <v>4</v>
      </c>
      <c r="BK235" s="4">
        <f t="shared" si="632"/>
        <v>6235</v>
      </c>
      <c r="BL235" s="6">
        <f t="shared" si="633"/>
        <v>0.86803128640372762</v>
      </c>
      <c r="BM235" s="6">
        <f t="shared" si="634"/>
        <v>1.3019529293940912E-2</v>
      </c>
      <c r="BN235" s="6">
        <f t="shared" si="635"/>
        <v>0.29005687389684248</v>
      </c>
      <c r="BO235" s="6">
        <f t="shared" si="636"/>
        <v>0.10907952410770196</v>
      </c>
      <c r="BP235" s="6">
        <f t="shared" si="637"/>
        <v>1.9734987313222443E-3</v>
      </c>
      <c r="BQ235" s="6">
        <f t="shared" si="638"/>
        <v>0.20168692632101218</v>
      </c>
      <c r="BR235" s="6">
        <f t="shared" si="639"/>
        <v>0.2057774607703281</v>
      </c>
      <c r="BS235" s="6">
        <f t="shared" si="640"/>
        <v>8.4866085834140043E-2</v>
      </c>
      <c r="BT235" s="6">
        <f t="shared" si="641"/>
        <v>8.7048832271762206E-3</v>
      </c>
      <c r="BU235" s="6">
        <f t="shared" si="642"/>
        <v>8.4542764548400733E-4</v>
      </c>
      <c r="BV235" s="5">
        <f t="shared" si="643"/>
        <v>1.04</v>
      </c>
      <c r="BW235" s="5">
        <f t="shared" si="644"/>
        <v>6.9</v>
      </c>
      <c r="BX235" s="36">
        <f t="shared" si="645"/>
        <v>67.290000000000006</v>
      </c>
      <c r="BY235" s="5">
        <f t="shared" si="646"/>
        <v>0.96</v>
      </c>
      <c r="BZ235" s="5">
        <f t="shared" si="647"/>
        <v>14.22</v>
      </c>
      <c r="CA235" s="5">
        <f t="shared" si="648"/>
        <v>11.1</v>
      </c>
      <c r="CB235" s="5">
        <f t="shared" si="649"/>
        <v>17.329999999999998</v>
      </c>
      <c r="CC235" s="5">
        <f t="shared" si="650"/>
        <v>3.04</v>
      </c>
      <c r="CD235" s="5">
        <f t="shared" si="651"/>
        <v>-8.5</v>
      </c>
      <c r="CE235" s="34">
        <f t="shared" si="652"/>
        <v>8.5400000000000009</v>
      </c>
      <c r="CF235" s="34">
        <f t="shared" si="653"/>
        <v>22.71</v>
      </c>
      <c r="CG235" s="34">
        <f t="shared" si="654"/>
        <v>37.604579480405107</v>
      </c>
      <c r="CH235" s="5">
        <f t="shared" si="655"/>
        <v>12.99</v>
      </c>
      <c r="CI235" s="5">
        <f t="shared" si="656"/>
        <v>0.55000000000000004</v>
      </c>
      <c r="CJ235" s="6">
        <f t="shared" si="657"/>
        <v>8.6999999999999994E-2</v>
      </c>
      <c r="CK235" s="5">
        <f t="shared" si="658"/>
        <v>2.5999999999999999E-2</v>
      </c>
      <c r="CL235" s="5" t="str">
        <f t="shared" si="659"/>
        <v/>
      </c>
      <c r="CM235" s="5" t="str">
        <f t="shared" si="660"/>
        <v/>
      </c>
      <c r="CN235" s="5" t="str">
        <f t="shared" si="661"/>
        <v/>
      </c>
      <c r="CO235" s="5" t="str">
        <f t="shared" si="662"/>
        <v/>
      </c>
      <c r="CP235" s="5">
        <f t="shared" si="663"/>
        <v>1.86</v>
      </c>
      <c r="CQ235" s="6">
        <f t="shared" si="664"/>
        <v>0.14299999999999999</v>
      </c>
      <c r="CR235" s="40">
        <f t="shared" si="665"/>
        <v>5.0000000000000001E-3</v>
      </c>
      <c r="CS235" s="5" t="str">
        <f t="shared" si="666"/>
        <v/>
      </c>
      <c r="CT235" s="5" t="str">
        <f t="shared" si="667"/>
        <v/>
      </c>
      <c r="CU235" s="5" t="str">
        <f t="shared" si="668"/>
        <v/>
      </c>
      <c r="CV235" s="5" t="str">
        <f t="shared" si="669"/>
        <v/>
      </c>
      <c r="CW235" s="5">
        <f t="shared" si="670"/>
        <v>13</v>
      </c>
      <c r="CX235" s="5" t="str">
        <f t="shared" si="671"/>
        <v/>
      </c>
      <c r="CY235" s="4">
        <f t="shared" si="672"/>
        <v>223</v>
      </c>
      <c r="CZ235" s="4">
        <f t="shared" si="673"/>
        <v>119.9</v>
      </c>
      <c r="DA235" s="4" t="str">
        <f t="shared" si="674"/>
        <v/>
      </c>
      <c r="DB235" s="5" t="str">
        <f t="shared" si="675"/>
        <v/>
      </c>
      <c r="DC235" s="5" t="str">
        <f t="shared" si="676"/>
        <v/>
      </c>
      <c r="DD235" s="5" t="str">
        <f t="shared" si="677"/>
        <v/>
      </c>
      <c r="DE235" s="5" t="str">
        <f t="shared" si="678"/>
        <v/>
      </c>
      <c r="DF235" s="5" t="str">
        <f t="shared" si="679"/>
        <v/>
      </c>
      <c r="DG235" s="5" t="str">
        <f t="shared" si="680"/>
        <v/>
      </c>
      <c r="DH235" s="5" t="str">
        <f t="shared" si="681"/>
        <v/>
      </c>
      <c r="DI235" s="5" t="str">
        <f t="shared" si="682"/>
        <v/>
      </c>
      <c r="DJ235" s="5" t="str">
        <f t="shared" si="683"/>
        <v/>
      </c>
      <c r="DK235" s="5" t="str">
        <f t="shared" si="684"/>
        <v/>
      </c>
      <c r="DL235" s="5" t="str">
        <f t="shared" si="685"/>
        <v/>
      </c>
      <c r="DM235" s="5" t="str">
        <f t="shared" si="686"/>
        <v/>
      </c>
      <c r="DN235" s="5" t="str">
        <f t="shared" si="687"/>
        <v/>
      </c>
      <c r="DO235" s="5" t="str">
        <f t="shared" si="688"/>
        <v/>
      </c>
      <c r="DP235" s="5" t="str">
        <f t="shared" si="689"/>
        <v/>
      </c>
      <c r="DQ235" s="5" t="str">
        <f t="shared" si="690"/>
        <v/>
      </c>
      <c r="DR235" s="5" t="str">
        <f t="shared" si="691"/>
        <v/>
      </c>
      <c r="DS235" s="5" t="str">
        <f t="shared" si="692"/>
        <v/>
      </c>
      <c r="DT235" s="5" t="str">
        <f t="shared" si="693"/>
        <v/>
      </c>
      <c r="DU235" s="5" t="str">
        <f t="shared" si="694"/>
        <v/>
      </c>
      <c r="DV235" s="5" t="str">
        <f t="shared" si="695"/>
        <v/>
      </c>
      <c r="DW235" s="5" t="str">
        <f t="shared" si="696"/>
        <v/>
      </c>
      <c r="DX235" s="5" t="str">
        <f t="shared" si="697"/>
        <v/>
      </c>
      <c r="DY235" s="5">
        <f t="shared" si="698"/>
        <v>1.23</v>
      </c>
      <c r="DZ235" s="36">
        <f t="shared" si="699"/>
        <v>32</v>
      </c>
      <c r="EA235" s="36" t="str">
        <f t="shared" si="700"/>
        <v/>
      </c>
      <c r="EB235" s="4">
        <f t="shared" si="701"/>
        <v>-281.9386633772919</v>
      </c>
      <c r="EC235" s="4">
        <f t="shared" si="702"/>
        <v>58.587819226374179</v>
      </c>
      <c r="ED235" s="4">
        <f t="shared" si="703"/>
        <v>-215.06901670512997</v>
      </c>
      <c r="EE235" s="4">
        <f t="shared" si="704"/>
        <v>323.78597972265504</v>
      </c>
      <c r="EF235" s="4">
        <f t="shared" si="705"/>
        <v>172.62620105097079</v>
      </c>
      <c r="EG235" s="5">
        <f t="shared" si="706"/>
        <v>0.57436014676599745</v>
      </c>
      <c r="EH235" s="5">
        <f t="shared" si="707"/>
        <v>3.1010684337511516</v>
      </c>
      <c r="EI235" s="5">
        <f t="shared" si="708"/>
        <v>0.96920948494670534</v>
      </c>
      <c r="EJ235" s="5">
        <f t="shared" si="709"/>
        <v>0.45463114972509849</v>
      </c>
      <c r="EK235" s="5">
        <f t="shared" si="710"/>
        <v>0.30148834170975169</v>
      </c>
      <c r="EL235" s="5">
        <f t="shared" si="711"/>
        <v>1.4625282643920767</v>
      </c>
      <c r="EM235" s="5">
        <f t="shared" si="712"/>
        <v>0.28000000000000003</v>
      </c>
      <c r="EN235" s="5">
        <f t="shared" si="713"/>
        <v>17.78</v>
      </c>
      <c r="EO235" s="36">
        <f t="shared" si="714"/>
        <v>1.04</v>
      </c>
      <c r="EP235" s="36">
        <f t="shared" si="715"/>
        <v>1.4000000000000001</v>
      </c>
      <c r="EQ235" s="36">
        <f t="shared" si="716"/>
        <v>0.6</v>
      </c>
      <c r="ER235" s="36">
        <f t="shared" si="717"/>
        <v>62.348000000000006</v>
      </c>
      <c r="ES235" s="36">
        <f t="shared" si="718"/>
        <v>52</v>
      </c>
      <c r="ET235" s="36">
        <f t="shared" si="719"/>
        <v>84</v>
      </c>
      <c r="EU235" s="36">
        <f t="shared" si="720"/>
        <v>7.8390000000000013</v>
      </c>
      <c r="EV235" s="36">
        <f t="shared" si="721"/>
        <v>8.1300000000000008</v>
      </c>
      <c r="EW235" s="36">
        <f t="shared" si="722"/>
        <v>14.79</v>
      </c>
      <c r="EX235" s="36">
        <f t="shared" si="723"/>
        <v>7.8390000000000013</v>
      </c>
      <c r="EY235" s="36">
        <f t="shared" si="724"/>
        <v>3.04</v>
      </c>
      <c r="EZ235" s="36">
        <f t="shared" si="725"/>
        <v>8.1300000000000008</v>
      </c>
      <c r="FA235" s="5" t="str">
        <f t="shared" si="726"/>
        <v/>
      </c>
      <c r="FB235" s="5" t="str">
        <f t="shared" si="727"/>
        <v/>
      </c>
      <c r="FC235" s="5" t="str">
        <f t="shared" si="728"/>
        <v/>
      </c>
      <c r="FD235" s="36">
        <f t="shared" si="729"/>
        <v>62.348000000000006</v>
      </c>
      <c r="FE235" s="36">
        <f t="shared" si="730"/>
        <v>52</v>
      </c>
      <c r="FF235" s="36">
        <f t="shared" si="731"/>
        <v>98</v>
      </c>
      <c r="FG235" s="5">
        <f t="shared" si="732"/>
        <v>8</v>
      </c>
      <c r="FH235" s="36">
        <f t="shared" si="733"/>
        <v>13</v>
      </c>
      <c r="FI235" s="36">
        <f t="shared" si="734"/>
        <v>28</v>
      </c>
      <c r="FJ235" s="5" t="str">
        <f t="shared" si="735"/>
        <v/>
      </c>
      <c r="FK235" s="5" t="str">
        <f t="shared" si="736"/>
        <v/>
      </c>
      <c r="FL235" s="5" t="str">
        <f t="shared" si="737"/>
        <v/>
      </c>
      <c r="FM235" s="5">
        <f t="shared" si="738"/>
        <v>0.16666666666666666</v>
      </c>
      <c r="FN235" s="5" t="str">
        <f t="shared" si="739"/>
        <v/>
      </c>
      <c r="FO235" s="5" t="str">
        <f t="shared" si="740"/>
        <v/>
      </c>
      <c r="FP235" s="4">
        <f t="shared" si="741"/>
        <v>124.7</v>
      </c>
      <c r="FQ235" s="4" t="str">
        <f t="shared" si="742"/>
        <v/>
      </c>
      <c r="FR235" s="4" t="str">
        <f t="shared" si="743"/>
        <v/>
      </c>
      <c r="FS235" s="65" t="str">
        <f t="shared" si="744"/>
        <v/>
      </c>
      <c r="FT235" s="65" t="str">
        <f t="shared" si="745"/>
        <v/>
      </c>
      <c r="FU235" s="65" t="str">
        <f t="shared" si="746"/>
        <v/>
      </c>
      <c r="FV235" s="65" t="str">
        <f t="shared" si="747"/>
        <v/>
      </c>
      <c r="FW235" s="65">
        <f t="shared" si="748"/>
        <v>0.89284800113939566</v>
      </c>
      <c r="FX235" s="65">
        <f t="shared" si="749"/>
        <v>9.9479604869877017E-2</v>
      </c>
      <c r="FY235" s="65">
        <f t="shared" si="750"/>
        <v>4.730866570924352</v>
      </c>
      <c r="FZ235" s="65">
        <f t="shared" si="751"/>
        <v>-4.7316227687121355</v>
      </c>
      <c r="GA235" s="65">
        <f t="shared" si="752"/>
        <v>0.37787118456666235</v>
      </c>
      <c r="GB235" s="65">
        <f t="shared" si="753"/>
        <v>0.35501499999999997</v>
      </c>
      <c r="GC235" s="65">
        <f t="shared" si="754"/>
        <v>-1.6157049999999999</v>
      </c>
      <c r="GD235" s="65">
        <f t="shared" si="755"/>
        <v>-2.4589829999999999</v>
      </c>
    </row>
    <row r="236" spans="1:186">
      <c r="A236" s="38" t="s">
        <v>185</v>
      </c>
      <c r="B236" s="37">
        <v>677964.11058400001</v>
      </c>
      <c r="C236" s="4">
        <v>4901507.3383200001</v>
      </c>
      <c r="D236" s="38" t="s">
        <v>439</v>
      </c>
      <c r="E236" s="38" t="s">
        <v>646</v>
      </c>
      <c r="F236" s="58">
        <v>5329</v>
      </c>
      <c r="G236" s="38" t="s">
        <v>457</v>
      </c>
      <c r="H236" s="34">
        <v>47.72</v>
      </c>
      <c r="I236" s="34">
        <v>1.19</v>
      </c>
      <c r="J236" s="34">
        <v>15.55</v>
      </c>
      <c r="K236" s="34">
        <v>8.81</v>
      </c>
      <c r="L236" s="34">
        <v>0.21</v>
      </c>
      <c r="M236" s="34">
        <v>6.14</v>
      </c>
      <c r="N236" s="34">
        <v>18.79</v>
      </c>
      <c r="O236" s="34">
        <v>1.53</v>
      </c>
      <c r="P236" s="34">
        <v>0.01</v>
      </c>
      <c r="Q236" s="34">
        <v>0.1</v>
      </c>
      <c r="R236" s="34"/>
      <c r="S236" s="5">
        <f t="shared" si="631"/>
        <v>100.05</v>
      </c>
      <c r="W236" s="4">
        <v>479</v>
      </c>
      <c r="Y236" s="4">
        <v>219</v>
      </c>
      <c r="AB236" s="4">
        <v>14</v>
      </c>
      <c r="AC236" s="4">
        <v>159</v>
      </c>
      <c r="AD236" s="4">
        <v>28</v>
      </c>
      <c r="AE236" s="4">
        <v>88</v>
      </c>
      <c r="AF236" s="26">
        <v>9</v>
      </c>
      <c r="AG236" s="4">
        <v>14</v>
      </c>
      <c r="BK236" s="4">
        <f t="shared" si="632"/>
        <v>7134</v>
      </c>
      <c r="BL236" s="6">
        <f t="shared" si="633"/>
        <v>0.79414212015310359</v>
      </c>
      <c r="BM236" s="6">
        <f t="shared" si="634"/>
        <v>1.4897346019028543E-2</v>
      </c>
      <c r="BN236" s="6">
        <f t="shared" si="635"/>
        <v>0.30496175720729557</v>
      </c>
      <c r="BO236" s="6">
        <f t="shared" si="636"/>
        <v>0.11033187226048843</v>
      </c>
      <c r="BP236" s="6">
        <f t="shared" si="637"/>
        <v>2.9602480969833662E-3</v>
      </c>
      <c r="BQ236" s="6">
        <f t="shared" si="638"/>
        <v>0.15231952369139171</v>
      </c>
      <c r="BR236" s="6">
        <f t="shared" si="639"/>
        <v>0.33505706134094149</v>
      </c>
      <c r="BS236" s="6">
        <f t="shared" si="640"/>
        <v>4.9370764762826723E-2</v>
      </c>
      <c r="BT236" s="6">
        <f t="shared" si="641"/>
        <v>2.1231422505307856E-4</v>
      </c>
      <c r="BU236" s="6">
        <f t="shared" si="642"/>
        <v>1.409046075806679E-3</v>
      </c>
      <c r="BV236" s="5">
        <f t="shared" si="643"/>
        <v>1.05</v>
      </c>
      <c r="BW236" s="5">
        <f t="shared" si="644"/>
        <v>6.98</v>
      </c>
      <c r="BX236" s="36">
        <f t="shared" si="645"/>
        <v>60.56</v>
      </c>
      <c r="BY236" s="5">
        <f t="shared" si="646"/>
        <v>1.29</v>
      </c>
      <c r="BZ236" s="5">
        <f t="shared" si="647"/>
        <v>13.07</v>
      </c>
      <c r="CA236" s="5">
        <f t="shared" si="648"/>
        <v>15.79</v>
      </c>
      <c r="CB236" s="5">
        <f t="shared" si="649"/>
        <v>11.9</v>
      </c>
      <c r="CC236" s="5">
        <f t="shared" si="650"/>
        <v>1.54</v>
      </c>
      <c r="CD236" s="5">
        <f t="shared" si="651"/>
        <v>-17.25</v>
      </c>
      <c r="CE236" s="34">
        <f t="shared" si="652"/>
        <v>6.1499999999999995</v>
      </c>
      <c r="CF236" s="34">
        <f t="shared" si="653"/>
        <v>26.470000000000002</v>
      </c>
      <c r="CG236" s="34">
        <f t="shared" si="654"/>
        <v>23.233849641103134</v>
      </c>
      <c r="CH236" s="5">
        <f t="shared" si="655"/>
        <v>0.19</v>
      </c>
      <c r="CI236" s="5">
        <f t="shared" si="656"/>
        <v>0.01</v>
      </c>
      <c r="CJ236" s="6">
        <f t="shared" si="657"/>
        <v>8.7999999999999995E-2</v>
      </c>
      <c r="CK236" s="5">
        <f t="shared" si="658"/>
        <v>8.7999999999999995E-2</v>
      </c>
      <c r="CL236" s="5" t="str">
        <f t="shared" si="659"/>
        <v/>
      </c>
      <c r="CM236" s="5">
        <f t="shared" si="660"/>
        <v>1</v>
      </c>
      <c r="CN236" s="5">
        <f t="shared" si="661"/>
        <v>0.46</v>
      </c>
      <c r="CO236" s="5" t="str">
        <f t="shared" si="662"/>
        <v/>
      </c>
      <c r="CP236" s="5">
        <f t="shared" si="663"/>
        <v>3.14</v>
      </c>
      <c r="CQ236" s="6">
        <f t="shared" si="664"/>
        <v>0.32100000000000001</v>
      </c>
      <c r="CR236" s="40">
        <f t="shared" si="665"/>
        <v>7.4000000000000003E-3</v>
      </c>
      <c r="CS236" s="5">
        <f t="shared" si="666"/>
        <v>1.56</v>
      </c>
      <c r="CT236" s="5" t="str">
        <f t="shared" si="667"/>
        <v/>
      </c>
      <c r="CU236" s="5" t="str">
        <f t="shared" si="668"/>
        <v/>
      </c>
      <c r="CV236" s="5" t="str">
        <f t="shared" si="669"/>
        <v/>
      </c>
      <c r="CW236" s="5">
        <f t="shared" si="670"/>
        <v>9.7799999999999994</v>
      </c>
      <c r="CX236" s="5" t="str">
        <f t="shared" si="671"/>
        <v/>
      </c>
      <c r="CY236" s="4">
        <f t="shared" si="672"/>
        <v>255</v>
      </c>
      <c r="CZ236" s="4">
        <f t="shared" si="673"/>
        <v>81.099999999999994</v>
      </c>
      <c r="DA236" s="4" t="str">
        <f t="shared" si="674"/>
        <v/>
      </c>
      <c r="DB236" s="5">
        <f t="shared" si="675"/>
        <v>0.5</v>
      </c>
      <c r="DC236" s="5" t="str">
        <f t="shared" si="676"/>
        <v/>
      </c>
      <c r="DD236" s="5" t="str">
        <f t="shared" si="677"/>
        <v/>
      </c>
      <c r="DE236" s="5" t="str">
        <f t="shared" si="678"/>
        <v/>
      </c>
      <c r="DF236" s="5" t="str">
        <f t="shared" si="679"/>
        <v/>
      </c>
      <c r="DG236" s="5" t="str">
        <f t="shared" si="680"/>
        <v/>
      </c>
      <c r="DH236" s="5" t="str">
        <f t="shared" si="681"/>
        <v/>
      </c>
      <c r="DI236" s="5" t="str">
        <f t="shared" si="682"/>
        <v/>
      </c>
      <c r="DJ236" s="5" t="str">
        <f t="shared" si="683"/>
        <v/>
      </c>
      <c r="DK236" s="5" t="str">
        <f t="shared" si="684"/>
        <v/>
      </c>
      <c r="DL236" s="5" t="str">
        <f t="shared" si="685"/>
        <v/>
      </c>
      <c r="DM236" s="5" t="str">
        <f t="shared" si="686"/>
        <v/>
      </c>
      <c r="DN236" s="5" t="str">
        <f t="shared" si="687"/>
        <v/>
      </c>
      <c r="DO236" s="5" t="str">
        <f t="shared" si="688"/>
        <v/>
      </c>
      <c r="DP236" s="5" t="str">
        <f t="shared" si="689"/>
        <v/>
      </c>
      <c r="DQ236" s="5" t="str">
        <f t="shared" si="690"/>
        <v/>
      </c>
      <c r="DR236" s="5" t="str">
        <f t="shared" si="691"/>
        <v/>
      </c>
      <c r="DS236" s="5" t="str">
        <f t="shared" si="692"/>
        <v/>
      </c>
      <c r="DT236" s="5" t="str">
        <f t="shared" si="693"/>
        <v/>
      </c>
      <c r="DU236" s="5" t="str">
        <f t="shared" si="694"/>
        <v/>
      </c>
      <c r="DV236" s="5" t="str">
        <f t="shared" si="695"/>
        <v/>
      </c>
      <c r="DW236" s="5" t="str">
        <f t="shared" si="696"/>
        <v/>
      </c>
      <c r="DX236" s="5" t="str">
        <f t="shared" si="697"/>
        <v/>
      </c>
      <c r="DY236" s="5">
        <f t="shared" si="698"/>
        <v>1.63</v>
      </c>
      <c r="DZ236" s="36">
        <f t="shared" si="699"/>
        <v>37</v>
      </c>
      <c r="EA236" s="36" t="str">
        <f t="shared" si="700"/>
        <v/>
      </c>
      <c r="EB236" s="4">
        <f t="shared" si="701"/>
        <v>-384.21551187871512</v>
      </c>
      <c r="EC236" s="4">
        <f t="shared" si="702"/>
        <v>-8.2404131641395928</v>
      </c>
      <c r="ED236" s="4">
        <f t="shared" si="703"/>
        <v>-414.73544446246723</v>
      </c>
      <c r="EE236" s="4">
        <f t="shared" si="704"/>
        <v>277.54874197090868</v>
      </c>
      <c r="EF236" s="4">
        <f t="shared" si="705"/>
        <v>285.69167119323089</v>
      </c>
      <c r="EG236" s="5">
        <f t="shared" si="706"/>
        <v>0.42382856383320655</v>
      </c>
      <c r="EH236" s="5">
        <f t="shared" si="707"/>
        <v>6.1536757832431803</v>
      </c>
      <c r="EI236" s="5">
        <f t="shared" si="708"/>
        <v>0.79303742936069876</v>
      </c>
      <c r="EJ236" s="5">
        <f t="shared" si="709"/>
        <v>0.14793712558250374</v>
      </c>
      <c r="EK236" s="5">
        <f t="shared" si="710"/>
        <v>0.16192052295079248</v>
      </c>
      <c r="EL236" s="5">
        <f t="shared" si="711"/>
        <v>2.1984719638053742</v>
      </c>
      <c r="EM236" s="5">
        <f t="shared" si="712"/>
        <v>0.33</v>
      </c>
      <c r="EN236" s="5">
        <f t="shared" si="713"/>
        <v>20.5</v>
      </c>
      <c r="EO236" s="36">
        <f t="shared" si="714"/>
        <v>1.19</v>
      </c>
      <c r="EP236" s="36">
        <f t="shared" si="715"/>
        <v>2.1</v>
      </c>
      <c r="EQ236" s="36">
        <f t="shared" si="716"/>
        <v>1</v>
      </c>
      <c r="ER236" s="36">
        <f t="shared" si="717"/>
        <v>71.340500000000006</v>
      </c>
      <c r="ES236" s="36">
        <f t="shared" si="718"/>
        <v>88</v>
      </c>
      <c r="ET236" s="36">
        <f t="shared" si="719"/>
        <v>84</v>
      </c>
      <c r="EU236" s="36">
        <f t="shared" si="720"/>
        <v>7.9290000000000003</v>
      </c>
      <c r="EV236" s="36">
        <f t="shared" si="721"/>
        <v>6.14</v>
      </c>
      <c r="EW236" s="36">
        <f t="shared" si="722"/>
        <v>15.55</v>
      </c>
      <c r="EX236" s="36">
        <f t="shared" si="723"/>
        <v>7.9290000000000003</v>
      </c>
      <c r="EY236" s="36">
        <f t="shared" si="724"/>
        <v>1.54</v>
      </c>
      <c r="EZ236" s="36">
        <f t="shared" si="725"/>
        <v>6.14</v>
      </c>
      <c r="FA236" s="5" t="str">
        <f t="shared" si="726"/>
        <v/>
      </c>
      <c r="FB236" s="5" t="str">
        <f t="shared" si="727"/>
        <v/>
      </c>
      <c r="FC236" s="5" t="str">
        <f t="shared" si="728"/>
        <v/>
      </c>
      <c r="FD236" s="36">
        <f t="shared" si="729"/>
        <v>71.340500000000006</v>
      </c>
      <c r="FE236" s="36">
        <f t="shared" si="730"/>
        <v>88</v>
      </c>
      <c r="FF236" s="36">
        <f t="shared" si="731"/>
        <v>79.5</v>
      </c>
      <c r="FG236" s="5">
        <f t="shared" si="732"/>
        <v>18</v>
      </c>
      <c r="FH236" s="36">
        <f t="shared" si="733"/>
        <v>22</v>
      </c>
      <c r="FI236" s="36">
        <f t="shared" si="734"/>
        <v>28</v>
      </c>
      <c r="FJ236" s="5" t="str">
        <f t="shared" si="735"/>
        <v/>
      </c>
      <c r="FK236" s="5" t="str">
        <f t="shared" si="736"/>
        <v/>
      </c>
      <c r="FL236" s="5" t="str">
        <f t="shared" si="737"/>
        <v/>
      </c>
      <c r="FM236" s="5">
        <f t="shared" si="738"/>
        <v>0.46666666666666667</v>
      </c>
      <c r="FN236" s="5" t="str">
        <f t="shared" si="739"/>
        <v/>
      </c>
      <c r="FO236" s="5" t="str">
        <f t="shared" si="740"/>
        <v/>
      </c>
      <c r="FP236" s="4">
        <f t="shared" si="741"/>
        <v>142.68</v>
      </c>
      <c r="FQ236" s="4" t="str">
        <f t="shared" si="742"/>
        <v/>
      </c>
      <c r="FR236" s="4" t="str">
        <f t="shared" si="743"/>
        <v/>
      </c>
      <c r="FS236" s="65" t="str">
        <f t="shared" si="744"/>
        <v/>
      </c>
      <c r="FT236" s="65" t="str">
        <f t="shared" si="745"/>
        <v/>
      </c>
      <c r="FU236" s="65" t="str">
        <f t="shared" si="746"/>
        <v/>
      </c>
      <c r="FV236" s="65" t="str">
        <f t="shared" si="747"/>
        <v/>
      </c>
      <c r="FW236" s="65">
        <f t="shared" si="748"/>
        <v>0.79571420622606248</v>
      </c>
      <c r="FX236" s="65">
        <f t="shared" si="749"/>
        <v>-4.9875989353921346E-2</v>
      </c>
      <c r="FY236" s="65">
        <f t="shared" si="750"/>
        <v>4.6773220290104121</v>
      </c>
      <c r="FZ236" s="65">
        <f t="shared" si="751"/>
        <v>-5.3823498492842008</v>
      </c>
      <c r="GA236" s="65">
        <f t="shared" si="752"/>
        <v>0.29240010810429951</v>
      </c>
      <c r="GB236" s="65">
        <f t="shared" si="753"/>
        <v>0.22965100000000013</v>
      </c>
      <c r="GC236" s="65">
        <f t="shared" si="754"/>
        <v>-1.5783259999999999</v>
      </c>
      <c r="GD236" s="65">
        <f t="shared" si="755"/>
        <v>-2.4244680000000001</v>
      </c>
    </row>
    <row r="237" spans="1:186">
      <c r="A237" s="38" t="s">
        <v>185</v>
      </c>
      <c r="B237" s="37">
        <v>678048.18854700006</v>
      </c>
      <c r="C237" s="4">
        <v>4901599.6190099996</v>
      </c>
      <c r="D237" s="38" t="s">
        <v>439</v>
      </c>
      <c r="E237" s="38" t="s">
        <v>646</v>
      </c>
      <c r="F237" s="58">
        <v>5331</v>
      </c>
      <c r="G237" s="38" t="s">
        <v>458</v>
      </c>
      <c r="H237" s="34">
        <v>49.95</v>
      </c>
      <c r="I237" s="34">
        <v>1.07</v>
      </c>
      <c r="J237" s="34">
        <v>15.49</v>
      </c>
      <c r="K237" s="34">
        <v>9.14</v>
      </c>
      <c r="L237" s="34">
        <v>0.22</v>
      </c>
      <c r="M237" s="34">
        <v>6.52</v>
      </c>
      <c r="N237" s="34">
        <v>13.41</v>
      </c>
      <c r="O237" s="34">
        <v>3.75</v>
      </c>
      <c r="P237" s="34">
        <v>0.41</v>
      </c>
      <c r="Q237" s="34">
        <v>0.09</v>
      </c>
      <c r="R237" s="34"/>
      <c r="S237" s="5">
        <f t="shared" si="631"/>
        <v>100.05</v>
      </c>
      <c r="W237" s="4">
        <v>290</v>
      </c>
      <c r="Y237" s="4">
        <v>74</v>
      </c>
      <c r="AB237" s="4">
        <v>21</v>
      </c>
      <c r="AC237" s="4">
        <v>130</v>
      </c>
      <c r="AD237" s="4">
        <v>28</v>
      </c>
      <c r="AE237" s="4">
        <v>78</v>
      </c>
      <c r="AF237" s="26">
        <v>11</v>
      </c>
      <c r="AG237" s="4">
        <v>50</v>
      </c>
      <c r="BK237" s="4">
        <f t="shared" si="632"/>
        <v>6415</v>
      </c>
      <c r="BL237" s="6">
        <f t="shared" si="633"/>
        <v>0.8312531203195207</v>
      </c>
      <c r="BM237" s="6">
        <f t="shared" si="634"/>
        <v>1.3395092638958439E-2</v>
      </c>
      <c r="BN237" s="6">
        <f t="shared" si="635"/>
        <v>0.30378505589331239</v>
      </c>
      <c r="BO237" s="6">
        <f t="shared" si="636"/>
        <v>0.1144646211646838</v>
      </c>
      <c r="BP237" s="6">
        <f t="shared" si="637"/>
        <v>3.1012122920778123E-3</v>
      </c>
      <c r="BQ237" s="6">
        <f t="shared" si="638"/>
        <v>0.16174646489704786</v>
      </c>
      <c r="BR237" s="6">
        <f t="shared" si="639"/>
        <v>0.23912268188302427</v>
      </c>
      <c r="BS237" s="6">
        <f t="shared" si="640"/>
        <v>0.12100677637947725</v>
      </c>
      <c r="BT237" s="6">
        <f t="shared" si="641"/>
        <v>8.7048832271762206E-3</v>
      </c>
      <c r="BU237" s="6">
        <f t="shared" si="642"/>
        <v>1.2681414682260109E-3</v>
      </c>
      <c r="BV237" s="5">
        <f t="shared" si="643"/>
        <v>1.0900000000000001</v>
      </c>
      <c r="BW237" s="5">
        <f t="shared" si="644"/>
        <v>7.25</v>
      </c>
      <c r="BX237" s="36">
        <f t="shared" si="645"/>
        <v>61.12</v>
      </c>
      <c r="BY237" s="5">
        <f t="shared" si="646"/>
        <v>1.26</v>
      </c>
      <c r="BZ237" s="5">
        <f t="shared" si="647"/>
        <v>14.48</v>
      </c>
      <c r="CA237" s="5">
        <f t="shared" si="648"/>
        <v>12.53</v>
      </c>
      <c r="CB237" s="5">
        <f t="shared" si="649"/>
        <v>11.89</v>
      </c>
      <c r="CC237" s="5">
        <f t="shared" si="650"/>
        <v>4.16</v>
      </c>
      <c r="CD237" s="5">
        <f t="shared" si="651"/>
        <v>-9.25</v>
      </c>
      <c r="CE237" s="34">
        <f t="shared" si="652"/>
        <v>6.93</v>
      </c>
      <c r="CF237" s="34">
        <f t="shared" si="653"/>
        <v>24.09</v>
      </c>
      <c r="CG237" s="34">
        <f t="shared" si="654"/>
        <v>28.767123287671232</v>
      </c>
      <c r="CH237" s="5">
        <f t="shared" si="655"/>
        <v>8.66</v>
      </c>
      <c r="CI237" s="5">
        <f t="shared" si="656"/>
        <v>0.53</v>
      </c>
      <c r="CJ237" s="6">
        <f t="shared" si="657"/>
        <v>8.6999999999999994E-2</v>
      </c>
      <c r="CK237" s="5">
        <f t="shared" si="658"/>
        <v>0.16200000000000001</v>
      </c>
      <c r="CL237" s="5" t="str">
        <f t="shared" si="659"/>
        <v/>
      </c>
      <c r="CM237" s="5">
        <f t="shared" si="660"/>
        <v>2.38</v>
      </c>
      <c r="CN237" s="5">
        <f t="shared" si="661"/>
        <v>0.26</v>
      </c>
      <c r="CO237" s="5" t="str">
        <f t="shared" si="662"/>
        <v/>
      </c>
      <c r="CP237" s="5">
        <f t="shared" si="663"/>
        <v>2.79</v>
      </c>
      <c r="CQ237" s="6">
        <f t="shared" si="664"/>
        <v>0.39300000000000002</v>
      </c>
      <c r="CR237" s="40">
        <f t="shared" si="665"/>
        <v>7.3000000000000001E-3</v>
      </c>
      <c r="CS237" s="5">
        <f t="shared" si="666"/>
        <v>4.55</v>
      </c>
      <c r="CT237" s="5" t="str">
        <f t="shared" si="667"/>
        <v/>
      </c>
      <c r="CU237" s="5" t="str">
        <f t="shared" si="668"/>
        <v/>
      </c>
      <c r="CV237" s="5" t="str">
        <f t="shared" si="669"/>
        <v/>
      </c>
      <c r="CW237" s="5">
        <f t="shared" si="670"/>
        <v>7.09</v>
      </c>
      <c r="CX237" s="5" t="str">
        <f t="shared" si="671"/>
        <v/>
      </c>
      <c r="CY237" s="4">
        <f t="shared" si="672"/>
        <v>229</v>
      </c>
      <c r="CZ237" s="4">
        <f t="shared" si="673"/>
        <v>82.2</v>
      </c>
      <c r="DA237" s="4" t="str">
        <f t="shared" si="674"/>
        <v/>
      </c>
      <c r="DB237" s="5">
        <f t="shared" si="675"/>
        <v>1.79</v>
      </c>
      <c r="DC237" s="5" t="str">
        <f t="shared" si="676"/>
        <v/>
      </c>
      <c r="DD237" s="5" t="str">
        <f t="shared" si="677"/>
        <v/>
      </c>
      <c r="DE237" s="5" t="str">
        <f t="shared" si="678"/>
        <v/>
      </c>
      <c r="DF237" s="5" t="str">
        <f t="shared" si="679"/>
        <v/>
      </c>
      <c r="DG237" s="5" t="str">
        <f t="shared" si="680"/>
        <v/>
      </c>
      <c r="DH237" s="5" t="str">
        <f t="shared" si="681"/>
        <v/>
      </c>
      <c r="DI237" s="5" t="str">
        <f t="shared" si="682"/>
        <v/>
      </c>
      <c r="DJ237" s="5" t="str">
        <f t="shared" si="683"/>
        <v/>
      </c>
      <c r="DK237" s="5" t="str">
        <f t="shared" si="684"/>
        <v/>
      </c>
      <c r="DL237" s="5" t="str">
        <f t="shared" si="685"/>
        <v/>
      </c>
      <c r="DM237" s="5" t="str">
        <f t="shared" si="686"/>
        <v/>
      </c>
      <c r="DN237" s="5" t="str">
        <f t="shared" si="687"/>
        <v/>
      </c>
      <c r="DO237" s="5" t="str">
        <f t="shared" si="688"/>
        <v/>
      </c>
      <c r="DP237" s="5" t="str">
        <f t="shared" si="689"/>
        <v/>
      </c>
      <c r="DQ237" s="5" t="str">
        <f t="shared" si="690"/>
        <v/>
      </c>
      <c r="DR237" s="5" t="str">
        <f t="shared" si="691"/>
        <v/>
      </c>
      <c r="DS237" s="5" t="str">
        <f t="shared" si="692"/>
        <v/>
      </c>
      <c r="DT237" s="5" t="str">
        <f t="shared" si="693"/>
        <v/>
      </c>
      <c r="DU237" s="5" t="str">
        <f t="shared" si="694"/>
        <v/>
      </c>
      <c r="DV237" s="5" t="str">
        <f t="shared" si="695"/>
        <v/>
      </c>
      <c r="DW237" s="5" t="str">
        <f t="shared" si="696"/>
        <v/>
      </c>
      <c r="DX237" s="5" t="str">
        <f t="shared" si="697"/>
        <v/>
      </c>
      <c r="DY237" s="5">
        <f t="shared" si="698"/>
        <v>2.25</v>
      </c>
      <c r="DZ237" s="36">
        <f t="shared" si="699"/>
        <v>39</v>
      </c>
      <c r="EA237" s="36" t="str">
        <f t="shared" si="700"/>
        <v/>
      </c>
      <c r="EB237" s="4">
        <f t="shared" si="701"/>
        <v>-351.42457503532529</v>
      </c>
      <c r="EC237" s="4">
        <f t="shared" si="702"/>
        <v>-12.042407422162782</v>
      </c>
      <c r="ED237" s="4">
        <f t="shared" si="703"/>
        <v>-304.17196747938971</v>
      </c>
      <c r="EE237" s="4">
        <f t="shared" si="704"/>
        <v>289.60617870069012</v>
      </c>
      <c r="EF237" s="4">
        <f t="shared" si="705"/>
        <v>277.43622872147267</v>
      </c>
      <c r="EG237" s="5">
        <f t="shared" si="706"/>
        <v>0.49980429427362089</v>
      </c>
      <c r="EH237" s="5">
        <f t="shared" si="707"/>
        <v>2.3430000761557435</v>
      </c>
      <c r="EI237" s="5">
        <f t="shared" si="708"/>
        <v>0.8238635846540453</v>
      </c>
      <c r="EJ237" s="5">
        <f t="shared" si="709"/>
        <v>0.54232360901266929</v>
      </c>
      <c r="EK237" s="5">
        <f t="shared" si="710"/>
        <v>0.40987880751991623</v>
      </c>
      <c r="EL237" s="5">
        <f t="shared" si="711"/>
        <v>1.6204538190594806</v>
      </c>
      <c r="EM237" s="5">
        <f t="shared" si="712"/>
        <v>0.31</v>
      </c>
      <c r="EN237" s="5">
        <f t="shared" si="713"/>
        <v>18.309999999999999</v>
      </c>
      <c r="EO237" s="36">
        <f t="shared" si="714"/>
        <v>1.07</v>
      </c>
      <c r="EP237" s="36">
        <f t="shared" si="715"/>
        <v>2.2000000000000002</v>
      </c>
      <c r="EQ237" s="36">
        <f t="shared" si="716"/>
        <v>0.89999999999999991</v>
      </c>
      <c r="ER237" s="36">
        <f t="shared" si="717"/>
        <v>64.146500000000003</v>
      </c>
      <c r="ES237" s="36">
        <f t="shared" si="718"/>
        <v>78</v>
      </c>
      <c r="ET237" s="36">
        <f t="shared" si="719"/>
        <v>84</v>
      </c>
      <c r="EU237" s="36">
        <f t="shared" si="720"/>
        <v>8.2260000000000009</v>
      </c>
      <c r="EV237" s="36">
        <f t="shared" si="721"/>
        <v>6.52</v>
      </c>
      <c r="EW237" s="36">
        <f t="shared" si="722"/>
        <v>15.49</v>
      </c>
      <c r="EX237" s="36">
        <f t="shared" si="723"/>
        <v>8.2260000000000009</v>
      </c>
      <c r="EY237" s="36">
        <f t="shared" si="724"/>
        <v>4.16</v>
      </c>
      <c r="EZ237" s="36">
        <f t="shared" si="725"/>
        <v>6.52</v>
      </c>
      <c r="FA237" s="5" t="str">
        <f t="shared" si="726"/>
        <v/>
      </c>
      <c r="FB237" s="5" t="str">
        <f t="shared" si="727"/>
        <v/>
      </c>
      <c r="FC237" s="5" t="str">
        <f t="shared" si="728"/>
        <v/>
      </c>
      <c r="FD237" s="36">
        <f t="shared" si="729"/>
        <v>64.146500000000003</v>
      </c>
      <c r="FE237" s="36">
        <f t="shared" si="730"/>
        <v>78</v>
      </c>
      <c r="FF237" s="36">
        <f t="shared" si="731"/>
        <v>65</v>
      </c>
      <c r="FG237" s="5">
        <f t="shared" si="732"/>
        <v>22</v>
      </c>
      <c r="FH237" s="36">
        <f t="shared" si="733"/>
        <v>19.5</v>
      </c>
      <c r="FI237" s="36">
        <f t="shared" si="734"/>
        <v>28</v>
      </c>
      <c r="FJ237" s="5" t="str">
        <f t="shared" si="735"/>
        <v/>
      </c>
      <c r="FK237" s="5" t="str">
        <f t="shared" si="736"/>
        <v/>
      </c>
      <c r="FL237" s="5" t="str">
        <f t="shared" si="737"/>
        <v/>
      </c>
      <c r="FM237" s="5">
        <f t="shared" si="738"/>
        <v>0.7</v>
      </c>
      <c r="FN237" s="5" t="str">
        <f t="shared" si="739"/>
        <v/>
      </c>
      <c r="FO237" s="5" t="str">
        <f t="shared" si="740"/>
        <v/>
      </c>
      <c r="FP237" s="4">
        <f t="shared" si="741"/>
        <v>128.30000000000001</v>
      </c>
      <c r="FQ237" s="4" t="str">
        <f t="shared" si="742"/>
        <v/>
      </c>
      <c r="FR237" s="4" t="str">
        <f t="shared" si="743"/>
        <v/>
      </c>
      <c r="FS237" s="65" t="str">
        <f t="shared" si="744"/>
        <v/>
      </c>
      <c r="FT237" s="65" t="str">
        <f t="shared" si="745"/>
        <v/>
      </c>
      <c r="FU237" s="65" t="str">
        <f t="shared" si="746"/>
        <v/>
      </c>
      <c r="FV237" s="65" t="str">
        <f t="shared" si="747"/>
        <v/>
      </c>
      <c r="FW237" s="65">
        <f t="shared" si="748"/>
        <v>0.86168570808114719</v>
      </c>
      <c r="FX237" s="65">
        <f t="shared" si="749"/>
        <v>-9.1193317076148125E-2</v>
      </c>
      <c r="FY237" s="65">
        <f t="shared" si="750"/>
        <v>4.4788360518829649</v>
      </c>
      <c r="FZ237" s="65">
        <f t="shared" si="751"/>
        <v>-5.3502884366785786</v>
      </c>
      <c r="GA237" s="65">
        <f t="shared" si="752"/>
        <v>0.47883248009011947</v>
      </c>
      <c r="GB237" s="65">
        <f t="shared" si="753"/>
        <v>0.30133100000000007</v>
      </c>
      <c r="GC237" s="65">
        <f t="shared" si="754"/>
        <v>-1.64497</v>
      </c>
      <c r="GD237" s="65">
        <f t="shared" si="755"/>
        <v>-2.5037690000000001</v>
      </c>
    </row>
    <row r="238" spans="1:186">
      <c r="A238" s="38" t="s">
        <v>185</v>
      </c>
      <c r="B238" s="37">
        <v>678093.30355099996</v>
      </c>
      <c r="C238" s="4">
        <v>4901632.4299299996</v>
      </c>
      <c r="D238" s="38" t="s">
        <v>439</v>
      </c>
      <c r="E238" s="38" t="s">
        <v>646</v>
      </c>
      <c r="F238" s="58">
        <v>5332</v>
      </c>
      <c r="G238" s="38" t="s">
        <v>459</v>
      </c>
      <c r="H238" s="34">
        <v>51.2</v>
      </c>
      <c r="I238" s="34">
        <v>0.93</v>
      </c>
      <c r="J238" s="34">
        <v>17.68</v>
      </c>
      <c r="K238" s="34">
        <v>9.02</v>
      </c>
      <c r="L238" s="34">
        <v>0.18</v>
      </c>
      <c r="M238" s="34">
        <v>5.31</v>
      </c>
      <c r="N238" s="34">
        <v>13.24</v>
      </c>
      <c r="O238" s="34">
        <v>2.3199999999999998</v>
      </c>
      <c r="P238" s="34">
        <v>0.71</v>
      </c>
      <c r="Q238" s="34">
        <v>0.12</v>
      </c>
      <c r="R238" s="34"/>
      <c r="S238" s="5">
        <f t="shared" si="631"/>
        <v>100.71</v>
      </c>
      <c r="U238" s="4">
        <v>39</v>
      </c>
      <c r="W238" s="4">
        <v>388</v>
      </c>
      <c r="X238" s="4">
        <v>49</v>
      </c>
      <c r="Y238" s="4">
        <v>104</v>
      </c>
      <c r="AB238" s="4">
        <v>22</v>
      </c>
      <c r="AC238" s="4">
        <v>134</v>
      </c>
      <c r="AD238" s="4">
        <v>23</v>
      </c>
      <c r="AE238" s="4">
        <v>70</v>
      </c>
      <c r="AF238" s="26">
        <v>10</v>
      </c>
      <c r="AG238" s="4">
        <v>54</v>
      </c>
      <c r="AH238" s="5">
        <v>3.42</v>
      </c>
      <c r="AI238" s="5">
        <v>8.6</v>
      </c>
      <c r="AK238" s="5">
        <v>5.5</v>
      </c>
      <c r="AL238" s="5">
        <v>2.06</v>
      </c>
      <c r="AM238" s="5">
        <v>0.77</v>
      </c>
      <c r="AO238" s="5">
        <v>0.48</v>
      </c>
      <c r="AT238" s="5">
        <v>2.16</v>
      </c>
      <c r="AU238" s="5">
        <v>0.34</v>
      </c>
      <c r="AV238" s="5">
        <v>1.3</v>
      </c>
      <c r="AW238" s="5">
        <v>1.1000000000000001</v>
      </c>
      <c r="BK238" s="4">
        <f t="shared" si="632"/>
        <v>5575</v>
      </c>
      <c r="BL238" s="6">
        <f t="shared" si="633"/>
        <v>0.85205525045764685</v>
      </c>
      <c r="BM238" s="6">
        <f t="shared" si="634"/>
        <v>1.1642463695543316E-2</v>
      </c>
      <c r="BN238" s="6">
        <f t="shared" si="635"/>
        <v>0.34673465385369678</v>
      </c>
      <c r="BO238" s="6">
        <f t="shared" si="636"/>
        <v>0.11296180338134001</v>
      </c>
      <c r="BP238" s="6">
        <f t="shared" si="637"/>
        <v>2.5373555117000281E-3</v>
      </c>
      <c r="BQ238" s="6">
        <f t="shared" si="638"/>
        <v>0.13172909947903744</v>
      </c>
      <c r="BR238" s="6">
        <f t="shared" si="639"/>
        <v>0.23609129814550642</v>
      </c>
      <c r="BS238" s="6">
        <f t="shared" si="640"/>
        <v>7.486285898676992E-2</v>
      </c>
      <c r="BT238" s="6">
        <f t="shared" si="641"/>
        <v>1.5074309978768576E-2</v>
      </c>
      <c r="BU238" s="6">
        <f t="shared" si="642"/>
        <v>1.6908552909680147E-3</v>
      </c>
      <c r="BV238" s="5">
        <f t="shared" si="643"/>
        <v>1.07</v>
      </c>
      <c r="BW238" s="5">
        <f t="shared" si="644"/>
        <v>7.16</v>
      </c>
      <c r="BX238" s="36">
        <f t="shared" si="645"/>
        <v>56.47</v>
      </c>
      <c r="BY238" s="5">
        <f t="shared" si="646"/>
        <v>1.53</v>
      </c>
      <c r="BZ238" s="5">
        <f t="shared" si="647"/>
        <v>19.010000000000002</v>
      </c>
      <c r="CA238" s="5">
        <f t="shared" si="648"/>
        <v>14.24</v>
      </c>
      <c r="CB238" s="5">
        <f t="shared" si="649"/>
        <v>7.75</v>
      </c>
      <c r="CC238" s="5">
        <f t="shared" si="650"/>
        <v>3.03</v>
      </c>
      <c r="CD238" s="5">
        <f t="shared" si="651"/>
        <v>-10.210000000000001</v>
      </c>
      <c r="CE238" s="34">
        <f t="shared" si="652"/>
        <v>6.02</v>
      </c>
      <c r="CF238" s="34">
        <f t="shared" si="653"/>
        <v>21.580000000000002</v>
      </c>
      <c r="CG238" s="34">
        <f t="shared" si="654"/>
        <v>27.896200185356808</v>
      </c>
      <c r="CH238" s="5">
        <f t="shared" si="655"/>
        <v>11.25</v>
      </c>
      <c r="CI238" s="5">
        <f t="shared" si="656"/>
        <v>1.06</v>
      </c>
      <c r="CJ238" s="6">
        <f t="shared" si="657"/>
        <v>5.8000000000000003E-2</v>
      </c>
      <c r="CK238" s="5">
        <f t="shared" si="658"/>
        <v>0.16400000000000001</v>
      </c>
      <c r="CL238" s="5">
        <f t="shared" si="659"/>
        <v>24.364000000000001</v>
      </c>
      <c r="CM238" s="5">
        <f t="shared" si="660"/>
        <v>2.4500000000000002</v>
      </c>
      <c r="CN238" s="5">
        <f t="shared" si="661"/>
        <v>0.27</v>
      </c>
      <c r="CO238" s="5" t="str">
        <f t="shared" si="662"/>
        <v/>
      </c>
      <c r="CP238" s="5">
        <f t="shared" si="663"/>
        <v>3.04</v>
      </c>
      <c r="CQ238" s="6">
        <f t="shared" si="664"/>
        <v>0.435</v>
      </c>
      <c r="CR238" s="40">
        <f t="shared" si="665"/>
        <v>7.4999999999999997E-3</v>
      </c>
      <c r="CS238" s="5">
        <f t="shared" si="666"/>
        <v>5.4</v>
      </c>
      <c r="CT238" s="5">
        <f t="shared" si="667"/>
        <v>15.79</v>
      </c>
      <c r="CU238" s="5" t="str">
        <f t="shared" si="668"/>
        <v/>
      </c>
      <c r="CV238" s="5">
        <f t="shared" si="669"/>
        <v>53.8</v>
      </c>
      <c r="CW238" s="5">
        <f t="shared" si="670"/>
        <v>7</v>
      </c>
      <c r="CX238" s="5">
        <f t="shared" si="671"/>
        <v>3.98</v>
      </c>
      <c r="CY238" s="4">
        <f t="shared" si="672"/>
        <v>242</v>
      </c>
      <c r="CZ238" s="4">
        <f t="shared" si="673"/>
        <v>79.599999999999994</v>
      </c>
      <c r="DA238" s="4">
        <f t="shared" si="674"/>
        <v>2581</v>
      </c>
      <c r="DB238" s="5">
        <f t="shared" si="675"/>
        <v>2.35</v>
      </c>
      <c r="DC238" s="5">
        <f t="shared" si="676"/>
        <v>25</v>
      </c>
      <c r="DD238" s="5">
        <f t="shared" si="677"/>
        <v>49.09</v>
      </c>
      <c r="DE238" s="5">
        <f t="shared" si="678"/>
        <v>0.6</v>
      </c>
      <c r="DF238" s="5">
        <f t="shared" si="679"/>
        <v>4.63</v>
      </c>
      <c r="DG238" s="5">
        <f t="shared" si="680"/>
        <v>0.51</v>
      </c>
      <c r="DH238" s="5" t="str">
        <f t="shared" si="681"/>
        <v/>
      </c>
      <c r="DI238" s="5">
        <f t="shared" si="682"/>
        <v>0.43</v>
      </c>
      <c r="DJ238" s="5">
        <f t="shared" si="683"/>
        <v>7.6400000000000006</v>
      </c>
      <c r="DK238" s="5">
        <f t="shared" si="684"/>
        <v>0.34</v>
      </c>
      <c r="DL238" s="5">
        <f t="shared" si="685"/>
        <v>3.11</v>
      </c>
      <c r="DM238" s="5" t="str">
        <f t="shared" si="686"/>
        <v/>
      </c>
      <c r="DN238" s="5" t="str">
        <f t="shared" si="687"/>
        <v/>
      </c>
      <c r="DO238" s="5" t="str">
        <f t="shared" si="688"/>
        <v/>
      </c>
      <c r="DP238" s="5" t="str">
        <f t="shared" si="689"/>
        <v/>
      </c>
      <c r="DQ238" s="5">
        <f t="shared" si="690"/>
        <v>1.06</v>
      </c>
      <c r="DR238" s="5">
        <f t="shared" si="691"/>
        <v>1.02</v>
      </c>
      <c r="DS238" s="5">
        <f t="shared" si="692"/>
        <v>1.03</v>
      </c>
      <c r="DT238" s="5">
        <f t="shared" si="693"/>
        <v>0.51</v>
      </c>
      <c r="DU238" s="5">
        <f t="shared" si="694"/>
        <v>0.35</v>
      </c>
      <c r="DV238" s="5" t="str">
        <f t="shared" si="695"/>
        <v/>
      </c>
      <c r="DW238" s="5" t="str">
        <f t="shared" si="696"/>
        <v/>
      </c>
      <c r="DX238" s="5" t="str">
        <f t="shared" si="697"/>
        <v/>
      </c>
      <c r="DY238" s="5">
        <f t="shared" si="698"/>
        <v>2.2799999999999998</v>
      </c>
      <c r="DZ238" s="36">
        <f t="shared" si="699"/>
        <v>33</v>
      </c>
      <c r="EA238" s="36">
        <f t="shared" si="700"/>
        <v>3.3</v>
      </c>
      <c r="EB238" s="4">
        <f t="shared" si="701"/>
        <v>-295.8798471535078</v>
      </c>
      <c r="EC238" s="4">
        <f t="shared" si="702"/>
        <v>36.687049090006198</v>
      </c>
      <c r="ED238" s="4">
        <f t="shared" si="703"/>
        <v>-215.38511140285448</v>
      </c>
      <c r="EE238" s="4">
        <f t="shared" si="704"/>
        <v>256.33336655592075</v>
      </c>
      <c r="EF238" s="4">
        <f t="shared" si="705"/>
        <v>261.97958435407304</v>
      </c>
      <c r="EG238" s="5">
        <f t="shared" si="706"/>
        <v>0.61696404391777759</v>
      </c>
      <c r="EH238" s="5">
        <f t="shared" si="707"/>
        <v>3.8564035725153327</v>
      </c>
      <c r="EI238" s="5">
        <f t="shared" si="708"/>
        <v>1.0637455032033141</v>
      </c>
      <c r="EJ238" s="5">
        <f t="shared" si="709"/>
        <v>0.38090789377067258</v>
      </c>
      <c r="EK238" s="5">
        <f t="shared" si="710"/>
        <v>0.22561328308245421</v>
      </c>
      <c r="EL238" s="5">
        <f t="shared" si="711"/>
        <v>1.4234701028758565</v>
      </c>
      <c r="EM238" s="5">
        <f t="shared" si="712"/>
        <v>0.35</v>
      </c>
      <c r="EN238" s="5">
        <f t="shared" si="713"/>
        <v>17.510000000000002</v>
      </c>
      <c r="EO238" s="36">
        <f t="shared" si="714"/>
        <v>0.93</v>
      </c>
      <c r="EP238" s="36">
        <f t="shared" si="715"/>
        <v>1.7999999999999998</v>
      </c>
      <c r="EQ238" s="36">
        <f t="shared" si="716"/>
        <v>1.2</v>
      </c>
      <c r="ER238" s="36">
        <f t="shared" si="717"/>
        <v>55.753500000000003</v>
      </c>
      <c r="ES238" s="36">
        <f t="shared" si="718"/>
        <v>70</v>
      </c>
      <c r="ET238" s="36">
        <f t="shared" si="719"/>
        <v>69</v>
      </c>
      <c r="EU238" s="36">
        <f t="shared" si="720"/>
        <v>8.1180000000000003</v>
      </c>
      <c r="EV238" s="36">
        <f t="shared" si="721"/>
        <v>5.31</v>
      </c>
      <c r="EW238" s="36">
        <f t="shared" si="722"/>
        <v>17.68</v>
      </c>
      <c r="EX238" s="36">
        <f t="shared" si="723"/>
        <v>8.1180000000000003</v>
      </c>
      <c r="EY238" s="36">
        <f t="shared" si="724"/>
        <v>3.03</v>
      </c>
      <c r="EZ238" s="36">
        <f t="shared" si="725"/>
        <v>5.31</v>
      </c>
      <c r="FA238" s="5" t="str">
        <f t="shared" si="726"/>
        <v/>
      </c>
      <c r="FB238" s="5">
        <f t="shared" si="727"/>
        <v>0</v>
      </c>
      <c r="FC238" s="5">
        <f t="shared" si="728"/>
        <v>1.1000000000000001</v>
      </c>
      <c r="FD238" s="36">
        <f t="shared" si="729"/>
        <v>55.753500000000003</v>
      </c>
      <c r="FE238" s="36">
        <f t="shared" si="730"/>
        <v>70</v>
      </c>
      <c r="FF238" s="36">
        <f t="shared" si="731"/>
        <v>67</v>
      </c>
      <c r="FG238" s="5">
        <f t="shared" si="732"/>
        <v>20</v>
      </c>
      <c r="FH238" s="36">
        <f t="shared" si="733"/>
        <v>17.5</v>
      </c>
      <c r="FI238" s="36">
        <f t="shared" si="734"/>
        <v>23</v>
      </c>
      <c r="FJ238" s="5">
        <f t="shared" si="735"/>
        <v>1.5333333333333334</v>
      </c>
      <c r="FK238" s="5">
        <f t="shared" si="736"/>
        <v>0.34199999999999997</v>
      </c>
      <c r="FL238" s="5">
        <f t="shared" si="737"/>
        <v>1.25</v>
      </c>
      <c r="FM238" s="5">
        <f t="shared" si="738"/>
        <v>0.73333333333333328</v>
      </c>
      <c r="FN238" s="5">
        <f t="shared" si="739"/>
        <v>1.3</v>
      </c>
      <c r="FO238" s="5">
        <f t="shared" si="740"/>
        <v>3.3000000000000003</v>
      </c>
      <c r="FP238" s="4">
        <f t="shared" si="741"/>
        <v>111.5</v>
      </c>
      <c r="FQ238" s="4">
        <f t="shared" si="742"/>
        <v>103</v>
      </c>
      <c r="FR238" s="4" t="str">
        <f t="shared" si="743"/>
        <v/>
      </c>
      <c r="FS238" s="65" t="str">
        <f t="shared" si="744"/>
        <v/>
      </c>
      <c r="FT238" s="65">
        <f t="shared" si="745"/>
        <v>0.24275974397833852</v>
      </c>
      <c r="FU238" s="65">
        <f t="shared" si="746"/>
        <v>-0.3439581962057921</v>
      </c>
      <c r="FV238" s="65">
        <f t="shared" si="747"/>
        <v>-0.10334412301346631</v>
      </c>
      <c r="FW238" s="65">
        <f t="shared" si="748"/>
        <v>0.93337196548572587</v>
      </c>
      <c r="FX238" s="65">
        <f t="shared" si="749"/>
        <v>-1.7080082027428282E-2</v>
      </c>
      <c r="FY238" s="65">
        <f t="shared" si="750"/>
        <v>4.6622631819896245</v>
      </c>
      <c r="FZ238" s="65">
        <f t="shared" si="751"/>
        <v>-5.2869473125500441</v>
      </c>
      <c r="GA238" s="65">
        <f t="shared" si="752"/>
        <v>0.45137197642583005</v>
      </c>
      <c r="GB238" s="65">
        <f t="shared" si="753"/>
        <v>0.37135400000000007</v>
      </c>
      <c r="GC238" s="65">
        <f t="shared" si="754"/>
        <v>-1.5985739999999999</v>
      </c>
      <c r="GD238" s="65">
        <f t="shared" si="755"/>
        <v>-2.4783290000000004</v>
      </c>
    </row>
    <row r="239" spans="1:186">
      <c r="A239" s="38" t="s">
        <v>185</v>
      </c>
      <c r="B239" s="37">
        <v>678140.46923799999</v>
      </c>
      <c r="C239" s="4">
        <v>4901667.2915200004</v>
      </c>
      <c r="D239" s="38" t="s">
        <v>439</v>
      </c>
      <c r="E239" s="38" t="s">
        <v>646</v>
      </c>
      <c r="F239" s="58">
        <v>5333</v>
      </c>
      <c r="G239" s="38" t="s">
        <v>460</v>
      </c>
      <c r="H239" s="34">
        <v>47.65</v>
      </c>
      <c r="I239" s="34">
        <v>1.1299999999999999</v>
      </c>
      <c r="J239" s="34">
        <v>16.25</v>
      </c>
      <c r="K239" s="34">
        <v>9.5399999999999991</v>
      </c>
      <c r="L239" s="34">
        <v>0.2</v>
      </c>
      <c r="M239" s="34">
        <v>6.82</v>
      </c>
      <c r="N239" s="34">
        <v>14.59</v>
      </c>
      <c r="O239" s="34">
        <v>3.13</v>
      </c>
      <c r="P239" s="34">
        <v>0.98</v>
      </c>
      <c r="Q239" s="34">
        <v>0.16</v>
      </c>
      <c r="R239" s="34"/>
      <c r="S239" s="5">
        <f t="shared" si="631"/>
        <v>100.45</v>
      </c>
      <c r="W239" s="4">
        <v>281</v>
      </c>
      <c r="Y239" s="4">
        <v>109</v>
      </c>
      <c r="AB239" s="4">
        <v>28</v>
      </c>
      <c r="AC239" s="4">
        <v>124</v>
      </c>
      <c r="AD239" s="4">
        <v>27</v>
      </c>
      <c r="AE239" s="4">
        <v>75</v>
      </c>
      <c r="AF239" s="26">
        <v>10</v>
      </c>
      <c r="AG239" s="4">
        <v>69</v>
      </c>
      <c r="BK239" s="4">
        <f t="shared" si="632"/>
        <v>6774</v>
      </c>
      <c r="BL239" s="6">
        <f t="shared" si="633"/>
        <v>0.79297720086536849</v>
      </c>
      <c r="BM239" s="6">
        <f t="shared" si="634"/>
        <v>1.414621932899349E-2</v>
      </c>
      <c r="BN239" s="6">
        <f t="shared" si="635"/>
        <v>0.31868993920376543</v>
      </c>
      <c r="BO239" s="6">
        <f t="shared" si="636"/>
        <v>0.11947401377582968</v>
      </c>
      <c r="BP239" s="6">
        <f t="shared" si="637"/>
        <v>2.8192839018889204E-3</v>
      </c>
      <c r="BQ239" s="6">
        <f t="shared" si="638"/>
        <v>0.16918878690151326</v>
      </c>
      <c r="BR239" s="6">
        <f t="shared" si="639"/>
        <v>0.26016405135520687</v>
      </c>
      <c r="BS239" s="6">
        <f t="shared" si="640"/>
        <v>0.10100032268473701</v>
      </c>
      <c r="BT239" s="6">
        <f t="shared" si="641"/>
        <v>2.0806794055201697E-2</v>
      </c>
      <c r="BU239" s="6">
        <f t="shared" si="642"/>
        <v>2.2544737212906864E-3</v>
      </c>
      <c r="BV239" s="5">
        <f t="shared" si="643"/>
        <v>1.1299999999999999</v>
      </c>
      <c r="BW239" s="5">
        <f t="shared" si="644"/>
        <v>7.57</v>
      </c>
      <c r="BX239" s="36">
        <f t="shared" si="645"/>
        <v>61.17</v>
      </c>
      <c r="BY239" s="5">
        <f t="shared" si="646"/>
        <v>1.26</v>
      </c>
      <c r="BZ239" s="5">
        <f t="shared" si="647"/>
        <v>14.38</v>
      </c>
      <c r="CA239" s="5">
        <f t="shared" si="648"/>
        <v>12.91</v>
      </c>
      <c r="CB239" s="5">
        <f t="shared" si="649"/>
        <v>7.06</v>
      </c>
      <c r="CC239" s="5">
        <f t="shared" si="650"/>
        <v>4.1100000000000003</v>
      </c>
      <c r="CD239" s="5">
        <f t="shared" si="651"/>
        <v>-10.48</v>
      </c>
      <c r="CE239" s="34">
        <f t="shared" si="652"/>
        <v>7.8000000000000007</v>
      </c>
      <c r="CF239" s="34">
        <f t="shared" si="653"/>
        <v>25.52</v>
      </c>
      <c r="CG239" s="34">
        <f t="shared" si="654"/>
        <v>30.564263322884017</v>
      </c>
      <c r="CH239" s="5">
        <f t="shared" si="655"/>
        <v>11.64</v>
      </c>
      <c r="CI239" s="5">
        <f t="shared" si="656"/>
        <v>1.2</v>
      </c>
      <c r="CJ239" s="6">
        <f t="shared" si="657"/>
        <v>4.7E-2</v>
      </c>
      <c r="CK239" s="5">
        <f t="shared" si="658"/>
        <v>0.22600000000000001</v>
      </c>
      <c r="CL239" s="5" t="str">
        <f t="shared" si="659"/>
        <v/>
      </c>
      <c r="CM239" s="5">
        <f t="shared" si="660"/>
        <v>2.46</v>
      </c>
      <c r="CN239" s="5">
        <f t="shared" si="661"/>
        <v>0.39</v>
      </c>
      <c r="CO239" s="5" t="str">
        <f t="shared" si="662"/>
        <v/>
      </c>
      <c r="CP239" s="5">
        <f t="shared" si="663"/>
        <v>2.78</v>
      </c>
      <c r="CQ239" s="6">
        <f t="shared" si="664"/>
        <v>0.37</v>
      </c>
      <c r="CR239" s="40">
        <f t="shared" si="665"/>
        <v>6.6E-3</v>
      </c>
      <c r="CS239" s="5">
        <f t="shared" si="666"/>
        <v>6.9</v>
      </c>
      <c r="CT239" s="5" t="str">
        <f t="shared" si="667"/>
        <v/>
      </c>
      <c r="CU239" s="5" t="str">
        <f t="shared" si="668"/>
        <v/>
      </c>
      <c r="CV239" s="5" t="str">
        <f t="shared" si="669"/>
        <v/>
      </c>
      <c r="CW239" s="5">
        <f t="shared" si="670"/>
        <v>7.5</v>
      </c>
      <c r="CX239" s="5" t="str">
        <f t="shared" si="671"/>
        <v/>
      </c>
      <c r="CY239" s="4">
        <f t="shared" si="672"/>
        <v>251</v>
      </c>
      <c r="CZ239" s="4">
        <f t="shared" si="673"/>
        <v>90.3</v>
      </c>
      <c r="DA239" s="4" t="str">
        <f t="shared" si="674"/>
        <v/>
      </c>
      <c r="DB239" s="5">
        <f t="shared" si="675"/>
        <v>2.56</v>
      </c>
      <c r="DC239" s="5" t="str">
        <f t="shared" si="676"/>
        <v/>
      </c>
      <c r="DD239" s="5" t="str">
        <f t="shared" si="677"/>
        <v/>
      </c>
      <c r="DE239" s="5" t="str">
        <f t="shared" si="678"/>
        <v/>
      </c>
      <c r="DF239" s="5" t="str">
        <f t="shared" si="679"/>
        <v/>
      </c>
      <c r="DG239" s="5" t="str">
        <f t="shared" si="680"/>
        <v/>
      </c>
      <c r="DH239" s="5" t="str">
        <f t="shared" si="681"/>
        <v/>
      </c>
      <c r="DI239" s="5" t="str">
        <f t="shared" si="682"/>
        <v/>
      </c>
      <c r="DJ239" s="5" t="str">
        <f t="shared" si="683"/>
        <v/>
      </c>
      <c r="DK239" s="5" t="str">
        <f t="shared" si="684"/>
        <v/>
      </c>
      <c r="DL239" s="5" t="str">
        <f t="shared" si="685"/>
        <v/>
      </c>
      <c r="DM239" s="5" t="str">
        <f t="shared" si="686"/>
        <v/>
      </c>
      <c r="DN239" s="5" t="str">
        <f t="shared" si="687"/>
        <v/>
      </c>
      <c r="DO239" s="5" t="str">
        <f t="shared" si="688"/>
        <v/>
      </c>
      <c r="DP239" s="5" t="str">
        <f t="shared" si="689"/>
        <v/>
      </c>
      <c r="DQ239" s="5" t="str">
        <f t="shared" si="690"/>
        <v/>
      </c>
      <c r="DR239" s="5" t="str">
        <f t="shared" si="691"/>
        <v/>
      </c>
      <c r="DS239" s="5" t="str">
        <f t="shared" si="692"/>
        <v/>
      </c>
      <c r="DT239" s="5" t="str">
        <f t="shared" si="693"/>
        <v/>
      </c>
      <c r="DU239" s="5" t="str">
        <f t="shared" si="694"/>
        <v/>
      </c>
      <c r="DV239" s="5" t="str">
        <f t="shared" si="695"/>
        <v/>
      </c>
      <c r="DW239" s="5" t="str">
        <f t="shared" si="696"/>
        <v/>
      </c>
      <c r="DX239" s="5" t="str">
        <f t="shared" si="697"/>
        <v/>
      </c>
      <c r="DY239" s="5">
        <f t="shared" si="698"/>
        <v>2.13</v>
      </c>
      <c r="DZ239" s="36">
        <f t="shared" si="699"/>
        <v>37</v>
      </c>
      <c r="EA239" s="36" t="str">
        <f t="shared" si="700"/>
        <v/>
      </c>
      <c r="EB239" s="4">
        <f t="shared" si="701"/>
        <v>-340.35757998474219</v>
      </c>
      <c r="EC239" s="4">
        <f t="shared" si="702"/>
        <v>-30.924084021620445</v>
      </c>
      <c r="ED239" s="4">
        <f t="shared" si="703"/>
        <v>-323.445280246587</v>
      </c>
      <c r="EE239" s="4">
        <f t="shared" si="704"/>
        <v>302.80902000633648</v>
      </c>
      <c r="EF239" s="4">
        <f t="shared" si="705"/>
        <v>283.11506401528396</v>
      </c>
      <c r="EG239" s="5">
        <f t="shared" si="706"/>
        <v>0.49640268796576104</v>
      </c>
      <c r="EH239" s="5">
        <f t="shared" si="707"/>
        <v>2.6170872422474618</v>
      </c>
      <c r="EI239" s="5">
        <f t="shared" si="708"/>
        <v>0.83451635997651796</v>
      </c>
      <c r="EJ239" s="5">
        <f t="shared" si="709"/>
        <v>0.46815325453614964</v>
      </c>
      <c r="EK239" s="5">
        <f t="shared" si="710"/>
        <v>0.33890487379778067</v>
      </c>
      <c r="EL239" s="5">
        <f t="shared" si="711"/>
        <v>1.7465155365680045</v>
      </c>
      <c r="EM239" s="5">
        <f t="shared" si="712"/>
        <v>0.34</v>
      </c>
      <c r="EN239" s="5">
        <f t="shared" si="713"/>
        <v>19.41</v>
      </c>
      <c r="EO239" s="36">
        <f t="shared" si="714"/>
        <v>1.1299999999999999</v>
      </c>
      <c r="EP239" s="36">
        <f t="shared" si="715"/>
        <v>2</v>
      </c>
      <c r="EQ239" s="36">
        <f t="shared" si="716"/>
        <v>1.6</v>
      </c>
      <c r="ER239" s="36">
        <f t="shared" si="717"/>
        <v>67.743499999999997</v>
      </c>
      <c r="ES239" s="36">
        <f t="shared" si="718"/>
        <v>75</v>
      </c>
      <c r="ET239" s="36">
        <f t="shared" si="719"/>
        <v>81</v>
      </c>
      <c r="EU239" s="36">
        <f t="shared" si="720"/>
        <v>8.5860000000000003</v>
      </c>
      <c r="EV239" s="36">
        <f t="shared" si="721"/>
        <v>6.82</v>
      </c>
      <c r="EW239" s="36">
        <f t="shared" si="722"/>
        <v>16.25</v>
      </c>
      <c r="EX239" s="36">
        <f t="shared" si="723"/>
        <v>8.5860000000000003</v>
      </c>
      <c r="EY239" s="36">
        <f t="shared" si="724"/>
        <v>4.1099999999999994</v>
      </c>
      <c r="EZ239" s="36">
        <f t="shared" si="725"/>
        <v>6.82</v>
      </c>
      <c r="FA239" s="5" t="str">
        <f t="shared" si="726"/>
        <v/>
      </c>
      <c r="FB239" s="5" t="str">
        <f t="shared" si="727"/>
        <v/>
      </c>
      <c r="FC239" s="5" t="str">
        <f t="shared" si="728"/>
        <v/>
      </c>
      <c r="FD239" s="36">
        <f t="shared" si="729"/>
        <v>67.743499999999997</v>
      </c>
      <c r="FE239" s="36">
        <f t="shared" si="730"/>
        <v>75</v>
      </c>
      <c r="FF239" s="36">
        <f t="shared" si="731"/>
        <v>62</v>
      </c>
      <c r="FG239" s="5">
        <f t="shared" si="732"/>
        <v>20</v>
      </c>
      <c r="FH239" s="36">
        <f t="shared" si="733"/>
        <v>18.75</v>
      </c>
      <c r="FI239" s="36">
        <f t="shared" si="734"/>
        <v>27</v>
      </c>
      <c r="FJ239" s="5" t="str">
        <f t="shared" si="735"/>
        <v/>
      </c>
      <c r="FK239" s="5" t="str">
        <f t="shared" si="736"/>
        <v/>
      </c>
      <c r="FL239" s="5" t="str">
        <f t="shared" si="737"/>
        <v/>
      </c>
      <c r="FM239" s="5">
        <f t="shared" si="738"/>
        <v>0.93333333333333335</v>
      </c>
      <c r="FN239" s="5" t="str">
        <f t="shared" si="739"/>
        <v/>
      </c>
      <c r="FO239" s="5" t="str">
        <f t="shared" si="740"/>
        <v/>
      </c>
      <c r="FP239" s="4">
        <f t="shared" si="741"/>
        <v>135.47999999999999</v>
      </c>
      <c r="FQ239" s="4" t="str">
        <f t="shared" si="742"/>
        <v/>
      </c>
      <c r="FR239" s="4" t="str">
        <f t="shared" si="743"/>
        <v/>
      </c>
      <c r="FS239" s="65" t="str">
        <f t="shared" si="744"/>
        <v/>
      </c>
      <c r="FT239" s="65" t="str">
        <f t="shared" si="745"/>
        <v/>
      </c>
      <c r="FU239" s="65" t="str">
        <f t="shared" si="746"/>
        <v/>
      </c>
      <c r="FV239" s="65" t="str">
        <f t="shared" si="747"/>
        <v/>
      </c>
      <c r="FW239" s="65">
        <f t="shared" si="748"/>
        <v>0.81756458889582706</v>
      </c>
      <c r="FX239" s="65">
        <f t="shared" si="749"/>
        <v>-0.13536351581841405</v>
      </c>
      <c r="FY239" s="65">
        <f t="shared" si="750"/>
        <v>4.5300217908941427</v>
      </c>
      <c r="FZ239" s="65">
        <f t="shared" si="751"/>
        <v>-5.4561224424504484</v>
      </c>
      <c r="GA239" s="65">
        <f t="shared" si="752"/>
        <v>0.45563571590428864</v>
      </c>
      <c r="GB239" s="65">
        <f t="shared" si="753"/>
        <v>0.27813800000000005</v>
      </c>
      <c r="GC239" s="65">
        <f t="shared" si="754"/>
        <v>-1.674277</v>
      </c>
      <c r="GD239" s="65">
        <f t="shared" si="755"/>
        <v>-2.4980760000000002</v>
      </c>
    </row>
    <row r="240" spans="1:186">
      <c r="A240" s="38" t="s">
        <v>185</v>
      </c>
      <c r="B240" s="37">
        <v>678234.80061100004</v>
      </c>
      <c r="C240" s="4">
        <v>4902085.6306499997</v>
      </c>
      <c r="D240" s="38" t="s">
        <v>439</v>
      </c>
      <c r="E240" s="38" t="s">
        <v>646</v>
      </c>
      <c r="F240" s="58">
        <v>5334</v>
      </c>
      <c r="G240" s="38" t="s">
        <v>461</v>
      </c>
      <c r="H240" s="34">
        <v>48.98</v>
      </c>
      <c r="I240" s="34">
        <v>1.1100000000000001</v>
      </c>
      <c r="J240" s="34">
        <v>16.05</v>
      </c>
      <c r="K240" s="34">
        <v>9.77</v>
      </c>
      <c r="L240" s="34">
        <v>0.2</v>
      </c>
      <c r="M240" s="34">
        <v>7.62</v>
      </c>
      <c r="N240" s="34">
        <v>13</v>
      </c>
      <c r="O240" s="34">
        <v>3.15</v>
      </c>
      <c r="P240" s="34">
        <v>0.24</v>
      </c>
      <c r="Q240" s="34">
        <v>0.12</v>
      </c>
      <c r="R240" s="34"/>
      <c r="S240" s="5">
        <f t="shared" si="631"/>
        <v>100.24000000000001</v>
      </c>
      <c r="U240" s="4">
        <v>39</v>
      </c>
      <c r="W240" s="4">
        <v>324</v>
      </c>
      <c r="X240" s="4">
        <v>47</v>
      </c>
      <c r="Y240" s="4">
        <v>98</v>
      </c>
      <c r="AB240" s="4">
        <v>17</v>
      </c>
      <c r="AC240" s="4">
        <v>119</v>
      </c>
      <c r="AD240" s="4">
        <v>29</v>
      </c>
      <c r="AE240" s="4">
        <v>76</v>
      </c>
      <c r="AF240" s="26">
        <v>10</v>
      </c>
      <c r="AG240" s="4">
        <v>46</v>
      </c>
      <c r="AH240" s="5">
        <v>2.52</v>
      </c>
      <c r="AI240" s="5">
        <v>8.1999999999999993</v>
      </c>
      <c r="AK240" s="5">
        <v>5.8</v>
      </c>
      <c r="AL240" s="5">
        <v>2.27</v>
      </c>
      <c r="AM240" s="5">
        <v>0.85</v>
      </c>
      <c r="AO240" s="5">
        <v>0.69</v>
      </c>
      <c r="AT240" s="5">
        <v>2.74</v>
      </c>
      <c r="AU240" s="5">
        <v>0.41</v>
      </c>
      <c r="AV240" s="5">
        <v>1.7</v>
      </c>
      <c r="AW240" s="5">
        <v>0.3</v>
      </c>
      <c r="BK240" s="4">
        <f t="shared" si="632"/>
        <v>6654</v>
      </c>
      <c r="BL240" s="6">
        <f t="shared" si="633"/>
        <v>0.81511066733233473</v>
      </c>
      <c r="BM240" s="6">
        <f t="shared" si="634"/>
        <v>1.3895843765648475E-2</v>
      </c>
      <c r="BN240" s="6">
        <f t="shared" si="635"/>
        <v>0.31476760149048832</v>
      </c>
      <c r="BO240" s="6">
        <f t="shared" si="636"/>
        <v>0.12235441452723858</v>
      </c>
      <c r="BP240" s="6">
        <f t="shared" si="637"/>
        <v>2.8192839018889204E-3</v>
      </c>
      <c r="BQ240" s="6">
        <f t="shared" si="638"/>
        <v>0.18903497891342097</v>
      </c>
      <c r="BR240" s="6">
        <f t="shared" si="639"/>
        <v>0.23181169757489301</v>
      </c>
      <c r="BS240" s="6">
        <f t="shared" si="640"/>
        <v>0.10164569215876089</v>
      </c>
      <c r="BT240" s="6">
        <f t="shared" si="641"/>
        <v>5.0955414012738851E-3</v>
      </c>
      <c r="BU240" s="6">
        <f t="shared" si="642"/>
        <v>1.6908552909680147E-3</v>
      </c>
      <c r="BV240" s="5">
        <f t="shared" si="643"/>
        <v>1.1599999999999999</v>
      </c>
      <c r="BW240" s="5">
        <f t="shared" si="644"/>
        <v>7.75</v>
      </c>
      <c r="BX240" s="36">
        <f t="shared" si="645"/>
        <v>63.22</v>
      </c>
      <c r="BY240" s="5">
        <f t="shared" si="646"/>
        <v>1.1499999999999999</v>
      </c>
      <c r="BZ240" s="5">
        <f t="shared" si="647"/>
        <v>14.46</v>
      </c>
      <c r="CA240" s="5">
        <f t="shared" si="648"/>
        <v>11.71</v>
      </c>
      <c r="CB240" s="5">
        <f t="shared" si="649"/>
        <v>9.25</v>
      </c>
      <c r="CC240" s="5">
        <f t="shared" si="650"/>
        <v>3.39</v>
      </c>
      <c r="CD240" s="5">
        <f t="shared" si="651"/>
        <v>-9.61</v>
      </c>
      <c r="CE240" s="34">
        <f t="shared" si="652"/>
        <v>7.86</v>
      </c>
      <c r="CF240" s="34">
        <f t="shared" si="653"/>
        <v>24.009999999999998</v>
      </c>
      <c r="CG240" s="34">
        <f t="shared" si="654"/>
        <v>32.736359850062478</v>
      </c>
      <c r="CH240" s="5">
        <f t="shared" si="655"/>
        <v>3.8</v>
      </c>
      <c r="CI240" s="5">
        <f t="shared" si="656"/>
        <v>0.3</v>
      </c>
      <c r="CJ240" s="6">
        <f t="shared" si="657"/>
        <v>6.3E-2</v>
      </c>
      <c r="CK240" s="5">
        <f t="shared" si="658"/>
        <v>0.14299999999999999</v>
      </c>
      <c r="CL240" s="5">
        <f t="shared" si="659"/>
        <v>20.516999999999999</v>
      </c>
      <c r="CM240" s="5">
        <f t="shared" si="660"/>
        <v>2.71</v>
      </c>
      <c r="CN240" s="5">
        <f t="shared" si="661"/>
        <v>0.3</v>
      </c>
      <c r="CO240" s="5" t="str">
        <f t="shared" si="662"/>
        <v/>
      </c>
      <c r="CP240" s="5">
        <f t="shared" si="663"/>
        <v>2.62</v>
      </c>
      <c r="CQ240" s="6">
        <f t="shared" si="664"/>
        <v>0.34499999999999997</v>
      </c>
      <c r="CR240" s="40">
        <f t="shared" si="665"/>
        <v>6.7999999999999996E-3</v>
      </c>
      <c r="CS240" s="5">
        <f t="shared" si="666"/>
        <v>4.5999999999999996</v>
      </c>
      <c r="CT240" s="5">
        <f t="shared" si="667"/>
        <v>18.25</v>
      </c>
      <c r="CU240" s="5" t="str">
        <f t="shared" si="668"/>
        <v/>
      </c>
      <c r="CV240" s="5">
        <f t="shared" si="669"/>
        <v>44.7</v>
      </c>
      <c r="CW240" s="5">
        <f t="shared" si="670"/>
        <v>7.6</v>
      </c>
      <c r="CX240" s="5">
        <f t="shared" si="671"/>
        <v>2.99</v>
      </c>
      <c r="CY240" s="4">
        <f t="shared" si="672"/>
        <v>229</v>
      </c>
      <c r="CZ240" s="4">
        <f t="shared" si="673"/>
        <v>87.6</v>
      </c>
      <c r="DA240" s="4">
        <f t="shared" si="674"/>
        <v>2429</v>
      </c>
      <c r="DB240" s="5">
        <f t="shared" si="675"/>
        <v>1.59</v>
      </c>
      <c r="DC240" s="5">
        <f t="shared" si="676"/>
        <v>16.79</v>
      </c>
      <c r="DD240" s="5">
        <f t="shared" si="677"/>
        <v>153.33000000000001</v>
      </c>
      <c r="DE240" s="5">
        <f t="shared" si="678"/>
        <v>0.62</v>
      </c>
      <c r="DF240" s="5">
        <f t="shared" si="679"/>
        <v>3.65</v>
      </c>
      <c r="DG240" s="5">
        <f t="shared" si="680"/>
        <v>0.11</v>
      </c>
      <c r="DH240" s="5" t="str">
        <f t="shared" si="681"/>
        <v/>
      </c>
      <c r="DI240" s="5">
        <f t="shared" si="682"/>
        <v>0.41</v>
      </c>
      <c r="DJ240" s="5">
        <f t="shared" si="683"/>
        <v>7.53</v>
      </c>
      <c r="DK240" s="5">
        <f t="shared" si="684"/>
        <v>0.25</v>
      </c>
      <c r="DL240" s="5">
        <f t="shared" si="685"/>
        <v>8.4</v>
      </c>
      <c r="DM240" s="5" t="str">
        <f t="shared" si="686"/>
        <v/>
      </c>
      <c r="DN240" s="5" t="str">
        <f t="shared" si="687"/>
        <v/>
      </c>
      <c r="DO240" s="5" t="str">
        <f t="shared" si="688"/>
        <v/>
      </c>
      <c r="DP240" s="5" t="str">
        <f t="shared" si="689"/>
        <v/>
      </c>
      <c r="DQ240" s="5">
        <f t="shared" si="690"/>
        <v>0.62</v>
      </c>
      <c r="DR240" s="5">
        <f t="shared" si="691"/>
        <v>0.68</v>
      </c>
      <c r="DS240" s="5">
        <f t="shared" si="692"/>
        <v>0.9</v>
      </c>
      <c r="DT240" s="5">
        <f t="shared" si="693"/>
        <v>1.87</v>
      </c>
      <c r="DU240" s="5">
        <f t="shared" si="694"/>
        <v>0.26</v>
      </c>
      <c r="DV240" s="5" t="str">
        <f t="shared" si="695"/>
        <v/>
      </c>
      <c r="DW240" s="5" t="str">
        <f t="shared" si="696"/>
        <v/>
      </c>
      <c r="DX240" s="5" t="str">
        <f t="shared" si="697"/>
        <v/>
      </c>
      <c r="DY240" s="5">
        <f t="shared" si="698"/>
        <v>2.1</v>
      </c>
      <c r="DZ240" s="36">
        <f t="shared" si="699"/>
        <v>39</v>
      </c>
      <c r="EA240" s="36">
        <f t="shared" si="700"/>
        <v>3</v>
      </c>
      <c r="EB240" s="4">
        <f t="shared" si="701"/>
        <v>-328.36184833238002</v>
      </c>
      <c r="EC240" s="4">
        <f t="shared" si="702"/>
        <v>10.421190500814802</v>
      </c>
      <c r="ED240" s="4">
        <f t="shared" si="703"/>
        <v>-255.5970272193324</v>
      </c>
      <c r="EE240" s="4">
        <f t="shared" si="704"/>
        <v>325.28523720630795</v>
      </c>
      <c r="EF240" s="4">
        <f t="shared" si="705"/>
        <v>219.29357229287723</v>
      </c>
      <c r="EG240" s="5">
        <f t="shared" si="706"/>
        <v>0.55200557597942257</v>
      </c>
      <c r="EH240" s="5">
        <f t="shared" si="707"/>
        <v>2.9502198295379438</v>
      </c>
      <c r="EI240" s="5">
        <f t="shared" si="708"/>
        <v>0.93000170331951015</v>
      </c>
      <c r="EJ240" s="5">
        <f t="shared" si="709"/>
        <v>0.4603471730353908</v>
      </c>
      <c r="EK240" s="5">
        <f t="shared" si="710"/>
        <v>0.32807100358754382</v>
      </c>
      <c r="EL240" s="5">
        <f t="shared" si="711"/>
        <v>1.4968708471546335</v>
      </c>
      <c r="EM240" s="5">
        <f t="shared" si="712"/>
        <v>0.33</v>
      </c>
      <c r="EN240" s="5">
        <f t="shared" si="713"/>
        <v>19.22</v>
      </c>
      <c r="EO240" s="36">
        <f t="shared" si="714"/>
        <v>1.1100000000000001</v>
      </c>
      <c r="EP240" s="36">
        <f t="shared" si="715"/>
        <v>2</v>
      </c>
      <c r="EQ240" s="36">
        <f t="shared" si="716"/>
        <v>1.2</v>
      </c>
      <c r="ER240" s="36">
        <f t="shared" si="717"/>
        <v>66.544500000000014</v>
      </c>
      <c r="ES240" s="36">
        <f t="shared" si="718"/>
        <v>76</v>
      </c>
      <c r="ET240" s="36">
        <f t="shared" si="719"/>
        <v>87</v>
      </c>
      <c r="EU240" s="36">
        <f t="shared" si="720"/>
        <v>8.7929999999999993</v>
      </c>
      <c r="EV240" s="36">
        <f t="shared" si="721"/>
        <v>7.62</v>
      </c>
      <c r="EW240" s="36">
        <f t="shared" si="722"/>
        <v>16.05</v>
      </c>
      <c r="EX240" s="36">
        <f t="shared" si="723"/>
        <v>8.7929999999999993</v>
      </c>
      <c r="EY240" s="36">
        <f t="shared" si="724"/>
        <v>3.3899999999999997</v>
      </c>
      <c r="EZ240" s="36">
        <f t="shared" si="725"/>
        <v>7.62</v>
      </c>
      <c r="FA240" s="5" t="str">
        <f t="shared" si="726"/>
        <v/>
      </c>
      <c r="FB240" s="5">
        <f t="shared" si="727"/>
        <v>0</v>
      </c>
      <c r="FC240" s="5">
        <f t="shared" si="728"/>
        <v>0.3</v>
      </c>
      <c r="FD240" s="36">
        <f t="shared" si="729"/>
        <v>66.544500000000014</v>
      </c>
      <c r="FE240" s="36">
        <f t="shared" si="730"/>
        <v>76</v>
      </c>
      <c r="FF240" s="36">
        <f t="shared" si="731"/>
        <v>59.5</v>
      </c>
      <c r="FG240" s="5">
        <f t="shared" si="732"/>
        <v>20</v>
      </c>
      <c r="FH240" s="36">
        <f t="shared" si="733"/>
        <v>19</v>
      </c>
      <c r="FI240" s="36">
        <f t="shared" si="734"/>
        <v>29</v>
      </c>
      <c r="FJ240" s="5">
        <f t="shared" si="735"/>
        <v>1.9333333333333333</v>
      </c>
      <c r="FK240" s="5">
        <f t="shared" si="736"/>
        <v>0.252</v>
      </c>
      <c r="FL240" s="5">
        <f t="shared" si="737"/>
        <v>1.25</v>
      </c>
      <c r="FM240" s="5">
        <f t="shared" si="738"/>
        <v>0.56666666666666665</v>
      </c>
      <c r="FN240" s="5">
        <f t="shared" si="739"/>
        <v>1.7</v>
      </c>
      <c r="FO240" s="5">
        <f t="shared" si="740"/>
        <v>0.89999999999999991</v>
      </c>
      <c r="FP240" s="4">
        <f t="shared" si="741"/>
        <v>133.08000000000001</v>
      </c>
      <c r="FQ240" s="4">
        <f t="shared" si="742"/>
        <v>113.5</v>
      </c>
      <c r="FR240" s="4" t="str">
        <f t="shared" si="743"/>
        <v/>
      </c>
      <c r="FS240" s="65" t="str">
        <f t="shared" si="744"/>
        <v/>
      </c>
      <c r="FT240" s="65">
        <f t="shared" si="745"/>
        <v>0.16592181916573312</v>
      </c>
      <c r="FU240" s="65">
        <f t="shared" si="746"/>
        <v>-0.38233493534146151</v>
      </c>
      <c r="FV240" s="65">
        <f t="shared" si="747"/>
        <v>-0.23620689966322356</v>
      </c>
      <c r="FW240" s="65">
        <f t="shared" si="748"/>
        <v>0.83728286048598499</v>
      </c>
      <c r="FX240" s="65">
        <f t="shared" si="749"/>
        <v>-0.14547584381231055</v>
      </c>
      <c r="FY240" s="65">
        <f t="shared" si="750"/>
        <v>4.3997602433124445</v>
      </c>
      <c r="FZ240" s="65">
        <f t="shared" si="751"/>
        <v>-5.4115086530629712</v>
      </c>
      <c r="GA240" s="65">
        <f t="shared" si="752"/>
        <v>0.47468061573936293</v>
      </c>
      <c r="GB240" s="65">
        <f t="shared" si="753"/>
        <v>0.31212300000000004</v>
      </c>
      <c r="GC240" s="65">
        <f t="shared" si="754"/>
        <v>-1.6306450000000001</v>
      </c>
      <c r="GD240" s="65">
        <f t="shared" si="755"/>
        <v>-2.4864860000000002</v>
      </c>
    </row>
    <row r="241" spans="1:186">
      <c r="A241" s="38" t="s">
        <v>185</v>
      </c>
      <c r="B241" s="37">
        <v>677798.00534000003</v>
      </c>
      <c r="C241" s="4">
        <v>4902253.7865800001</v>
      </c>
      <c r="D241" s="38" t="s">
        <v>439</v>
      </c>
      <c r="E241" s="38" t="s">
        <v>646</v>
      </c>
      <c r="F241" s="58">
        <v>5335</v>
      </c>
      <c r="G241" s="38" t="s">
        <v>462</v>
      </c>
      <c r="H241" s="34">
        <v>48.61</v>
      </c>
      <c r="I241" s="34">
        <v>1.07</v>
      </c>
      <c r="J241" s="34">
        <v>14.96</v>
      </c>
      <c r="K241" s="34">
        <v>9.4600000000000009</v>
      </c>
      <c r="L241" s="34">
        <v>0.22</v>
      </c>
      <c r="M241" s="34">
        <v>6.33</v>
      </c>
      <c r="N241" s="34">
        <v>15.98</v>
      </c>
      <c r="O241" s="34">
        <v>3.63</v>
      </c>
      <c r="P241" s="34">
        <v>0.23</v>
      </c>
      <c r="Q241" s="34">
        <v>0.11</v>
      </c>
      <c r="R241" s="34"/>
      <c r="S241" s="5">
        <f t="shared" si="631"/>
        <v>100.6</v>
      </c>
      <c r="W241" s="4">
        <v>277</v>
      </c>
      <c r="Y241" s="4">
        <v>76</v>
      </c>
      <c r="AB241" s="4">
        <v>18</v>
      </c>
      <c r="AC241" s="4">
        <v>92</v>
      </c>
      <c r="AD241" s="4">
        <v>28</v>
      </c>
      <c r="AE241" s="4">
        <v>73</v>
      </c>
      <c r="AF241" s="26">
        <v>11</v>
      </c>
      <c r="AG241" s="4">
        <v>9</v>
      </c>
      <c r="BK241" s="4">
        <f t="shared" si="632"/>
        <v>6415</v>
      </c>
      <c r="BL241" s="6">
        <f t="shared" si="633"/>
        <v>0.80895323681144948</v>
      </c>
      <c r="BM241" s="6">
        <f t="shared" si="634"/>
        <v>1.3395092638958439E-2</v>
      </c>
      <c r="BN241" s="6">
        <f t="shared" si="635"/>
        <v>0.29339086095312805</v>
      </c>
      <c r="BO241" s="6">
        <f t="shared" si="636"/>
        <v>0.11847213525360052</v>
      </c>
      <c r="BP241" s="6">
        <f t="shared" si="637"/>
        <v>3.1012122920778123E-3</v>
      </c>
      <c r="BQ241" s="6">
        <f t="shared" si="638"/>
        <v>0.1570329942942198</v>
      </c>
      <c r="BR241" s="6">
        <f t="shared" si="639"/>
        <v>0.28495007132667621</v>
      </c>
      <c r="BS241" s="6">
        <f t="shared" si="640"/>
        <v>0.11713455953533398</v>
      </c>
      <c r="BT241" s="6">
        <f t="shared" si="641"/>
        <v>4.8832271762208066E-3</v>
      </c>
      <c r="BU241" s="6">
        <f t="shared" si="642"/>
        <v>1.5499506833873467E-3</v>
      </c>
      <c r="BV241" s="5">
        <f t="shared" si="643"/>
        <v>1.1200000000000001</v>
      </c>
      <c r="BW241" s="5">
        <f t="shared" si="644"/>
        <v>7.51</v>
      </c>
      <c r="BX241" s="36">
        <f t="shared" si="645"/>
        <v>59.59</v>
      </c>
      <c r="BY241" s="5">
        <f t="shared" si="646"/>
        <v>1.35</v>
      </c>
      <c r="BZ241" s="5">
        <f t="shared" si="647"/>
        <v>13.98</v>
      </c>
      <c r="CA241" s="5">
        <f t="shared" si="648"/>
        <v>14.93</v>
      </c>
      <c r="CB241" s="5">
        <f t="shared" si="649"/>
        <v>9.73</v>
      </c>
      <c r="CC241" s="5">
        <f t="shared" si="650"/>
        <v>3.86</v>
      </c>
      <c r="CD241" s="5">
        <f t="shared" si="651"/>
        <v>-12.120000000000001</v>
      </c>
      <c r="CE241" s="34">
        <f t="shared" si="652"/>
        <v>6.5600000000000005</v>
      </c>
      <c r="CF241" s="34">
        <f t="shared" si="653"/>
        <v>26.17</v>
      </c>
      <c r="CG241" s="34">
        <f t="shared" si="654"/>
        <v>25.066870462361486</v>
      </c>
      <c r="CH241" s="5">
        <f t="shared" si="655"/>
        <v>3.97</v>
      </c>
      <c r="CI241" s="5">
        <f t="shared" si="656"/>
        <v>0.3</v>
      </c>
      <c r="CJ241" s="6">
        <f t="shared" si="657"/>
        <v>6.6000000000000003E-2</v>
      </c>
      <c r="CK241" s="5">
        <f t="shared" si="658"/>
        <v>0.19600000000000001</v>
      </c>
      <c r="CL241" s="5" t="str">
        <f t="shared" si="659"/>
        <v/>
      </c>
      <c r="CM241" s="5">
        <f t="shared" si="660"/>
        <v>0.5</v>
      </c>
      <c r="CN241" s="5">
        <f t="shared" si="661"/>
        <v>0.27</v>
      </c>
      <c r="CO241" s="5" t="str">
        <f t="shared" si="662"/>
        <v/>
      </c>
      <c r="CP241" s="5">
        <f t="shared" si="663"/>
        <v>2.61</v>
      </c>
      <c r="CQ241" s="6">
        <f t="shared" si="664"/>
        <v>0.39300000000000002</v>
      </c>
      <c r="CR241" s="40">
        <f t="shared" si="665"/>
        <v>6.7999999999999996E-3</v>
      </c>
      <c r="CS241" s="5">
        <f t="shared" si="666"/>
        <v>0.82</v>
      </c>
      <c r="CT241" s="5" t="str">
        <f t="shared" si="667"/>
        <v/>
      </c>
      <c r="CU241" s="5" t="str">
        <f t="shared" si="668"/>
        <v/>
      </c>
      <c r="CV241" s="5" t="str">
        <f t="shared" si="669"/>
        <v/>
      </c>
      <c r="CW241" s="5">
        <f t="shared" si="670"/>
        <v>6.64</v>
      </c>
      <c r="CX241" s="5" t="str">
        <f t="shared" si="671"/>
        <v/>
      </c>
      <c r="CY241" s="4">
        <f t="shared" si="672"/>
        <v>229</v>
      </c>
      <c r="CZ241" s="4">
        <f t="shared" si="673"/>
        <v>87.9</v>
      </c>
      <c r="DA241" s="4" t="str">
        <f t="shared" si="674"/>
        <v/>
      </c>
      <c r="DB241" s="5">
        <f t="shared" si="675"/>
        <v>0.32</v>
      </c>
      <c r="DC241" s="5" t="str">
        <f t="shared" si="676"/>
        <v/>
      </c>
      <c r="DD241" s="5" t="str">
        <f t="shared" si="677"/>
        <v/>
      </c>
      <c r="DE241" s="5" t="str">
        <f t="shared" si="678"/>
        <v/>
      </c>
      <c r="DF241" s="5" t="str">
        <f t="shared" si="679"/>
        <v/>
      </c>
      <c r="DG241" s="5" t="str">
        <f t="shared" si="680"/>
        <v/>
      </c>
      <c r="DH241" s="5" t="str">
        <f t="shared" si="681"/>
        <v/>
      </c>
      <c r="DI241" s="5" t="str">
        <f t="shared" si="682"/>
        <v/>
      </c>
      <c r="DJ241" s="5" t="str">
        <f t="shared" si="683"/>
        <v/>
      </c>
      <c r="DK241" s="5" t="str">
        <f t="shared" si="684"/>
        <v/>
      </c>
      <c r="DL241" s="5" t="str">
        <f t="shared" si="685"/>
        <v/>
      </c>
      <c r="DM241" s="5" t="str">
        <f t="shared" si="686"/>
        <v/>
      </c>
      <c r="DN241" s="5" t="str">
        <f t="shared" si="687"/>
        <v/>
      </c>
      <c r="DO241" s="5" t="str">
        <f t="shared" si="688"/>
        <v/>
      </c>
      <c r="DP241" s="5" t="str">
        <f t="shared" si="689"/>
        <v/>
      </c>
      <c r="DQ241" s="5" t="str">
        <f t="shared" si="690"/>
        <v/>
      </c>
      <c r="DR241" s="5" t="str">
        <f t="shared" si="691"/>
        <v/>
      </c>
      <c r="DS241" s="5" t="str">
        <f t="shared" si="692"/>
        <v/>
      </c>
      <c r="DT241" s="5" t="str">
        <f t="shared" si="693"/>
        <v/>
      </c>
      <c r="DU241" s="5" t="str">
        <f t="shared" si="694"/>
        <v/>
      </c>
      <c r="DV241" s="5" t="str">
        <f t="shared" si="695"/>
        <v/>
      </c>
      <c r="DW241" s="5" t="str">
        <f t="shared" si="696"/>
        <v/>
      </c>
      <c r="DX241" s="5" t="str">
        <f t="shared" si="697"/>
        <v/>
      </c>
      <c r="DY241" s="5">
        <f t="shared" si="698"/>
        <v>2.4</v>
      </c>
      <c r="DZ241" s="36">
        <f t="shared" si="699"/>
        <v>39</v>
      </c>
      <c r="EA241" s="36" t="str">
        <f t="shared" si="700"/>
        <v/>
      </c>
      <c r="EB241" s="4">
        <f t="shared" si="701"/>
        <v>-397.20140368578939</v>
      </c>
      <c r="EC241" s="4">
        <f t="shared" si="702"/>
        <v>-42.333421992189088</v>
      </c>
      <c r="ED241" s="4">
        <f t="shared" si="703"/>
        <v>-398.52706841177923</v>
      </c>
      <c r="EE241" s="4">
        <f t="shared" si="704"/>
        <v>288.90022218677876</v>
      </c>
      <c r="EF241" s="4">
        <f t="shared" si="705"/>
        <v>308.43319980541031</v>
      </c>
      <c r="EG241" s="5">
        <f t="shared" si="706"/>
        <v>0.42412867705834945</v>
      </c>
      <c r="EH241" s="5">
        <f t="shared" si="707"/>
        <v>2.4056068551052903</v>
      </c>
      <c r="EI241" s="5">
        <f t="shared" si="708"/>
        <v>0.72111816908782533</v>
      </c>
      <c r="EJ241" s="5">
        <f t="shared" si="709"/>
        <v>0.42809321016736618</v>
      </c>
      <c r="EK241" s="5">
        <f t="shared" si="710"/>
        <v>0.40579697948314825</v>
      </c>
      <c r="EL241" s="5">
        <f t="shared" si="711"/>
        <v>1.974979738668903</v>
      </c>
      <c r="EM241" s="5">
        <f t="shared" si="712"/>
        <v>0.31</v>
      </c>
      <c r="EN241" s="5">
        <f t="shared" si="713"/>
        <v>19.79</v>
      </c>
      <c r="EO241" s="36">
        <f t="shared" si="714"/>
        <v>1.07</v>
      </c>
      <c r="EP241" s="36">
        <f t="shared" si="715"/>
        <v>2.2000000000000002</v>
      </c>
      <c r="EQ241" s="36">
        <f t="shared" si="716"/>
        <v>1.1000000000000001</v>
      </c>
      <c r="ER241" s="36">
        <f t="shared" si="717"/>
        <v>64.146500000000003</v>
      </c>
      <c r="ES241" s="36">
        <f t="shared" si="718"/>
        <v>73</v>
      </c>
      <c r="ET241" s="36">
        <f t="shared" si="719"/>
        <v>84</v>
      </c>
      <c r="EU241" s="36">
        <f t="shared" si="720"/>
        <v>8.5140000000000011</v>
      </c>
      <c r="EV241" s="36">
        <f t="shared" si="721"/>
        <v>6.33</v>
      </c>
      <c r="EW241" s="36">
        <f t="shared" si="722"/>
        <v>14.96</v>
      </c>
      <c r="EX241" s="36">
        <f t="shared" si="723"/>
        <v>8.5140000000000011</v>
      </c>
      <c r="EY241" s="36">
        <f t="shared" si="724"/>
        <v>3.86</v>
      </c>
      <c r="EZ241" s="36">
        <f t="shared" si="725"/>
        <v>6.33</v>
      </c>
      <c r="FA241" s="5" t="str">
        <f t="shared" si="726"/>
        <v/>
      </c>
      <c r="FB241" s="5" t="str">
        <f t="shared" si="727"/>
        <v/>
      </c>
      <c r="FC241" s="5" t="str">
        <f t="shared" si="728"/>
        <v/>
      </c>
      <c r="FD241" s="36">
        <f t="shared" si="729"/>
        <v>64.146500000000003</v>
      </c>
      <c r="FE241" s="36">
        <f t="shared" si="730"/>
        <v>73</v>
      </c>
      <c r="FF241" s="36">
        <f t="shared" si="731"/>
        <v>46</v>
      </c>
      <c r="FG241" s="5">
        <f t="shared" si="732"/>
        <v>22</v>
      </c>
      <c r="FH241" s="36">
        <f t="shared" si="733"/>
        <v>18.25</v>
      </c>
      <c r="FI241" s="36">
        <f t="shared" si="734"/>
        <v>28</v>
      </c>
      <c r="FJ241" s="5" t="str">
        <f t="shared" si="735"/>
        <v/>
      </c>
      <c r="FK241" s="5" t="str">
        <f t="shared" si="736"/>
        <v/>
      </c>
      <c r="FL241" s="5" t="str">
        <f t="shared" si="737"/>
        <v/>
      </c>
      <c r="FM241" s="5">
        <f t="shared" si="738"/>
        <v>0.6</v>
      </c>
      <c r="FN241" s="5" t="str">
        <f t="shared" si="739"/>
        <v/>
      </c>
      <c r="FO241" s="5" t="str">
        <f t="shared" si="740"/>
        <v/>
      </c>
      <c r="FP241" s="4">
        <f t="shared" si="741"/>
        <v>128.30000000000001</v>
      </c>
      <c r="FQ241" s="4" t="str">
        <f t="shared" si="742"/>
        <v/>
      </c>
      <c r="FR241" s="4" t="str">
        <f t="shared" si="743"/>
        <v/>
      </c>
      <c r="FS241" s="65" t="str">
        <f t="shared" si="744"/>
        <v/>
      </c>
      <c r="FT241" s="65" t="str">
        <f t="shared" si="745"/>
        <v/>
      </c>
      <c r="FU241" s="65" t="str">
        <f t="shared" si="746"/>
        <v/>
      </c>
      <c r="FV241" s="65" t="str">
        <f t="shared" si="747"/>
        <v/>
      </c>
      <c r="FW241" s="65">
        <f t="shared" si="748"/>
        <v>0.84987583659368826</v>
      </c>
      <c r="FX241" s="65">
        <f t="shared" si="749"/>
        <v>-0.24134884203742965</v>
      </c>
      <c r="FY241" s="65">
        <f t="shared" si="750"/>
        <v>4.2540631123221626</v>
      </c>
      <c r="FZ241" s="65">
        <f t="shared" si="751"/>
        <v>-5.5841650540591203</v>
      </c>
      <c r="GA241" s="65">
        <f t="shared" si="752"/>
        <v>0.5344427762859274</v>
      </c>
      <c r="GB241" s="65">
        <f t="shared" si="753"/>
        <v>0.25140699999999999</v>
      </c>
      <c r="GC241" s="65">
        <f t="shared" si="754"/>
        <v>-1.6522830000000002</v>
      </c>
      <c r="GD241" s="65">
        <f t="shared" si="755"/>
        <v>-2.497563</v>
      </c>
    </row>
    <row r="242" spans="1:186">
      <c r="A242" s="38" t="s">
        <v>185</v>
      </c>
      <c r="B242" s="37">
        <v>678185.58424200001</v>
      </c>
      <c r="C242" s="4">
        <v>4902138.9483899996</v>
      </c>
      <c r="D242" s="38" t="s">
        <v>439</v>
      </c>
      <c r="E242" s="38" t="s">
        <v>646</v>
      </c>
      <c r="F242" s="58">
        <v>5336</v>
      </c>
      <c r="G242" s="38" t="s">
        <v>463</v>
      </c>
      <c r="H242" s="34">
        <v>51.76</v>
      </c>
      <c r="I242" s="34">
        <v>1.0900000000000001</v>
      </c>
      <c r="J242" s="34">
        <v>15.73</v>
      </c>
      <c r="K242" s="34">
        <v>9.36</v>
      </c>
      <c r="L242" s="34">
        <v>0.17</v>
      </c>
      <c r="M242" s="34">
        <v>8.9</v>
      </c>
      <c r="N242" s="34">
        <v>8.8800000000000008</v>
      </c>
      <c r="O242" s="34">
        <v>2.79</v>
      </c>
      <c r="P242" s="34">
        <v>0.83</v>
      </c>
      <c r="Q242" s="34">
        <v>0.03</v>
      </c>
      <c r="R242" s="34"/>
      <c r="S242" s="5">
        <f t="shared" si="631"/>
        <v>99.54</v>
      </c>
      <c r="U242" s="4">
        <v>40</v>
      </c>
      <c r="W242" s="4">
        <v>393</v>
      </c>
      <c r="X242" s="4">
        <v>45</v>
      </c>
      <c r="Y242" s="4">
        <v>454</v>
      </c>
      <c r="AB242" s="4">
        <v>25</v>
      </c>
      <c r="AC242" s="4">
        <v>58</v>
      </c>
      <c r="AD242" s="4">
        <v>25</v>
      </c>
      <c r="AE242" s="4">
        <v>75</v>
      </c>
      <c r="AF242" s="26">
        <v>10</v>
      </c>
      <c r="AG242" s="4">
        <v>77</v>
      </c>
      <c r="AH242" s="5">
        <v>2.46</v>
      </c>
      <c r="AI242" s="5">
        <v>7.9</v>
      </c>
      <c r="AK242" s="5">
        <v>5.9</v>
      </c>
      <c r="AL242" s="5">
        <v>2.12</v>
      </c>
      <c r="AM242" s="5">
        <v>0.8</v>
      </c>
      <c r="AO242" s="5">
        <v>0.57999999999999996</v>
      </c>
      <c r="AT242" s="5">
        <v>2.41</v>
      </c>
      <c r="AU242" s="5">
        <v>0.35</v>
      </c>
      <c r="AV242" s="5">
        <v>1.3</v>
      </c>
      <c r="AW242" s="5">
        <v>0.6</v>
      </c>
      <c r="BK242" s="4">
        <f t="shared" si="632"/>
        <v>6535</v>
      </c>
      <c r="BL242" s="6">
        <f t="shared" si="633"/>
        <v>0.86137460475952732</v>
      </c>
      <c r="BM242" s="6">
        <f t="shared" si="634"/>
        <v>1.3645468202303456E-2</v>
      </c>
      <c r="BN242" s="6">
        <f t="shared" si="635"/>
        <v>0.30849186114924493</v>
      </c>
      <c r="BO242" s="6">
        <f t="shared" si="636"/>
        <v>0.11721978710081403</v>
      </c>
      <c r="BP242" s="6">
        <f t="shared" si="637"/>
        <v>2.3963913166055823E-3</v>
      </c>
      <c r="BQ242" s="6">
        <f t="shared" si="638"/>
        <v>0.22078888613247333</v>
      </c>
      <c r="BR242" s="6">
        <f t="shared" si="639"/>
        <v>0.15834522111269617</v>
      </c>
      <c r="BS242" s="6">
        <f t="shared" si="640"/>
        <v>9.0029041626331074E-2</v>
      </c>
      <c r="BT242" s="6">
        <f t="shared" si="641"/>
        <v>1.762208067940552E-2</v>
      </c>
      <c r="BU242" s="6">
        <f t="shared" si="642"/>
        <v>4.2271382274200367E-4</v>
      </c>
      <c r="BV242" s="5">
        <f t="shared" si="643"/>
        <v>1.1100000000000001</v>
      </c>
      <c r="BW242" s="5">
        <f t="shared" si="644"/>
        <v>7.43</v>
      </c>
      <c r="BX242" s="36">
        <f t="shared" si="645"/>
        <v>67.69</v>
      </c>
      <c r="BY242" s="5">
        <f t="shared" si="646"/>
        <v>0.95</v>
      </c>
      <c r="BZ242" s="5">
        <f t="shared" si="647"/>
        <v>14.43</v>
      </c>
      <c r="CA242" s="5">
        <f t="shared" si="648"/>
        <v>8.15</v>
      </c>
      <c r="CB242" s="5">
        <f t="shared" si="649"/>
        <v>36.33</v>
      </c>
      <c r="CC242" s="5">
        <f t="shared" si="650"/>
        <v>3.62</v>
      </c>
      <c r="CD242" s="5">
        <f t="shared" si="651"/>
        <v>-5.2600000000000007</v>
      </c>
      <c r="CE242" s="34">
        <f t="shared" si="652"/>
        <v>9.73</v>
      </c>
      <c r="CF242" s="34">
        <f t="shared" si="653"/>
        <v>21.4</v>
      </c>
      <c r="CG242" s="34">
        <f t="shared" si="654"/>
        <v>45.467289719626173</v>
      </c>
      <c r="CH242" s="5">
        <f t="shared" si="655"/>
        <v>52.6</v>
      </c>
      <c r="CI242" s="5">
        <f t="shared" si="656"/>
        <v>1.05</v>
      </c>
      <c r="CJ242" s="6">
        <f t="shared" si="657"/>
        <v>0.25</v>
      </c>
      <c r="CK242" s="5">
        <f t="shared" si="658"/>
        <v>0.43099999999999999</v>
      </c>
      <c r="CL242" s="5">
        <f t="shared" si="659"/>
        <v>9.8309999999999995</v>
      </c>
      <c r="CM242" s="5">
        <f t="shared" si="660"/>
        <v>3.08</v>
      </c>
      <c r="CN242" s="5">
        <f t="shared" si="661"/>
        <v>1.1599999999999999</v>
      </c>
      <c r="CO242" s="5" t="str">
        <f t="shared" si="662"/>
        <v/>
      </c>
      <c r="CP242" s="5">
        <f t="shared" si="663"/>
        <v>3</v>
      </c>
      <c r="CQ242" s="6">
        <f t="shared" si="664"/>
        <v>0.4</v>
      </c>
      <c r="CR242" s="40">
        <f t="shared" si="665"/>
        <v>6.8999999999999999E-3</v>
      </c>
      <c r="CS242" s="5">
        <f t="shared" si="666"/>
        <v>7.7</v>
      </c>
      <c r="CT242" s="5">
        <f t="shared" si="667"/>
        <v>31.3</v>
      </c>
      <c r="CU242" s="5" t="str">
        <f t="shared" si="668"/>
        <v/>
      </c>
      <c r="CV242" s="5">
        <f t="shared" si="669"/>
        <v>57.7</v>
      </c>
      <c r="CW242" s="5">
        <f t="shared" si="670"/>
        <v>7.5</v>
      </c>
      <c r="CX242" s="5">
        <f t="shared" si="671"/>
        <v>3.28</v>
      </c>
      <c r="CY242" s="4">
        <f t="shared" si="672"/>
        <v>261</v>
      </c>
      <c r="CZ242" s="4">
        <f t="shared" si="673"/>
        <v>87.1</v>
      </c>
      <c r="DA242" s="4">
        <f t="shared" si="674"/>
        <v>2711</v>
      </c>
      <c r="DB242" s="5">
        <f t="shared" si="675"/>
        <v>3.08</v>
      </c>
      <c r="DC242" s="5">
        <f t="shared" si="676"/>
        <v>31.95</v>
      </c>
      <c r="DD242" s="5">
        <f t="shared" si="677"/>
        <v>128.33000000000001</v>
      </c>
      <c r="DE242" s="5">
        <f t="shared" si="678"/>
        <v>0.54</v>
      </c>
      <c r="DF242" s="5">
        <f t="shared" si="679"/>
        <v>4.1500000000000004</v>
      </c>
      <c r="DG242" s="5">
        <f t="shared" si="680"/>
        <v>0.25</v>
      </c>
      <c r="DH242" s="5" t="str">
        <f t="shared" si="681"/>
        <v/>
      </c>
      <c r="DI242" s="5">
        <f t="shared" si="682"/>
        <v>0.45</v>
      </c>
      <c r="DJ242" s="5">
        <f t="shared" si="683"/>
        <v>6.99</v>
      </c>
      <c r="DK242" s="5">
        <f t="shared" si="684"/>
        <v>0.25</v>
      </c>
      <c r="DL242" s="5">
        <f t="shared" si="685"/>
        <v>4.0999999999999996</v>
      </c>
      <c r="DM242" s="5" t="str">
        <f t="shared" si="686"/>
        <v/>
      </c>
      <c r="DN242" s="5" t="str">
        <f t="shared" si="687"/>
        <v/>
      </c>
      <c r="DO242" s="5" t="str">
        <f t="shared" si="688"/>
        <v/>
      </c>
      <c r="DP242" s="5" t="str">
        <f t="shared" si="689"/>
        <v/>
      </c>
      <c r="DQ242" s="5">
        <f t="shared" si="690"/>
        <v>0.68</v>
      </c>
      <c r="DR242" s="5">
        <f t="shared" si="691"/>
        <v>0.72</v>
      </c>
      <c r="DS242" s="5">
        <f t="shared" si="692"/>
        <v>0.95</v>
      </c>
      <c r="DT242" s="5">
        <f t="shared" si="693"/>
        <v>0.94</v>
      </c>
      <c r="DU242" s="5">
        <f t="shared" si="694"/>
        <v>0.25</v>
      </c>
      <c r="DV242" s="5" t="str">
        <f t="shared" si="695"/>
        <v/>
      </c>
      <c r="DW242" s="5" t="str">
        <f t="shared" si="696"/>
        <v/>
      </c>
      <c r="DX242" s="5" t="str">
        <f t="shared" si="697"/>
        <v/>
      </c>
      <c r="DY242" s="5">
        <f t="shared" si="698"/>
        <v>2.13</v>
      </c>
      <c r="DZ242" s="36">
        <f t="shared" si="699"/>
        <v>35</v>
      </c>
      <c r="EA242" s="36">
        <f t="shared" si="700"/>
        <v>3</v>
      </c>
      <c r="EB242" s="4">
        <f t="shared" si="701"/>
        <v>-230.75218205962173</v>
      </c>
      <c r="EC242" s="4">
        <f t="shared" si="702"/>
        <v>73.91026520564175</v>
      </c>
      <c r="ED242" s="4">
        <f t="shared" si="703"/>
        <v>-115.849703381884</v>
      </c>
      <c r="EE242" s="4">
        <f t="shared" si="704"/>
        <v>351.65414143559082</v>
      </c>
      <c r="EF242" s="4">
        <f t="shared" si="705"/>
        <v>129.43559335876745</v>
      </c>
      <c r="EG242" s="5">
        <f t="shared" si="706"/>
        <v>0.72714977642905454</v>
      </c>
      <c r="EH242" s="5">
        <f t="shared" si="707"/>
        <v>2.8664999846429864</v>
      </c>
      <c r="EI242" s="5">
        <f t="shared" si="708"/>
        <v>1.1600322577597184</v>
      </c>
      <c r="EJ242" s="5">
        <f t="shared" si="709"/>
        <v>0.67978564111401507</v>
      </c>
      <c r="EK242" s="5">
        <f t="shared" si="710"/>
        <v>0.30937236800375356</v>
      </c>
      <c r="EL242" s="5">
        <f t="shared" si="711"/>
        <v>1.0886141337269504</v>
      </c>
      <c r="EM242" s="5">
        <f t="shared" si="712"/>
        <v>0.3</v>
      </c>
      <c r="EN242" s="5">
        <f t="shared" si="713"/>
        <v>17.43</v>
      </c>
      <c r="EO242" s="36">
        <f t="shared" si="714"/>
        <v>1.0900000000000001</v>
      </c>
      <c r="EP242" s="36">
        <f t="shared" si="715"/>
        <v>1.7000000000000002</v>
      </c>
      <c r="EQ242" s="36">
        <f t="shared" si="716"/>
        <v>0.3</v>
      </c>
      <c r="ER242" s="36">
        <f t="shared" si="717"/>
        <v>65.345500000000001</v>
      </c>
      <c r="ES242" s="36">
        <f t="shared" si="718"/>
        <v>75</v>
      </c>
      <c r="ET242" s="36">
        <f t="shared" si="719"/>
        <v>75</v>
      </c>
      <c r="EU242" s="36">
        <f t="shared" si="720"/>
        <v>8.4239999999999995</v>
      </c>
      <c r="EV242" s="36">
        <f t="shared" si="721"/>
        <v>8.9</v>
      </c>
      <c r="EW242" s="36">
        <f t="shared" si="722"/>
        <v>15.73</v>
      </c>
      <c r="EX242" s="36">
        <f t="shared" si="723"/>
        <v>8.4239999999999995</v>
      </c>
      <c r="EY242" s="36">
        <f t="shared" si="724"/>
        <v>3.62</v>
      </c>
      <c r="EZ242" s="36">
        <f t="shared" si="725"/>
        <v>8.9</v>
      </c>
      <c r="FA242" s="5" t="str">
        <f t="shared" si="726"/>
        <v/>
      </c>
      <c r="FB242" s="5">
        <f t="shared" si="727"/>
        <v>0</v>
      </c>
      <c r="FC242" s="5">
        <f t="shared" si="728"/>
        <v>0.6</v>
      </c>
      <c r="FD242" s="36">
        <f t="shared" si="729"/>
        <v>65.345500000000001</v>
      </c>
      <c r="FE242" s="36">
        <f t="shared" si="730"/>
        <v>75</v>
      </c>
      <c r="FF242" s="36">
        <f t="shared" si="731"/>
        <v>29</v>
      </c>
      <c r="FG242" s="5">
        <f t="shared" si="732"/>
        <v>20</v>
      </c>
      <c r="FH242" s="36">
        <f t="shared" si="733"/>
        <v>18.75</v>
      </c>
      <c r="FI242" s="36">
        <f t="shared" si="734"/>
        <v>25</v>
      </c>
      <c r="FJ242" s="5">
        <f t="shared" si="735"/>
        <v>1.6666666666666667</v>
      </c>
      <c r="FK242" s="5">
        <f t="shared" si="736"/>
        <v>0.246</v>
      </c>
      <c r="FL242" s="5">
        <f t="shared" si="737"/>
        <v>1.25</v>
      </c>
      <c r="FM242" s="5">
        <f t="shared" si="738"/>
        <v>0.83333333333333337</v>
      </c>
      <c r="FN242" s="5">
        <f t="shared" si="739"/>
        <v>1.3</v>
      </c>
      <c r="FO242" s="5">
        <f t="shared" si="740"/>
        <v>1.7999999999999998</v>
      </c>
      <c r="FP242" s="4">
        <f t="shared" si="741"/>
        <v>130.69999999999999</v>
      </c>
      <c r="FQ242" s="4">
        <f t="shared" si="742"/>
        <v>106</v>
      </c>
      <c r="FR242" s="4" t="str">
        <f t="shared" si="743"/>
        <v/>
      </c>
      <c r="FS242" s="65" t="str">
        <f t="shared" si="744"/>
        <v/>
      </c>
      <c r="FT242" s="65">
        <f t="shared" si="745"/>
        <v>0.18475440808343688</v>
      </c>
      <c r="FU242" s="65">
        <f t="shared" si="746"/>
        <v>-0.33994806169435082</v>
      </c>
      <c r="FV242" s="65">
        <f t="shared" si="747"/>
        <v>-0.47961005512335719</v>
      </c>
      <c r="FW242" s="65">
        <f t="shared" si="748"/>
        <v>0.86909555197417421</v>
      </c>
      <c r="FX242" s="65">
        <f t="shared" si="749"/>
        <v>-0.44975760702566342</v>
      </c>
      <c r="FY242" s="65">
        <f t="shared" si="750"/>
        <v>4.1109583837129984</v>
      </c>
      <c r="FZ242" s="65">
        <f t="shared" si="751"/>
        <v>-6.0957985456180417</v>
      </c>
      <c r="GA242" s="65">
        <f t="shared" si="752"/>
        <v>0.42598718226621046</v>
      </c>
      <c r="GB242" s="65">
        <f t="shared" si="753"/>
        <v>0.39466600000000013</v>
      </c>
      <c r="GC242" s="65">
        <f t="shared" si="754"/>
        <v>-1.6372199999999999</v>
      </c>
      <c r="GD242" s="65">
        <f t="shared" si="755"/>
        <v>-2.4708070000000002</v>
      </c>
    </row>
    <row r="243" spans="1:186">
      <c r="A243" s="38" t="s">
        <v>185</v>
      </c>
      <c r="B243" s="37">
        <v>678050.23922900006</v>
      </c>
      <c r="C243" s="4">
        <v>4902184.0633899998</v>
      </c>
      <c r="D243" s="38" t="s">
        <v>439</v>
      </c>
      <c r="E243" s="38" t="s">
        <v>646</v>
      </c>
      <c r="F243" s="58">
        <v>5338</v>
      </c>
      <c r="G243" s="38" t="s">
        <v>464</v>
      </c>
      <c r="H243" s="34">
        <v>48.66</v>
      </c>
      <c r="I243" s="34">
        <v>1.3</v>
      </c>
      <c r="J243" s="34">
        <v>16.559999999999999</v>
      </c>
      <c r="K243" s="34">
        <v>10.28</v>
      </c>
      <c r="L243" s="34">
        <v>0.18</v>
      </c>
      <c r="M243" s="34">
        <v>7.06</v>
      </c>
      <c r="N243" s="34">
        <v>12.54</v>
      </c>
      <c r="O243" s="34">
        <v>2.36</v>
      </c>
      <c r="P243" s="34">
        <v>0.59</v>
      </c>
      <c r="Q243" s="34">
        <v>0.1</v>
      </c>
      <c r="R243" s="34"/>
      <c r="S243" s="5">
        <f t="shared" si="631"/>
        <v>99.63000000000001</v>
      </c>
      <c r="W243" s="4">
        <v>333</v>
      </c>
      <c r="Y243" s="4">
        <v>109</v>
      </c>
      <c r="AB243" s="4">
        <v>25</v>
      </c>
      <c r="AC243" s="4">
        <v>115</v>
      </c>
      <c r="AD243" s="4">
        <v>31</v>
      </c>
      <c r="AE243" s="4">
        <v>87</v>
      </c>
      <c r="AF243" s="26">
        <v>11</v>
      </c>
      <c r="AG243" s="4">
        <v>73</v>
      </c>
      <c r="BK243" s="4">
        <f t="shared" si="632"/>
        <v>7794</v>
      </c>
      <c r="BL243" s="6">
        <f t="shared" si="633"/>
        <v>0.8097853220169744</v>
      </c>
      <c r="BM243" s="6">
        <f t="shared" si="634"/>
        <v>1.6274411617426141E-2</v>
      </c>
      <c r="BN243" s="6">
        <f t="shared" si="635"/>
        <v>0.32476956265934492</v>
      </c>
      <c r="BO243" s="6">
        <f t="shared" si="636"/>
        <v>0.12874139010644958</v>
      </c>
      <c r="BP243" s="6">
        <f t="shared" si="637"/>
        <v>2.5373555117000281E-3</v>
      </c>
      <c r="BQ243" s="6">
        <f t="shared" si="638"/>
        <v>0.17514264450508557</v>
      </c>
      <c r="BR243" s="6">
        <f t="shared" si="639"/>
        <v>0.22360912981455064</v>
      </c>
      <c r="BS243" s="6">
        <f t="shared" si="640"/>
        <v>7.6153597934817685E-2</v>
      </c>
      <c r="BT243" s="6">
        <f t="shared" si="641"/>
        <v>1.2526539278131634E-2</v>
      </c>
      <c r="BU243" s="6">
        <f t="shared" si="642"/>
        <v>1.409046075806679E-3</v>
      </c>
      <c r="BV243" s="5">
        <f t="shared" si="643"/>
        <v>1.22</v>
      </c>
      <c r="BW243" s="5">
        <f t="shared" si="644"/>
        <v>8.15</v>
      </c>
      <c r="BX243" s="36">
        <f t="shared" si="645"/>
        <v>60.21</v>
      </c>
      <c r="BY243" s="5">
        <f t="shared" si="646"/>
        <v>1.31</v>
      </c>
      <c r="BZ243" s="5">
        <f t="shared" si="647"/>
        <v>12.74</v>
      </c>
      <c r="CA243" s="5">
        <f t="shared" si="648"/>
        <v>9.65</v>
      </c>
      <c r="CB243" s="5">
        <f t="shared" si="649"/>
        <v>13</v>
      </c>
      <c r="CC243" s="5">
        <f t="shared" si="650"/>
        <v>2.95</v>
      </c>
      <c r="CD243" s="5">
        <f t="shared" si="651"/>
        <v>-9.59</v>
      </c>
      <c r="CE243" s="34">
        <f t="shared" si="652"/>
        <v>7.6499999999999995</v>
      </c>
      <c r="CF243" s="34">
        <f t="shared" si="653"/>
        <v>22.549999999999997</v>
      </c>
      <c r="CG243" s="34">
        <f t="shared" si="654"/>
        <v>33.924611973392466</v>
      </c>
      <c r="CH243" s="5">
        <f t="shared" si="655"/>
        <v>11.22</v>
      </c>
      <c r="CI243" s="5">
        <f t="shared" si="656"/>
        <v>0.63</v>
      </c>
      <c r="CJ243" s="6">
        <f t="shared" si="657"/>
        <v>8.6999999999999994E-2</v>
      </c>
      <c r="CK243" s="5">
        <f t="shared" si="658"/>
        <v>0.217</v>
      </c>
      <c r="CL243" s="5" t="str">
        <f t="shared" si="659"/>
        <v/>
      </c>
      <c r="CM243" s="5">
        <f t="shared" si="660"/>
        <v>2.92</v>
      </c>
      <c r="CN243" s="5">
        <f t="shared" si="661"/>
        <v>0.33</v>
      </c>
      <c r="CO243" s="5" t="str">
        <f t="shared" si="662"/>
        <v/>
      </c>
      <c r="CP243" s="5">
        <f t="shared" si="663"/>
        <v>2.81</v>
      </c>
      <c r="CQ243" s="6">
        <f t="shared" si="664"/>
        <v>0.35499999999999998</v>
      </c>
      <c r="CR243" s="40">
        <f t="shared" si="665"/>
        <v>6.7000000000000002E-3</v>
      </c>
      <c r="CS243" s="5">
        <f t="shared" si="666"/>
        <v>6.64</v>
      </c>
      <c r="CT243" s="5" t="str">
        <f t="shared" si="667"/>
        <v/>
      </c>
      <c r="CU243" s="5" t="str">
        <f t="shared" si="668"/>
        <v/>
      </c>
      <c r="CV243" s="5" t="str">
        <f t="shared" si="669"/>
        <v/>
      </c>
      <c r="CW243" s="5">
        <f t="shared" si="670"/>
        <v>7.91</v>
      </c>
      <c r="CX243" s="5" t="str">
        <f t="shared" si="671"/>
        <v/>
      </c>
      <c r="CY243" s="4">
        <f t="shared" si="672"/>
        <v>251</v>
      </c>
      <c r="CZ243" s="4">
        <f t="shared" si="673"/>
        <v>89.6</v>
      </c>
      <c r="DA243" s="4" t="str">
        <f t="shared" si="674"/>
        <v/>
      </c>
      <c r="DB243" s="5">
        <f t="shared" si="675"/>
        <v>2.35</v>
      </c>
      <c r="DC243" s="5" t="str">
        <f t="shared" si="676"/>
        <v/>
      </c>
      <c r="DD243" s="5" t="str">
        <f t="shared" si="677"/>
        <v/>
      </c>
      <c r="DE243" s="5" t="str">
        <f t="shared" si="678"/>
        <v/>
      </c>
      <c r="DF243" s="5" t="str">
        <f t="shared" si="679"/>
        <v/>
      </c>
      <c r="DG243" s="5" t="str">
        <f t="shared" si="680"/>
        <v/>
      </c>
      <c r="DH243" s="5" t="str">
        <f t="shared" si="681"/>
        <v/>
      </c>
      <c r="DI243" s="5" t="str">
        <f t="shared" si="682"/>
        <v/>
      </c>
      <c r="DJ243" s="5" t="str">
        <f t="shared" si="683"/>
        <v/>
      </c>
      <c r="DK243" s="5" t="str">
        <f t="shared" si="684"/>
        <v/>
      </c>
      <c r="DL243" s="5" t="str">
        <f t="shared" si="685"/>
        <v/>
      </c>
      <c r="DM243" s="5" t="str">
        <f t="shared" si="686"/>
        <v/>
      </c>
      <c r="DN243" s="5" t="str">
        <f t="shared" si="687"/>
        <v/>
      </c>
      <c r="DO243" s="5" t="str">
        <f t="shared" si="688"/>
        <v/>
      </c>
      <c r="DP243" s="5" t="str">
        <f t="shared" si="689"/>
        <v/>
      </c>
      <c r="DQ243" s="5" t="str">
        <f t="shared" si="690"/>
        <v/>
      </c>
      <c r="DR243" s="5" t="str">
        <f t="shared" si="691"/>
        <v/>
      </c>
      <c r="DS243" s="5" t="str">
        <f t="shared" si="692"/>
        <v/>
      </c>
      <c r="DT243" s="5" t="str">
        <f t="shared" si="693"/>
        <v/>
      </c>
      <c r="DU243" s="5" t="str">
        <f t="shared" si="694"/>
        <v/>
      </c>
      <c r="DV243" s="5" t="str">
        <f t="shared" si="695"/>
        <v/>
      </c>
      <c r="DW243" s="5" t="str">
        <f t="shared" si="696"/>
        <v/>
      </c>
      <c r="DX243" s="5" t="str">
        <f t="shared" si="697"/>
        <v/>
      </c>
      <c r="DY243" s="5">
        <f t="shared" si="698"/>
        <v>2.02</v>
      </c>
      <c r="DZ243" s="36">
        <f t="shared" si="699"/>
        <v>42</v>
      </c>
      <c r="EA243" s="36" t="str">
        <f t="shared" si="700"/>
        <v/>
      </c>
      <c r="EB243" s="4">
        <f t="shared" si="701"/>
        <v>-287.23618847123669</v>
      </c>
      <c r="EC243" s="4">
        <f t="shared" si="702"/>
        <v>32.175550249675055</v>
      </c>
      <c r="ED243" s="4">
        <f t="shared" si="703"/>
        <v>-211.12883418270562</v>
      </c>
      <c r="EE243" s="4">
        <f t="shared" si="704"/>
        <v>320.15844622896128</v>
      </c>
      <c r="EF243" s="4">
        <f t="shared" si="705"/>
        <v>202.66600352136368</v>
      </c>
      <c r="EG243" s="5">
        <f t="shared" si="706"/>
        <v>0.60615984564119296</v>
      </c>
      <c r="EH243" s="5">
        <f t="shared" si="707"/>
        <v>3.6634415050558964</v>
      </c>
      <c r="EI243" s="5">
        <f t="shared" si="708"/>
        <v>1.0402053750791811</v>
      </c>
      <c r="EJ243" s="5">
        <f t="shared" si="709"/>
        <v>0.39653516631322633</v>
      </c>
      <c r="EK243" s="5">
        <f t="shared" si="710"/>
        <v>0.24377405408078642</v>
      </c>
      <c r="EL243" s="5">
        <f t="shared" si="711"/>
        <v>1.4320451078266658</v>
      </c>
      <c r="EM243" s="5">
        <f t="shared" si="712"/>
        <v>0.34</v>
      </c>
      <c r="EN243" s="5">
        <f t="shared" si="713"/>
        <v>19.170000000000002</v>
      </c>
      <c r="EO243" s="36">
        <f t="shared" si="714"/>
        <v>1.3</v>
      </c>
      <c r="EP243" s="36">
        <f t="shared" si="715"/>
        <v>1.7999999999999998</v>
      </c>
      <c r="EQ243" s="36">
        <f t="shared" si="716"/>
        <v>1</v>
      </c>
      <c r="ER243" s="36">
        <f t="shared" si="717"/>
        <v>77.935000000000002</v>
      </c>
      <c r="ES243" s="36">
        <f t="shared" si="718"/>
        <v>87</v>
      </c>
      <c r="ET243" s="36">
        <f t="shared" si="719"/>
        <v>93</v>
      </c>
      <c r="EU243" s="36">
        <f t="shared" si="720"/>
        <v>9.2519999999999989</v>
      </c>
      <c r="EV243" s="36">
        <f t="shared" si="721"/>
        <v>7.06</v>
      </c>
      <c r="EW243" s="36">
        <f t="shared" si="722"/>
        <v>16.559999999999999</v>
      </c>
      <c r="EX243" s="36">
        <f t="shared" si="723"/>
        <v>9.2519999999999989</v>
      </c>
      <c r="EY243" s="36">
        <f t="shared" si="724"/>
        <v>2.9499999999999997</v>
      </c>
      <c r="EZ243" s="36">
        <f t="shared" si="725"/>
        <v>7.06</v>
      </c>
      <c r="FA243" s="5" t="str">
        <f t="shared" si="726"/>
        <v/>
      </c>
      <c r="FB243" s="5" t="str">
        <f t="shared" si="727"/>
        <v/>
      </c>
      <c r="FC243" s="5" t="str">
        <f t="shared" si="728"/>
        <v/>
      </c>
      <c r="FD243" s="36">
        <f t="shared" si="729"/>
        <v>77.935000000000002</v>
      </c>
      <c r="FE243" s="36">
        <f t="shared" si="730"/>
        <v>87</v>
      </c>
      <c r="FF243" s="36">
        <f t="shared" si="731"/>
        <v>57.5</v>
      </c>
      <c r="FG243" s="5">
        <f t="shared" si="732"/>
        <v>22</v>
      </c>
      <c r="FH243" s="36">
        <f t="shared" si="733"/>
        <v>21.75</v>
      </c>
      <c r="FI243" s="36">
        <f t="shared" si="734"/>
        <v>31</v>
      </c>
      <c r="FJ243" s="5" t="str">
        <f t="shared" si="735"/>
        <v/>
      </c>
      <c r="FK243" s="5" t="str">
        <f t="shared" si="736"/>
        <v/>
      </c>
      <c r="FL243" s="5" t="str">
        <f t="shared" si="737"/>
        <v/>
      </c>
      <c r="FM243" s="5">
        <f t="shared" si="738"/>
        <v>0.83333333333333337</v>
      </c>
      <c r="FN243" s="5" t="str">
        <f t="shared" si="739"/>
        <v/>
      </c>
      <c r="FO243" s="5" t="str">
        <f t="shared" si="740"/>
        <v/>
      </c>
      <c r="FP243" s="4">
        <f t="shared" si="741"/>
        <v>155.88</v>
      </c>
      <c r="FQ243" s="4" t="str">
        <f t="shared" si="742"/>
        <v/>
      </c>
      <c r="FR243" s="4" t="str">
        <f t="shared" si="743"/>
        <v/>
      </c>
      <c r="FS243" s="65" t="str">
        <f t="shared" si="744"/>
        <v/>
      </c>
      <c r="FT243" s="65" t="str">
        <f t="shared" si="745"/>
        <v/>
      </c>
      <c r="FU243" s="65" t="str">
        <f t="shared" si="746"/>
        <v/>
      </c>
      <c r="FV243" s="65" t="str">
        <f t="shared" si="747"/>
        <v/>
      </c>
      <c r="FW243" s="65">
        <f t="shared" si="748"/>
        <v>0.76575857936822145</v>
      </c>
      <c r="FX243" s="65">
        <f t="shared" si="749"/>
        <v>-0.22900256977509745</v>
      </c>
      <c r="FY243" s="65">
        <f t="shared" si="750"/>
        <v>4.3922225899967424</v>
      </c>
      <c r="FZ243" s="65">
        <f t="shared" si="751"/>
        <v>-5.6356060894771405</v>
      </c>
      <c r="GA243" s="65">
        <f t="shared" si="752"/>
        <v>0.42871221883734056</v>
      </c>
      <c r="GB243" s="65">
        <f t="shared" si="753"/>
        <v>0.32197300000000001</v>
      </c>
      <c r="GC243" s="65">
        <f t="shared" si="754"/>
        <v>-1.6027809999999998</v>
      </c>
      <c r="GD243" s="65">
        <f t="shared" si="755"/>
        <v>-2.4397869999999999</v>
      </c>
    </row>
    <row r="244" spans="1:186">
      <c r="A244" s="38" t="s">
        <v>185</v>
      </c>
      <c r="B244" s="37">
        <v>677552.83491199999</v>
      </c>
      <c r="C244" s="4">
        <v>4898445.55614</v>
      </c>
      <c r="D244" s="38" t="s">
        <v>439</v>
      </c>
      <c r="E244" s="38" t="s">
        <v>646</v>
      </c>
      <c r="F244" s="58">
        <v>5340</v>
      </c>
      <c r="G244" s="38" t="s">
        <v>465</v>
      </c>
      <c r="H244" s="34">
        <v>51.63</v>
      </c>
      <c r="I244" s="34">
        <v>1.05</v>
      </c>
      <c r="J244" s="34">
        <v>14.67</v>
      </c>
      <c r="K244" s="34">
        <v>10.66</v>
      </c>
      <c r="L244" s="34">
        <v>0.25</v>
      </c>
      <c r="M244" s="34">
        <v>7.27</v>
      </c>
      <c r="N244" s="34">
        <v>11.86</v>
      </c>
      <c r="O244" s="34">
        <v>2.2999999999999998</v>
      </c>
      <c r="P244" s="34">
        <v>0.05</v>
      </c>
      <c r="Q244" s="34">
        <v>0.06</v>
      </c>
      <c r="R244" s="34"/>
      <c r="S244" s="5">
        <f t="shared" si="631"/>
        <v>99.799999999999983</v>
      </c>
      <c r="W244" s="4">
        <v>138</v>
      </c>
      <c r="Y244" s="4">
        <v>69</v>
      </c>
      <c r="AB244" s="4">
        <v>15</v>
      </c>
      <c r="AC244" s="4">
        <v>84</v>
      </c>
      <c r="AD244" s="4">
        <v>27</v>
      </c>
      <c r="AE244" s="4">
        <v>76</v>
      </c>
      <c r="AF244" s="26">
        <v>12</v>
      </c>
      <c r="AG244" s="4">
        <v>29</v>
      </c>
      <c r="BK244" s="4">
        <f t="shared" si="632"/>
        <v>6295</v>
      </c>
      <c r="BL244" s="6">
        <f t="shared" si="633"/>
        <v>0.85921118322516221</v>
      </c>
      <c r="BM244" s="6">
        <f t="shared" si="634"/>
        <v>1.3144717075613422E-2</v>
      </c>
      <c r="BN244" s="6">
        <f t="shared" si="635"/>
        <v>0.28770347126887624</v>
      </c>
      <c r="BO244" s="6">
        <f t="shared" si="636"/>
        <v>0.13350031308703822</v>
      </c>
      <c r="BP244" s="6">
        <f t="shared" si="637"/>
        <v>3.5241048773611504E-3</v>
      </c>
      <c r="BQ244" s="6">
        <f t="shared" si="638"/>
        <v>0.18035226990821135</v>
      </c>
      <c r="BR244" s="6">
        <f t="shared" si="639"/>
        <v>0.21148359486447932</v>
      </c>
      <c r="BS244" s="6">
        <f t="shared" si="640"/>
        <v>7.4217489512746052E-2</v>
      </c>
      <c r="BT244" s="6">
        <f t="shared" si="641"/>
        <v>1.0615711252653928E-3</v>
      </c>
      <c r="BU244" s="6">
        <f t="shared" si="642"/>
        <v>8.4542764548400733E-4</v>
      </c>
      <c r="BV244" s="5">
        <f t="shared" si="643"/>
        <v>1.27</v>
      </c>
      <c r="BW244" s="5">
        <f t="shared" si="644"/>
        <v>8.4499999999999993</v>
      </c>
      <c r="BX244" s="36">
        <f t="shared" si="645"/>
        <v>60.04</v>
      </c>
      <c r="BY244" s="5">
        <f t="shared" si="646"/>
        <v>1.32</v>
      </c>
      <c r="BZ244" s="5">
        <f t="shared" si="647"/>
        <v>13.97</v>
      </c>
      <c r="CA244" s="5">
        <f t="shared" si="648"/>
        <v>11.3</v>
      </c>
      <c r="CB244" s="5">
        <f t="shared" si="649"/>
        <v>17.5</v>
      </c>
      <c r="CC244" s="5">
        <f t="shared" si="650"/>
        <v>2.35</v>
      </c>
      <c r="CD244" s="5">
        <f t="shared" si="651"/>
        <v>-9.51</v>
      </c>
      <c r="CE244" s="34">
        <f t="shared" si="652"/>
        <v>7.3199999999999994</v>
      </c>
      <c r="CF244" s="34">
        <f t="shared" si="653"/>
        <v>21.48</v>
      </c>
      <c r="CG244" s="34">
        <f t="shared" si="654"/>
        <v>34.07821229050279</v>
      </c>
      <c r="CH244" s="5">
        <f t="shared" si="655"/>
        <v>1.58</v>
      </c>
      <c r="CI244" s="5">
        <f t="shared" si="656"/>
        <v>7.0000000000000007E-2</v>
      </c>
      <c r="CJ244" s="6">
        <f t="shared" si="657"/>
        <v>0.127</v>
      </c>
      <c r="CK244" s="5">
        <f t="shared" si="658"/>
        <v>0.17899999999999999</v>
      </c>
      <c r="CL244" s="5" t="str">
        <f t="shared" si="659"/>
        <v/>
      </c>
      <c r="CM244" s="5">
        <f t="shared" si="660"/>
        <v>1.93</v>
      </c>
      <c r="CN244" s="5">
        <f t="shared" si="661"/>
        <v>0.5</v>
      </c>
      <c r="CO244" s="5" t="str">
        <f t="shared" si="662"/>
        <v/>
      </c>
      <c r="CP244" s="5">
        <f t="shared" si="663"/>
        <v>2.81</v>
      </c>
      <c r="CQ244" s="6">
        <f t="shared" si="664"/>
        <v>0.44400000000000001</v>
      </c>
      <c r="CR244" s="40">
        <f t="shared" si="665"/>
        <v>7.1999999999999998E-3</v>
      </c>
      <c r="CS244" s="5">
        <f t="shared" si="666"/>
        <v>2.42</v>
      </c>
      <c r="CT244" s="5" t="str">
        <f t="shared" si="667"/>
        <v/>
      </c>
      <c r="CU244" s="5" t="str">
        <f t="shared" si="668"/>
        <v/>
      </c>
      <c r="CV244" s="5" t="str">
        <f t="shared" si="669"/>
        <v/>
      </c>
      <c r="CW244" s="5">
        <f t="shared" si="670"/>
        <v>6.33</v>
      </c>
      <c r="CX244" s="5" t="str">
        <f t="shared" si="671"/>
        <v/>
      </c>
      <c r="CY244" s="4">
        <f t="shared" si="672"/>
        <v>233</v>
      </c>
      <c r="CZ244" s="4">
        <f t="shared" si="673"/>
        <v>82.8</v>
      </c>
      <c r="DA244" s="4" t="str">
        <f t="shared" si="674"/>
        <v/>
      </c>
      <c r="DB244" s="5">
        <f t="shared" si="675"/>
        <v>1.07</v>
      </c>
      <c r="DC244" s="5" t="str">
        <f t="shared" si="676"/>
        <v/>
      </c>
      <c r="DD244" s="5" t="str">
        <f t="shared" si="677"/>
        <v/>
      </c>
      <c r="DE244" s="5" t="str">
        <f t="shared" si="678"/>
        <v/>
      </c>
      <c r="DF244" s="5" t="str">
        <f t="shared" si="679"/>
        <v/>
      </c>
      <c r="DG244" s="5" t="str">
        <f t="shared" si="680"/>
        <v/>
      </c>
      <c r="DH244" s="5" t="str">
        <f t="shared" si="681"/>
        <v/>
      </c>
      <c r="DI244" s="5" t="str">
        <f t="shared" si="682"/>
        <v/>
      </c>
      <c r="DJ244" s="5" t="str">
        <f t="shared" si="683"/>
        <v/>
      </c>
      <c r="DK244" s="5" t="str">
        <f t="shared" si="684"/>
        <v/>
      </c>
      <c r="DL244" s="5" t="str">
        <f t="shared" si="685"/>
        <v/>
      </c>
      <c r="DM244" s="5" t="str">
        <f t="shared" si="686"/>
        <v/>
      </c>
      <c r="DN244" s="5" t="str">
        <f t="shared" si="687"/>
        <v/>
      </c>
      <c r="DO244" s="5" t="str">
        <f t="shared" si="688"/>
        <v/>
      </c>
      <c r="DP244" s="5" t="str">
        <f t="shared" si="689"/>
        <v/>
      </c>
      <c r="DQ244" s="5" t="str">
        <f t="shared" si="690"/>
        <v/>
      </c>
      <c r="DR244" s="5" t="str">
        <f t="shared" si="691"/>
        <v/>
      </c>
      <c r="DS244" s="5" t="str">
        <f t="shared" si="692"/>
        <v/>
      </c>
      <c r="DT244" s="5" t="str">
        <f t="shared" si="693"/>
        <v/>
      </c>
      <c r="DU244" s="5" t="str">
        <f t="shared" si="694"/>
        <v/>
      </c>
      <c r="DV244" s="5" t="str">
        <f t="shared" si="695"/>
        <v/>
      </c>
      <c r="DW244" s="5" t="str">
        <f t="shared" si="696"/>
        <v/>
      </c>
      <c r="DX244" s="5" t="str">
        <f t="shared" si="697"/>
        <v/>
      </c>
      <c r="DY244" s="5">
        <f t="shared" si="698"/>
        <v>2.52</v>
      </c>
      <c r="DZ244" s="36">
        <f t="shared" si="699"/>
        <v>39</v>
      </c>
      <c r="EA244" s="36" t="str">
        <f t="shared" si="700"/>
        <v/>
      </c>
      <c r="EB244" s="4">
        <f t="shared" si="701"/>
        <v>-284.63951325195995</v>
      </c>
      <c r="EC244" s="4">
        <f t="shared" si="702"/>
        <v>70.135603860723094</v>
      </c>
      <c r="ED244" s="4">
        <f t="shared" si="703"/>
        <v>-210.54277909809383</v>
      </c>
      <c r="EE244" s="4">
        <f t="shared" si="704"/>
        <v>326.99730007086299</v>
      </c>
      <c r="EF244" s="4">
        <f t="shared" si="705"/>
        <v>157.8670960684139</v>
      </c>
      <c r="EG244" s="5">
        <f t="shared" si="706"/>
        <v>0.57757199734158027</v>
      </c>
      <c r="EH244" s="5">
        <f t="shared" si="707"/>
        <v>3.8237344387632795</v>
      </c>
      <c r="EI244" s="5">
        <f t="shared" si="708"/>
        <v>1.0035574523889741</v>
      </c>
      <c r="EJ244" s="5">
        <f t="shared" si="709"/>
        <v>0.35584910352707122</v>
      </c>
      <c r="EK244" s="5">
        <f t="shared" si="710"/>
        <v>0.25878713388852687</v>
      </c>
      <c r="EL244" s="5">
        <f t="shared" si="711"/>
        <v>1.475309769358305</v>
      </c>
      <c r="EM244" s="5">
        <f t="shared" si="712"/>
        <v>0.28000000000000003</v>
      </c>
      <c r="EN244" s="5">
        <f t="shared" si="713"/>
        <v>19.29</v>
      </c>
      <c r="EO244" s="36">
        <f t="shared" si="714"/>
        <v>1.05</v>
      </c>
      <c r="EP244" s="36">
        <f t="shared" si="715"/>
        <v>2.5</v>
      </c>
      <c r="EQ244" s="36">
        <f t="shared" si="716"/>
        <v>0.6</v>
      </c>
      <c r="ER244" s="36">
        <f t="shared" si="717"/>
        <v>62.947500000000005</v>
      </c>
      <c r="ES244" s="36">
        <f t="shared" si="718"/>
        <v>76</v>
      </c>
      <c r="ET244" s="36">
        <f t="shared" si="719"/>
        <v>81</v>
      </c>
      <c r="EU244" s="36">
        <f t="shared" si="720"/>
        <v>9.5940000000000012</v>
      </c>
      <c r="EV244" s="36">
        <f t="shared" si="721"/>
        <v>7.27</v>
      </c>
      <c r="EW244" s="36">
        <f t="shared" si="722"/>
        <v>14.67</v>
      </c>
      <c r="EX244" s="36">
        <f t="shared" si="723"/>
        <v>9.5940000000000012</v>
      </c>
      <c r="EY244" s="36">
        <f t="shared" si="724"/>
        <v>2.3499999999999996</v>
      </c>
      <c r="EZ244" s="36">
        <f t="shared" si="725"/>
        <v>7.27</v>
      </c>
      <c r="FA244" s="5" t="str">
        <f t="shared" si="726"/>
        <v/>
      </c>
      <c r="FB244" s="5" t="str">
        <f t="shared" si="727"/>
        <v/>
      </c>
      <c r="FC244" s="5" t="str">
        <f t="shared" si="728"/>
        <v/>
      </c>
      <c r="FD244" s="36">
        <f t="shared" si="729"/>
        <v>62.947500000000005</v>
      </c>
      <c r="FE244" s="36">
        <f t="shared" si="730"/>
        <v>76</v>
      </c>
      <c r="FF244" s="36">
        <f t="shared" si="731"/>
        <v>42</v>
      </c>
      <c r="FG244" s="5">
        <f t="shared" si="732"/>
        <v>24</v>
      </c>
      <c r="FH244" s="36">
        <f t="shared" si="733"/>
        <v>19</v>
      </c>
      <c r="FI244" s="36">
        <f t="shared" si="734"/>
        <v>27</v>
      </c>
      <c r="FJ244" s="5" t="str">
        <f t="shared" si="735"/>
        <v/>
      </c>
      <c r="FK244" s="5" t="str">
        <f t="shared" si="736"/>
        <v/>
      </c>
      <c r="FL244" s="5" t="str">
        <f t="shared" si="737"/>
        <v/>
      </c>
      <c r="FM244" s="5">
        <f t="shared" si="738"/>
        <v>0.5</v>
      </c>
      <c r="FN244" s="5" t="str">
        <f t="shared" si="739"/>
        <v/>
      </c>
      <c r="FO244" s="5" t="str">
        <f t="shared" si="740"/>
        <v/>
      </c>
      <c r="FP244" s="4">
        <f t="shared" si="741"/>
        <v>125.9</v>
      </c>
      <c r="FQ244" s="4" t="str">
        <f t="shared" si="742"/>
        <v/>
      </c>
      <c r="FR244" s="4" t="str">
        <f t="shared" si="743"/>
        <v/>
      </c>
      <c r="FS244" s="65" t="str">
        <f t="shared" si="744"/>
        <v/>
      </c>
      <c r="FT244" s="65" t="str">
        <f t="shared" si="745"/>
        <v/>
      </c>
      <c r="FU244" s="65" t="str">
        <f t="shared" si="746"/>
        <v/>
      </c>
      <c r="FV244" s="65" t="str">
        <f t="shared" si="747"/>
        <v/>
      </c>
      <c r="FW244" s="65">
        <f t="shared" si="748"/>
        <v>0.88425326683343464</v>
      </c>
      <c r="FX244" s="65">
        <f t="shared" si="749"/>
        <v>-0.2726564570540374</v>
      </c>
      <c r="FY244" s="65">
        <f t="shared" si="750"/>
        <v>4.2291745057151804</v>
      </c>
      <c r="FZ244" s="65">
        <f t="shared" si="751"/>
        <v>-5.6959130997950123</v>
      </c>
      <c r="GA244" s="65">
        <f t="shared" si="752"/>
        <v>0.52586683589686645</v>
      </c>
      <c r="GB244" s="65">
        <f t="shared" si="753"/>
        <v>0.36083599999999999</v>
      </c>
      <c r="GC244" s="65">
        <f t="shared" si="754"/>
        <v>-1.567337</v>
      </c>
      <c r="GD244" s="65">
        <f t="shared" si="755"/>
        <v>-2.3953169999999999</v>
      </c>
    </row>
    <row r="245" spans="1:186">
      <c r="A245" s="38" t="s">
        <v>185</v>
      </c>
      <c r="B245" s="37">
        <v>677727.82644400001</v>
      </c>
      <c r="C245" s="4">
        <v>4898396.3397700004</v>
      </c>
      <c r="D245" s="38" t="s">
        <v>439</v>
      </c>
      <c r="E245" s="38" t="s">
        <v>646</v>
      </c>
      <c r="F245" s="58">
        <v>5341</v>
      </c>
      <c r="G245" s="38" t="s">
        <v>466</v>
      </c>
      <c r="H245" s="34">
        <v>51.44</v>
      </c>
      <c r="I245" s="34">
        <v>1.22</v>
      </c>
      <c r="J245" s="34">
        <v>14.27</v>
      </c>
      <c r="K245" s="34">
        <v>10.95</v>
      </c>
      <c r="L245" s="34">
        <v>0.2</v>
      </c>
      <c r="M245" s="34">
        <v>8.61</v>
      </c>
      <c r="N245" s="34">
        <v>11.41</v>
      </c>
      <c r="O245" s="34">
        <v>1.67</v>
      </c>
      <c r="P245" s="34">
        <v>0.01</v>
      </c>
      <c r="Q245" s="34">
        <v>0.11</v>
      </c>
      <c r="R245" s="34"/>
      <c r="S245" s="5">
        <f t="shared" si="631"/>
        <v>99.89</v>
      </c>
      <c r="W245" s="4">
        <v>333</v>
      </c>
      <c r="Y245" s="4">
        <v>121</v>
      </c>
      <c r="AB245" s="4">
        <v>13</v>
      </c>
      <c r="AC245" s="4">
        <v>73</v>
      </c>
      <c r="AD245" s="4">
        <v>30</v>
      </c>
      <c r="AE245" s="4">
        <v>84</v>
      </c>
      <c r="AF245" s="26">
        <v>13</v>
      </c>
      <c r="AG245" s="4">
        <v>10</v>
      </c>
      <c r="BK245" s="4">
        <f t="shared" si="632"/>
        <v>7314</v>
      </c>
      <c r="BL245" s="6">
        <f t="shared" si="633"/>
        <v>0.85604925944416699</v>
      </c>
      <c r="BM245" s="6">
        <f t="shared" si="634"/>
        <v>1.5272909364046069E-2</v>
      </c>
      <c r="BN245" s="6">
        <f t="shared" si="635"/>
        <v>0.27985879584232198</v>
      </c>
      <c r="BO245" s="6">
        <f t="shared" si="636"/>
        <v>0.13713212273011896</v>
      </c>
      <c r="BP245" s="6">
        <f t="shared" si="637"/>
        <v>2.8192839018889204E-3</v>
      </c>
      <c r="BQ245" s="6">
        <f t="shared" si="638"/>
        <v>0.21359464152815677</v>
      </c>
      <c r="BR245" s="6">
        <f t="shared" si="639"/>
        <v>0.20345934379457919</v>
      </c>
      <c r="BS245" s="6">
        <f t="shared" si="640"/>
        <v>5.3888351080993872E-2</v>
      </c>
      <c r="BT245" s="6">
        <f t="shared" si="641"/>
        <v>2.1231422505307856E-4</v>
      </c>
      <c r="BU245" s="6">
        <f t="shared" si="642"/>
        <v>1.5499506833873467E-3</v>
      </c>
      <c r="BV245" s="5">
        <f t="shared" si="643"/>
        <v>1.3</v>
      </c>
      <c r="BW245" s="5">
        <f t="shared" si="644"/>
        <v>8.69</v>
      </c>
      <c r="BX245" s="36">
        <f t="shared" si="645"/>
        <v>63.4</v>
      </c>
      <c r="BY245" s="5">
        <f t="shared" si="646"/>
        <v>1.1399999999999999</v>
      </c>
      <c r="BZ245" s="5">
        <f t="shared" si="647"/>
        <v>11.7</v>
      </c>
      <c r="CA245" s="5">
        <f t="shared" si="648"/>
        <v>9.35</v>
      </c>
      <c r="CB245" s="5">
        <f t="shared" si="649"/>
        <v>11.09</v>
      </c>
      <c r="CC245" s="5">
        <f t="shared" si="650"/>
        <v>1.68</v>
      </c>
      <c r="CD245" s="5">
        <f t="shared" si="651"/>
        <v>-9.73</v>
      </c>
      <c r="CE245" s="34">
        <f t="shared" si="652"/>
        <v>8.6199999999999992</v>
      </c>
      <c r="CF245" s="34">
        <f t="shared" si="653"/>
        <v>21.7</v>
      </c>
      <c r="CG245" s="34">
        <f t="shared" si="654"/>
        <v>39.723502304147459</v>
      </c>
      <c r="CH245" s="5">
        <f t="shared" si="655"/>
        <v>0.17</v>
      </c>
      <c r="CI245" s="5">
        <f t="shared" si="656"/>
        <v>0.01</v>
      </c>
      <c r="CJ245" s="6">
        <f t="shared" si="657"/>
        <v>7.5999999999999998E-2</v>
      </c>
      <c r="CK245" s="5">
        <f t="shared" si="658"/>
        <v>0.17799999999999999</v>
      </c>
      <c r="CL245" s="5" t="str">
        <f t="shared" si="659"/>
        <v/>
      </c>
      <c r="CM245" s="5">
        <f t="shared" si="660"/>
        <v>0.77</v>
      </c>
      <c r="CN245" s="5">
        <f t="shared" si="661"/>
        <v>0.36</v>
      </c>
      <c r="CO245" s="5" t="str">
        <f t="shared" si="662"/>
        <v/>
      </c>
      <c r="CP245" s="5">
        <f t="shared" si="663"/>
        <v>2.8</v>
      </c>
      <c r="CQ245" s="6">
        <f t="shared" si="664"/>
        <v>0.433</v>
      </c>
      <c r="CR245" s="40">
        <f t="shared" si="665"/>
        <v>6.8999999999999999E-3</v>
      </c>
      <c r="CS245" s="5">
        <f t="shared" si="666"/>
        <v>0.77</v>
      </c>
      <c r="CT245" s="5" t="str">
        <f t="shared" si="667"/>
        <v/>
      </c>
      <c r="CU245" s="5" t="str">
        <f t="shared" si="668"/>
        <v/>
      </c>
      <c r="CV245" s="5" t="str">
        <f t="shared" si="669"/>
        <v/>
      </c>
      <c r="CW245" s="5">
        <f t="shared" si="670"/>
        <v>6.46</v>
      </c>
      <c r="CX245" s="5" t="str">
        <f t="shared" si="671"/>
        <v/>
      </c>
      <c r="CY245" s="4">
        <f t="shared" si="672"/>
        <v>244</v>
      </c>
      <c r="CZ245" s="4">
        <f t="shared" si="673"/>
        <v>87.1</v>
      </c>
      <c r="DA245" s="4" t="str">
        <f t="shared" si="674"/>
        <v/>
      </c>
      <c r="DB245" s="5">
        <f t="shared" si="675"/>
        <v>0.33</v>
      </c>
      <c r="DC245" s="5" t="str">
        <f t="shared" si="676"/>
        <v/>
      </c>
      <c r="DD245" s="5" t="str">
        <f t="shared" si="677"/>
        <v/>
      </c>
      <c r="DE245" s="5" t="str">
        <f t="shared" si="678"/>
        <v/>
      </c>
      <c r="DF245" s="5" t="str">
        <f t="shared" si="679"/>
        <v/>
      </c>
      <c r="DG245" s="5" t="str">
        <f t="shared" si="680"/>
        <v/>
      </c>
      <c r="DH245" s="5" t="str">
        <f t="shared" si="681"/>
        <v/>
      </c>
      <c r="DI245" s="5" t="str">
        <f t="shared" si="682"/>
        <v/>
      </c>
      <c r="DJ245" s="5" t="str">
        <f t="shared" si="683"/>
        <v/>
      </c>
      <c r="DK245" s="5" t="str">
        <f t="shared" si="684"/>
        <v/>
      </c>
      <c r="DL245" s="5" t="str">
        <f t="shared" si="685"/>
        <v/>
      </c>
      <c r="DM245" s="5" t="str">
        <f t="shared" si="686"/>
        <v/>
      </c>
      <c r="DN245" s="5" t="str">
        <f t="shared" si="687"/>
        <v/>
      </c>
      <c r="DO245" s="5" t="str">
        <f t="shared" si="688"/>
        <v/>
      </c>
      <c r="DP245" s="5" t="str">
        <f t="shared" si="689"/>
        <v/>
      </c>
      <c r="DQ245" s="5" t="str">
        <f t="shared" si="690"/>
        <v/>
      </c>
      <c r="DR245" s="5" t="str">
        <f t="shared" si="691"/>
        <v/>
      </c>
      <c r="DS245" s="5" t="str">
        <f t="shared" si="692"/>
        <v/>
      </c>
      <c r="DT245" s="5" t="str">
        <f t="shared" si="693"/>
        <v/>
      </c>
      <c r="DU245" s="5" t="str">
        <f t="shared" si="694"/>
        <v/>
      </c>
      <c r="DV245" s="5" t="str">
        <f t="shared" si="695"/>
        <v/>
      </c>
      <c r="DW245" s="5" t="str">
        <f t="shared" si="696"/>
        <v/>
      </c>
      <c r="DX245" s="5" t="str">
        <f t="shared" si="697"/>
        <v/>
      </c>
      <c r="DY245" s="5">
        <f t="shared" si="698"/>
        <v>2.4700000000000002</v>
      </c>
      <c r="DZ245" s="36">
        <f t="shared" si="699"/>
        <v>43</v>
      </c>
      <c r="EA245" s="36" t="str">
        <f t="shared" si="700"/>
        <v/>
      </c>
      <c r="EB245" s="4">
        <f t="shared" si="701"/>
        <v>-257.13538065052001</v>
      </c>
      <c r="EC245" s="4">
        <f t="shared" si="702"/>
        <v>95.60952531228925</v>
      </c>
      <c r="ED245" s="4">
        <f t="shared" si="703"/>
        <v>-181.16055705288338</v>
      </c>
      <c r="EE245" s="4">
        <f t="shared" si="704"/>
        <v>365.99967362232184</v>
      </c>
      <c r="EF245" s="4">
        <f t="shared" si="705"/>
        <v>93.390801065388928</v>
      </c>
      <c r="EG245" s="5">
        <f t="shared" si="706"/>
        <v>0.60718516000359246</v>
      </c>
      <c r="EH245" s="5">
        <f t="shared" si="707"/>
        <v>5.1755831694465639</v>
      </c>
      <c r="EI245" s="5">
        <f t="shared" si="708"/>
        <v>1.0868625944595343</v>
      </c>
      <c r="EJ245" s="5">
        <f t="shared" si="709"/>
        <v>0.26581972881895505</v>
      </c>
      <c r="EK245" s="5">
        <f t="shared" si="710"/>
        <v>0.19260188024498684</v>
      </c>
      <c r="EL245" s="5">
        <f t="shared" si="711"/>
        <v>1.4548337930726487</v>
      </c>
      <c r="EM245" s="5">
        <f t="shared" si="712"/>
        <v>0.28000000000000003</v>
      </c>
      <c r="EN245" s="5">
        <f t="shared" si="713"/>
        <v>20</v>
      </c>
      <c r="EO245" s="36">
        <f t="shared" si="714"/>
        <v>1.22</v>
      </c>
      <c r="EP245" s="36">
        <f t="shared" si="715"/>
        <v>2</v>
      </c>
      <c r="EQ245" s="36">
        <f t="shared" si="716"/>
        <v>1.1000000000000001</v>
      </c>
      <c r="ER245" s="36">
        <f t="shared" si="717"/>
        <v>73.138999999999996</v>
      </c>
      <c r="ES245" s="36">
        <f t="shared" si="718"/>
        <v>84</v>
      </c>
      <c r="ET245" s="36">
        <f t="shared" si="719"/>
        <v>90</v>
      </c>
      <c r="EU245" s="36">
        <f t="shared" si="720"/>
        <v>9.8550000000000004</v>
      </c>
      <c r="EV245" s="36">
        <f t="shared" si="721"/>
        <v>8.61</v>
      </c>
      <c r="EW245" s="36">
        <f t="shared" si="722"/>
        <v>14.27</v>
      </c>
      <c r="EX245" s="36">
        <f t="shared" si="723"/>
        <v>9.8550000000000004</v>
      </c>
      <c r="EY245" s="36">
        <f t="shared" si="724"/>
        <v>1.68</v>
      </c>
      <c r="EZ245" s="36">
        <f t="shared" si="725"/>
        <v>8.61</v>
      </c>
      <c r="FA245" s="5" t="str">
        <f t="shared" si="726"/>
        <v/>
      </c>
      <c r="FB245" s="5" t="str">
        <f t="shared" si="727"/>
        <v/>
      </c>
      <c r="FC245" s="5" t="str">
        <f t="shared" si="728"/>
        <v/>
      </c>
      <c r="FD245" s="36">
        <f t="shared" si="729"/>
        <v>73.138999999999996</v>
      </c>
      <c r="FE245" s="36">
        <f t="shared" si="730"/>
        <v>84</v>
      </c>
      <c r="FF245" s="36">
        <f t="shared" si="731"/>
        <v>36.5</v>
      </c>
      <c r="FG245" s="5">
        <f t="shared" si="732"/>
        <v>26</v>
      </c>
      <c r="FH245" s="36">
        <f t="shared" si="733"/>
        <v>21</v>
      </c>
      <c r="FI245" s="36">
        <f t="shared" si="734"/>
        <v>30</v>
      </c>
      <c r="FJ245" s="5" t="str">
        <f t="shared" si="735"/>
        <v/>
      </c>
      <c r="FK245" s="5" t="str">
        <f t="shared" si="736"/>
        <v/>
      </c>
      <c r="FL245" s="5" t="str">
        <f t="shared" si="737"/>
        <v/>
      </c>
      <c r="FM245" s="5">
        <f t="shared" si="738"/>
        <v>0.43333333333333335</v>
      </c>
      <c r="FN245" s="5" t="str">
        <f t="shared" si="739"/>
        <v/>
      </c>
      <c r="FO245" s="5" t="str">
        <f t="shared" si="740"/>
        <v/>
      </c>
      <c r="FP245" s="4">
        <f t="shared" si="741"/>
        <v>146.28</v>
      </c>
      <c r="FQ245" s="4" t="str">
        <f t="shared" si="742"/>
        <v/>
      </c>
      <c r="FR245" s="4" t="str">
        <f t="shared" si="743"/>
        <v/>
      </c>
      <c r="FS245" s="65" t="str">
        <f t="shared" si="744"/>
        <v/>
      </c>
      <c r="FT245" s="65" t="str">
        <f t="shared" si="745"/>
        <v/>
      </c>
      <c r="FU245" s="65" t="str">
        <f t="shared" si="746"/>
        <v/>
      </c>
      <c r="FV245" s="65" t="str">
        <f t="shared" si="747"/>
        <v/>
      </c>
      <c r="FW245" s="65">
        <f t="shared" si="748"/>
        <v>0.81749288014423349</v>
      </c>
      <c r="FX245" s="65">
        <f t="shared" si="749"/>
        <v>-0.39877210455360723</v>
      </c>
      <c r="FY245" s="65">
        <f t="shared" si="750"/>
        <v>4.097796656393764</v>
      </c>
      <c r="FZ245" s="65">
        <f t="shared" si="751"/>
        <v>-5.9375675407784207</v>
      </c>
      <c r="GA245" s="65">
        <f t="shared" si="752"/>
        <v>0.51794447617630446</v>
      </c>
      <c r="GB245" s="65">
        <f t="shared" si="753"/>
        <v>0.35746</v>
      </c>
      <c r="GC245" s="65">
        <f t="shared" si="754"/>
        <v>-1.563925</v>
      </c>
      <c r="GD245" s="65">
        <f t="shared" si="755"/>
        <v>-2.3754420000000001</v>
      </c>
    </row>
    <row r="246" spans="1:186">
      <c r="A246" s="38" t="s">
        <v>185</v>
      </c>
      <c r="B246" s="37">
        <v>677875.47554999997</v>
      </c>
      <c r="C246" s="4">
        <v>4898358.0603700001</v>
      </c>
      <c r="D246" s="38" t="s">
        <v>439</v>
      </c>
      <c r="E246" s="38" t="s">
        <v>646</v>
      </c>
      <c r="F246" s="58">
        <v>5343</v>
      </c>
      <c r="G246" s="38" t="s">
        <v>467</v>
      </c>
      <c r="H246" s="34">
        <v>49.49</v>
      </c>
      <c r="I246" s="34">
        <v>1.01</v>
      </c>
      <c r="J246" s="34">
        <v>14.74</v>
      </c>
      <c r="K246" s="34">
        <v>10.039999999999999</v>
      </c>
      <c r="L246" s="34">
        <v>0.19</v>
      </c>
      <c r="M246" s="34">
        <v>8.82</v>
      </c>
      <c r="N246" s="34">
        <v>12.02</v>
      </c>
      <c r="O246" s="34">
        <v>3.19</v>
      </c>
      <c r="P246" s="34">
        <v>0.01</v>
      </c>
      <c r="Q246" s="34">
        <v>0.03</v>
      </c>
      <c r="R246" s="34"/>
      <c r="S246" s="5">
        <f t="shared" si="631"/>
        <v>99.539999999999992</v>
      </c>
      <c r="W246" s="4">
        <v>404</v>
      </c>
      <c r="Y246" s="4">
        <v>143</v>
      </c>
      <c r="AB246" s="4">
        <v>14</v>
      </c>
      <c r="AC246" s="4">
        <v>67</v>
      </c>
      <c r="AD246" s="4">
        <v>23</v>
      </c>
      <c r="AE246" s="4">
        <v>68</v>
      </c>
      <c r="AF246" s="26">
        <v>11</v>
      </c>
      <c r="AG246" s="4">
        <v>9</v>
      </c>
      <c r="BK246" s="4">
        <f t="shared" si="632"/>
        <v>6055</v>
      </c>
      <c r="BL246" s="6">
        <f t="shared" si="633"/>
        <v>0.82359793642869028</v>
      </c>
      <c r="BM246" s="6">
        <f t="shared" si="634"/>
        <v>1.2643965948923386E-2</v>
      </c>
      <c r="BN246" s="6">
        <f t="shared" si="635"/>
        <v>0.28907628946852321</v>
      </c>
      <c r="BO246" s="6">
        <f t="shared" si="636"/>
        <v>0.12573575453976205</v>
      </c>
      <c r="BP246" s="6">
        <f t="shared" si="637"/>
        <v>2.6783197067944743E-3</v>
      </c>
      <c r="BQ246" s="6">
        <f t="shared" si="638"/>
        <v>0.21880426693128255</v>
      </c>
      <c r="BR246" s="6">
        <f t="shared" si="639"/>
        <v>0.21433666191155493</v>
      </c>
      <c r="BS246" s="6">
        <f t="shared" si="640"/>
        <v>0.10293643110680865</v>
      </c>
      <c r="BT246" s="6">
        <f t="shared" si="641"/>
        <v>2.1231422505307856E-4</v>
      </c>
      <c r="BU246" s="6">
        <f t="shared" si="642"/>
        <v>4.2271382274200367E-4</v>
      </c>
      <c r="BV246" s="5">
        <f t="shared" si="643"/>
        <v>1.19</v>
      </c>
      <c r="BW246" s="5">
        <f t="shared" si="644"/>
        <v>7.97</v>
      </c>
      <c r="BX246" s="36">
        <f t="shared" si="645"/>
        <v>65.94</v>
      </c>
      <c r="BY246" s="5">
        <f t="shared" si="646"/>
        <v>1.02</v>
      </c>
      <c r="BZ246" s="5">
        <f t="shared" si="647"/>
        <v>14.59</v>
      </c>
      <c r="CA246" s="5">
        <f t="shared" si="648"/>
        <v>11.9</v>
      </c>
      <c r="CB246" s="5">
        <f t="shared" si="649"/>
        <v>33.67</v>
      </c>
      <c r="CC246" s="5">
        <f t="shared" si="650"/>
        <v>3.2</v>
      </c>
      <c r="CD246" s="5">
        <f t="shared" si="651"/>
        <v>-8.82</v>
      </c>
      <c r="CE246" s="34">
        <f t="shared" si="652"/>
        <v>8.83</v>
      </c>
      <c r="CF246" s="34">
        <f t="shared" si="653"/>
        <v>24.040000000000003</v>
      </c>
      <c r="CG246" s="34">
        <f t="shared" si="654"/>
        <v>36.730449251247919</v>
      </c>
      <c r="CH246" s="5">
        <f t="shared" si="655"/>
        <v>0.63</v>
      </c>
      <c r="CI246" s="5">
        <f t="shared" si="656"/>
        <v>0.01</v>
      </c>
      <c r="CJ246" s="6">
        <f t="shared" si="657"/>
        <v>0.22700000000000001</v>
      </c>
      <c r="CK246" s="5">
        <f t="shared" si="658"/>
        <v>0.20899999999999999</v>
      </c>
      <c r="CL246" s="5" t="str">
        <f t="shared" si="659"/>
        <v/>
      </c>
      <c r="CM246" s="5">
        <f t="shared" si="660"/>
        <v>0.64</v>
      </c>
      <c r="CN246" s="5">
        <f t="shared" si="661"/>
        <v>0.35</v>
      </c>
      <c r="CO246" s="5" t="str">
        <f t="shared" si="662"/>
        <v/>
      </c>
      <c r="CP246" s="5">
        <f t="shared" si="663"/>
        <v>2.96</v>
      </c>
      <c r="CQ246" s="6">
        <f t="shared" si="664"/>
        <v>0.47799999999999998</v>
      </c>
      <c r="CR246" s="40">
        <f t="shared" si="665"/>
        <v>6.7000000000000002E-3</v>
      </c>
      <c r="CS246" s="5">
        <f t="shared" si="666"/>
        <v>0.82</v>
      </c>
      <c r="CT246" s="5" t="str">
        <f t="shared" si="667"/>
        <v/>
      </c>
      <c r="CU246" s="5" t="str">
        <f t="shared" si="668"/>
        <v/>
      </c>
      <c r="CV246" s="5" t="str">
        <f t="shared" si="669"/>
        <v/>
      </c>
      <c r="CW246" s="5">
        <f t="shared" si="670"/>
        <v>6.18</v>
      </c>
      <c r="CX246" s="5" t="str">
        <f t="shared" si="671"/>
        <v/>
      </c>
      <c r="CY246" s="4">
        <f t="shared" si="672"/>
        <v>263</v>
      </c>
      <c r="CZ246" s="4">
        <f t="shared" si="673"/>
        <v>89</v>
      </c>
      <c r="DA246" s="4" t="str">
        <f t="shared" si="674"/>
        <v/>
      </c>
      <c r="DB246" s="5">
        <f t="shared" si="675"/>
        <v>0.39</v>
      </c>
      <c r="DC246" s="5" t="str">
        <f t="shared" si="676"/>
        <v/>
      </c>
      <c r="DD246" s="5" t="str">
        <f t="shared" si="677"/>
        <v/>
      </c>
      <c r="DE246" s="5" t="str">
        <f t="shared" si="678"/>
        <v/>
      </c>
      <c r="DF246" s="5" t="str">
        <f t="shared" si="679"/>
        <v/>
      </c>
      <c r="DG246" s="5" t="str">
        <f t="shared" si="680"/>
        <v/>
      </c>
      <c r="DH246" s="5" t="str">
        <f t="shared" si="681"/>
        <v/>
      </c>
      <c r="DI246" s="5" t="str">
        <f t="shared" si="682"/>
        <v/>
      </c>
      <c r="DJ246" s="5" t="str">
        <f t="shared" si="683"/>
        <v/>
      </c>
      <c r="DK246" s="5" t="str">
        <f t="shared" si="684"/>
        <v/>
      </c>
      <c r="DL246" s="5" t="str">
        <f t="shared" si="685"/>
        <v/>
      </c>
      <c r="DM246" s="5" t="str">
        <f t="shared" si="686"/>
        <v/>
      </c>
      <c r="DN246" s="5" t="str">
        <f t="shared" si="687"/>
        <v/>
      </c>
      <c r="DO246" s="5" t="str">
        <f t="shared" si="688"/>
        <v/>
      </c>
      <c r="DP246" s="5" t="str">
        <f t="shared" si="689"/>
        <v/>
      </c>
      <c r="DQ246" s="5" t="str">
        <f t="shared" si="690"/>
        <v/>
      </c>
      <c r="DR246" s="5" t="str">
        <f t="shared" si="691"/>
        <v/>
      </c>
      <c r="DS246" s="5" t="str">
        <f t="shared" si="692"/>
        <v/>
      </c>
      <c r="DT246" s="5" t="str">
        <f t="shared" si="693"/>
        <v/>
      </c>
      <c r="DU246" s="5" t="str">
        <f t="shared" si="694"/>
        <v/>
      </c>
      <c r="DV246" s="5" t="str">
        <f t="shared" si="695"/>
        <v/>
      </c>
      <c r="DW246" s="5" t="str">
        <f t="shared" si="696"/>
        <v/>
      </c>
      <c r="DX246" s="5" t="str">
        <f t="shared" si="697"/>
        <v/>
      </c>
      <c r="DY246" s="5">
        <f t="shared" si="698"/>
        <v>2.58</v>
      </c>
      <c r="DZ246" s="36">
        <f t="shared" si="699"/>
        <v>34</v>
      </c>
      <c r="EA246" s="36" t="str">
        <f t="shared" si="700"/>
        <v/>
      </c>
      <c r="EB246" s="4">
        <f t="shared" si="701"/>
        <v>-317.06077879331053</v>
      </c>
      <c r="EC246" s="4">
        <f t="shared" si="702"/>
        <v>28.492792203331728</v>
      </c>
      <c r="ED246" s="4">
        <f t="shared" si="703"/>
        <v>-242.74577968644834</v>
      </c>
      <c r="EE246" s="4">
        <f t="shared" si="704"/>
        <v>357.18398741996793</v>
      </c>
      <c r="EF246" s="4">
        <f t="shared" si="705"/>
        <v>169.32322037670036</v>
      </c>
      <c r="EG246" s="5">
        <f t="shared" si="706"/>
        <v>0.54369861858770974</v>
      </c>
      <c r="EH246" s="5">
        <f t="shared" si="707"/>
        <v>2.8039649561502444</v>
      </c>
      <c r="EI246" s="5">
        <f t="shared" si="708"/>
        <v>0.91079156503745773</v>
      </c>
      <c r="EJ246" s="5">
        <f t="shared" si="709"/>
        <v>0.48109252396691699</v>
      </c>
      <c r="EK246" s="5">
        <f t="shared" si="710"/>
        <v>0.3561645586775824</v>
      </c>
      <c r="EL246" s="5">
        <f t="shared" si="711"/>
        <v>1.4837070849798177</v>
      </c>
      <c r="EM246" s="5">
        <f t="shared" si="712"/>
        <v>0.3</v>
      </c>
      <c r="EN246" s="5">
        <f t="shared" si="713"/>
        <v>19.579999999999998</v>
      </c>
      <c r="EO246" s="36">
        <f t="shared" si="714"/>
        <v>1.01</v>
      </c>
      <c r="EP246" s="36">
        <f t="shared" si="715"/>
        <v>1.9</v>
      </c>
      <c r="EQ246" s="36">
        <f t="shared" si="716"/>
        <v>0.3</v>
      </c>
      <c r="ER246" s="36">
        <f t="shared" si="717"/>
        <v>60.549500000000002</v>
      </c>
      <c r="ES246" s="36">
        <f t="shared" si="718"/>
        <v>68</v>
      </c>
      <c r="ET246" s="36">
        <f t="shared" si="719"/>
        <v>69</v>
      </c>
      <c r="EU246" s="36">
        <f t="shared" si="720"/>
        <v>9.0359999999999996</v>
      </c>
      <c r="EV246" s="36">
        <f t="shared" si="721"/>
        <v>8.82</v>
      </c>
      <c r="EW246" s="36">
        <f t="shared" si="722"/>
        <v>14.74</v>
      </c>
      <c r="EX246" s="36">
        <f t="shared" si="723"/>
        <v>9.0359999999999996</v>
      </c>
      <c r="EY246" s="36">
        <f t="shared" si="724"/>
        <v>3.1999999999999997</v>
      </c>
      <c r="EZ246" s="36">
        <f t="shared" si="725"/>
        <v>8.82</v>
      </c>
      <c r="FA246" s="5" t="str">
        <f t="shared" si="726"/>
        <v/>
      </c>
      <c r="FB246" s="5" t="str">
        <f t="shared" si="727"/>
        <v/>
      </c>
      <c r="FC246" s="5" t="str">
        <f t="shared" si="728"/>
        <v/>
      </c>
      <c r="FD246" s="36">
        <f t="shared" si="729"/>
        <v>60.549500000000002</v>
      </c>
      <c r="FE246" s="36">
        <f t="shared" si="730"/>
        <v>68</v>
      </c>
      <c r="FF246" s="36">
        <f t="shared" si="731"/>
        <v>33.5</v>
      </c>
      <c r="FG246" s="5">
        <f t="shared" si="732"/>
        <v>22</v>
      </c>
      <c r="FH246" s="36">
        <f t="shared" si="733"/>
        <v>17</v>
      </c>
      <c r="FI246" s="36">
        <f t="shared" si="734"/>
        <v>23</v>
      </c>
      <c r="FJ246" s="5" t="str">
        <f t="shared" si="735"/>
        <v/>
      </c>
      <c r="FK246" s="5" t="str">
        <f t="shared" si="736"/>
        <v/>
      </c>
      <c r="FL246" s="5" t="str">
        <f t="shared" si="737"/>
        <v/>
      </c>
      <c r="FM246" s="5">
        <f t="shared" si="738"/>
        <v>0.46666666666666667</v>
      </c>
      <c r="FN246" s="5" t="str">
        <f t="shared" si="739"/>
        <v/>
      </c>
      <c r="FO246" s="5" t="str">
        <f t="shared" si="740"/>
        <v/>
      </c>
      <c r="FP246" s="4">
        <f t="shared" si="741"/>
        <v>121.1</v>
      </c>
      <c r="FQ246" s="4" t="str">
        <f t="shared" si="742"/>
        <v/>
      </c>
      <c r="FR246" s="4" t="str">
        <f t="shared" si="743"/>
        <v/>
      </c>
      <c r="FS246" s="65" t="str">
        <f t="shared" si="744"/>
        <v/>
      </c>
      <c r="FT246" s="65" t="str">
        <f t="shared" si="745"/>
        <v/>
      </c>
      <c r="FU246" s="65" t="str">
        <f t="shared" si="746"/>
        <v/>
      </c>
      <c r="FV246" s="65" t="str">
        <f t="shared" si="747"/>
        <v/>
      </c>
      <c r="FW246" s="65">
        <f t="shared" si="748"/>
        <v>0.88275018256217863</v>
      </c>
      <c r="FX246" s="65">
        <f t="shared" si="749"/>
        <v>-0.35397935345028225</v>
      </c>
      <c r="FY246" s="65">
        <f t="shared" si="750"/>
        <v>4.2638985348264349</v>
      </c>
      <c r="FZ246" s="65">
        <f t="shared" si="751"/>
        <v>-5.9122821437987589</v>
      </c>
      <c r="GA246" s="65">
        <f t="shared" si="752"/>
        <v>0.514547811378957</v>
      </c>
      <c r="GB246" s="65">
        <f t="shared" si="753"/>
        <v>0.32395600000000019</v>
      </c>
      <c r="GC246" s="65">
        <f t="shared" si="754"/>
        <v>-1.6229610000000001</v>
      </c>
      <c r="GD246" s="65">
        <f t="shared" si="755"/>
        <v>-2.4553890000000003</v>
      </c>
    </row>
    <row r="247" spans="1:186">
      <c r="A247" s="38" t="s">
        <v>185</v>
      </c>
      <c r="B247" s="37">
        <v>678094.21496500005</v>
      </c>
      <c r="C247" s="4">
        <v>4898322.5152200004</v>
      </c>
      <c r="D247" s="38" t="s">
        <v>439</v>
      </c>
      <c r="E247" s="38" t="s">
        <v>646</v>
      </c>
      <c r="F247" s="58">
        <v>5344</v>
      </c>
      <c r="G247" s="38" t="s">
        <v>468</v>
      </c>
      <c r="H247" s="34">
        <v>49.88</v>
      </c>
      <c r="I247" s="34">
        <v>1.06</v>
      </c>
      <c r="J247" s="34">
        <v>17.39</v>
      </c>
      <c r="K247" s="34">
        <v>10.63</v>
      </c>
      <c r="L247" s="34">
        <v>0.36</v>
      </c>
      <c r="M247" s="34">
        <v>7.81</v>
      </c>
      <c r="N247" s="34">
        <v>7.95</v>
      </c>
      <c r="O247" s="34">
        <v>5</v>
      </c>
      <c r="P247" s="34">
        <v>0.2</v>
      </c>
      <c r="Q247" s="34">
        <v>0.05</v>
      </c>
      <c r="R247" s="34"/>
      <c r="S247" s="5">
        <f t="shared" si="631"/>
        <v>100.33000000000001</v>
      </c>
      <c r="W247" s="4">
        <v>453</v>
      </c>
      <c r="Y247" s="4">
        <v>136</v>
      </c>
      <c r="AB247" s="4">
        <v>14</v>
      </c>
      <c r="AC247" s="4">
        <v>65</v>
      </c>
      <c r="AD247" s="4">
        <v>22</v>
      </c>
      <c r="AE247" s="4">
        <v>61</v>
      </c>
      <c r="AF247" s="26">
        <v>10</v>
      </c>
      <c r="AG247" s="4">
        <v>9</v>
      </c>
      <c r="BK247" s="4">
        <f t="shared" si="632"/>
        <v>6355</v>
      </c>
      <c r="BL247" s="6">
        <f t="shared" si="633"/>
        <v>0.8300882010317856</v>
      </c>
      <c r="BM247" s="6">
        <f t="shared" si="634"/>
        <v>1.3269904857285931E-2</v>
      </c>
      <c r="BN247" s="6">
        <f t="shared" si="635"/>
        <v>0.34104726416944497</v>
      </c>
      <c r="BO247" s="6">
        <f t="shared" si="636"/>
        <v>0.13312460864120226</v>
      </c>
      <c r="BP247" s="6">
        <f t="shared" si="637"/>
        <v>5.0747110234000562E-3</v>
      </c>
      <c r="BQ247" s="6">
        <f t="shared" si="638"/>
        <v>0.19374844951624906</v>
      </c>
      <c r="BR247" s="6">
        <f t="shared" si="639"/>
        <v>0.14176176890156919</v>
      </c>
      <c r="BS247" s="6">
        <f t="shared" si="640"/>
        <v>0.16134236850596967</v>
      </c>
      <c r="BT247" s="6">
        <f t="shared" si="641"/>
        <v>4.246284501061571E-3</v>
      </c>
      <c r="BU247" s="6">
        <f t="shared" si="642"/>
        <v>7.0452303790333951E-4</v>
      </c>
      <c r="BV247" s="5">
        <f t="shared" si="643"/>
        <v>1.26</v>
      </c>
      <c r="BW247" s="5">
        <f t="shared" si="644"/>
        <v>8.43</v>
      </c>
      <c r="BX247" s="36">
        <f t="shared" si="645"/>
        <v>61.82</v>
      </c>
      <c r="BY247" s="5">
        <f t="shared" si="646"/>
        <v>1.22</v>
      </c>
      <c r="BZ247" s="5">
        <f t="shared" si="647"/>
        <v>16.41</v>
      </c>
      <c r="CA247" s="5">
        <f t="shared" si="648"/>
        <v>7.5</v>
      </c>
      <c r="CB247" s="5">
        <f t="shared" si="649"/>
        <v>21.2</v>
      </c>
      <c r="CC247" s="5">
        <f t="shared" si="650"/>
        <v>5.2</v>
      </c>
      <c r="CD247" s="5">
        <f t="shared" si="651"/>
        <v>-2.75</v>
      </c>
      <c r="CE247" s="34">
        <f t="shared" si="652"/>
        <v>8.01</v>
      </c>
      <c r="CF247" s="34">
        <f t="shared" si="653"/>
        <v>20.959999999999997</v>
      </c>
      <c r="CG247" s="34">
        <f t="shared" si="654"/>
        <v>38.215648854961835</v>
      </c>
      <c r="CH247" s="5">
        <f t="shared" si="655"/>
        <v>7.6</v>
      </c>
      <c r="CI247" s="5">
        <f t="shared" si="656"/>
        <v>0.26</v>
      </c>
      <c r="CJ247" s="6">
        <f t="shared" si="657"/>
        <v>0.122</v>
      </c>
      <c r="CK247" s="5">
        <f t="shared" si="658"/>
        <v>0.215</v>
      </c>
      <c r="CL247" s="5" t="str">
        <f t="shared" si="659"/>
        <v/>
      </c>
      <c r="CM247" s="5">
        <f t="shared" si="660"/>
        <v>0.64</v>
      </c>
      <c r="CN247" s="5">
        <f t="shared" si="661"/>
        <v>0.3</v>
      </c>
      <c r="CO247" s="5" t="str">
        <f t="shared" si="662"/>
        <v/>
      </c>
      <c r="CP247" s="5">
        <f t="shared" si="663"/>
        <v>2.77</v>
      </c>
      <c r="CQ247" s="6">
        <f t="shared" si="664"/>
        <v>0.45500000000000002</v>
      </c>
      <c r="CR247" s="40">
        <f t="shared" si="665"/>
        <v>5.7999999999999996E-3</v>
      </c>
      <c r="CS247" s="5">
        <f t="shared" si="666"/>
        <v>0.9</v>
      </c>
      <c r="CT247" s="5" t="str">
        <f t="shared" si="667"/>
        <v/>
      </c>
      <c r="CU247" s="5" t="str">
        <f t="shared" si="668"/>
        <v/>
      </c>
      <c r="CV247" s="5" t="str">
        <f t="shared" si="669"/>
        <v/>
      </c>
      <c r="CW247" s="5">
        <f t="shared" si="670"/>
        <v>6.1</v>
      </c>
      <c r="CX247" s="5" t="str">
        <f t="shared" si="671"/>
        <v/>
      </c>
      <c r="CY247" s="4">
        <f t="shared" si="672"/>
        <v>289</v>
      </c>
      <c r="CZ247" s="4">
        <f t="shared" si="673"/>
        <v>104.2</v>
      </c>
      <c r="DA247" s="4" t="str">
        <f t="shared" si="674"/>
        <v/>
      </c>
      <c r="DB247" s="5">
        <f t="shared" si="675"/>
        <v>0.41</v>
      </c>
      <c r="DC247" s="5" t="str">
        <f t="shared" si="676"/>
        <v/>
      </c>
      <c r="DD247" s="5" t="str">
        <f t="shared" si="677"/>
        <v/>
      </c>
      <c r="DE247" s="5" t="str">
        <f t="shared" si="678"/>
        <v/>
      </c>
      <c r="DF247" s="5" t="str">
        <f t="shared" si="679"/>
        <v/>
      </c>
      <c r="DG247" s="5" t="str">
        <f t="shared" si="680"/>
        <v/>
      </c>
      <c r="DH247" s="5" t="str">
        <f t="shared" si="681"/>
        <v/>
      </c>
      <c r="DI247" s="5" t="str">
        <f t="shared" si="682"/>
        <v/>
      </c>
      <c r="DJ247" s="5" t="str">
        <f t="shared" si="683"/>
        <v/>
      </c>
      <c r="DK247" s="5" t="str">
        <f t="shared" si="684"/>
        <v/>
      </c>
      <c r="DL247" s="5" t="str">
        <f t="shared" si="685"/>
        <v/>
      </c>
      <c r="DM247" s="5" t="str">
        <f t="shared" si="686"/>
        <v/>
      </c>
      <c r="DN247" s="5" t="str">
        <f t="shared" si="687"/>
        <v/>
      </c>
      <c r="DO247" s="5" t="str">
        <f t="shared" si="688"/>
        <v/>
      </c>
      <c r="DP247" s="5" t="str">
        <f t="shared" si="689"/>
        <v/>
      </c>
      <c r="DQ247" s="5" t="str">
        <f t="shared" si="690"/>
        <v/>
      </c>
      <c r="DR247" s="5" t="str">
        <f t="shared" si="691"/>
        <v/>
      </c>
      <c r="DS247" s="5" t="str">
        <f t="shared" si="692"/>
        <v/>
      </c>
      <c r="DT247" s="5" t="str">
        <f t="shared" si="693"/>
        <v/>
      </c>
      <c r="DU247" s="5" t="str">
        <f t="shared" si="694"/>
        <v/>
      </c>
      <c r="DV247" s="5" t="str">
        <f t="shared" si="695"/>
        <v/>
      </c>
      <c r="DW247" s="5" t="str">
        <f t="shared" si="696"/>
        <v/>
      </c>
      <c r="DX247" s="5" t="str">
        <f t="shared" si="697"/>
        <v/>
      </c>
      <c r="DY247" s="5">
        <f t="shared" si="698"/>
        <v>2.62</v>
      </c>
      <c r="DZ247" s="36">
        <f t="shared" si="699"/>
        <v>32</v>
      </c>
      <c r="EA247" s="36" t="str">
        <f t="shared" si="700"/>
        <v/>
      </c>
      <c r="EB247" s="4">
        <f t="shared" si="701"/>
        <v>-298.85785290647726</v>
      </c>
      <c r="EC247" s="4">
        <f t="shared" si="702"/>
        <v>16.5995680691845</v>
      </c>
      <c r="ED247" s="4">
        <f t="shared" si="703"/>
        <v>-108.06492664072465</v>
      </c>
      <c r="EE247" s="4">
        <f t="shared" si="704"/>
        <v>340.14296301473723</v>
      </c>
      <c r="EF247" s="4">
        <f t="shared" si="705"/>
        <v>198.25746891607827</v>
      </c>
      <c r="EG247" s="5">
        <f t="shared" si="706"/>
        <v>0.75961035184860159</v>
      </c>
      <c r="EH247" s="5">
        <f t="shared" si="707"/>
        <v>2.0606007935091388</v>
      </c>
      <c r="EI247" s="5">
        <f t="shared" si="708"/>
        <v>1.1100258903334232</v>
      </c>
      <c r="EJ247" s="5">
        <f t="shared" si="709"/>
        <v>1.1677416336419235</v>
      </c>
      <c r="EK247" s="5">
        <f t="shared" si="710"/>
        <v>0.47880042518979021</v>
      </c>
      <c r="EL247" s="5">
        <f t="shared" si="711"/>
        <v>0.84165738079902863</v>
      </c>
      <c r="EM247" s="5">
        <f t="shared" si="712"/>
        <v>0.35</v>
      </c>
      <c r="EN247" s="5">
        <f t="shared" si="713"/>
        <v>17.57</v>
      </c>
      <c r="EO247" s="36">
        <f t="shared" si="714"/>
        <v>1.06</v>
      </c>
      <c r="EP247" s="36">
        <f t="shared" si="715"/>
        <v>3.5999999999999996</v>
      </c>
      <c r="EQ247" s="36">
        <f t="shared" si="716"/>
        <v>0.5</v>
      </c>
      <c r="ER247" s="36">
        <f t="shared" si="717"/>
        <v>63.547000000000004</v>
      </c>
      <c r="ES247" s="36">
        <f t="shared" si="718"/>
        <v>61</v>
      </c>
      <c r="ET247" s="36">
        <f t="shared" si="719"/>
        <v>66</v>
      </c>
      <c r="EU247" s="36">
        <f t="shared" si="720"/>
        <v>9.5670000000000002</v>
      </c>
      <c r="EV247" s="36">
        <f t="shared" si="721"/>
        <v>7.81</v>
      </c>
      <c r="EW247" s="36">
        <f t="shared" si="722"/>
        <v>17.39</v>
      </c>
      <c r="EX247" s="36">
        <f t="shared" si="723"/>
        <v>9.5670000000000002</v>
      </c>
      <c r="EY247" s="36">
        <f t="shared" si="724"/>
        <v>5.2</v>
      </c>
      <c r="EZ247" s="36">
        <f t="shared" si="725"/>
        <v>7.81</v>
      </c>
      <c r="FA247" s="5" t="str">
        <f t="shared" si="726"/>
        <v/>
      </c>
      <c r="FB247" s="5" t="str">
        <f t="shared" si="727"/>
        <v/>
      </c>
      <c r="FC247" s="5" t="str">
        <f t="shared" si="728"/>
        <v/>
      </c>
      <c r="FD247" s="36">
        <f t="shared" si="729"/>
        <v>63.547000000000004</v>
      </c>
      <c r="FE247" s="36">
        <f t="shared" si="730"/>
        <v>61</v>
      </c>
      <c r="FF247" s="36">
        <f t="shared" si="731"/>
        <v>32.5</v>
      </c>
      <c r="FG247" s="5">
        <f t="shared" si="732"/>
        <v>20</v>
      </c>
      <c r="FH247" s="36">
        <f t="shared" si="733"/>
        <v>15.25</v>
      </c>
      <c r="FI247" s="36">
        <f t="shared" si="734"/>
        <v>22</v>
      </c>
      <c r="FJ247" s="5" t="str">
        <f t="shared" si="735"/>
        <v/>
      </c>
      <c r="FK247" s="5" t="str">
        <f t="shared" si="736"/>
        <v/>
      </c>
      <c r="FL247" s="5" t="str">
        <f t="shared" si="737"/>
        <v/>
      </c>
      <c r="FM247" s="5">
        <f t="shared" si="738"/>
        <v>0.46666666666666667</v>
      </c>
      <c r="FN247" s="5" t="str">
        <f t="shared" si="739"/>
        <v/>
      </c>
      <c r="FO247" s="5" t="str">
        <f t="shared" si="740"/>
        <v/>
      </c>
      <c r="FP247" s="4">
        <f t="shared" si="741"/>
        <v>127.1</v>
      </c>
      <c r="FQ247" s="4" t="str">
        <f t="shared" si="742"/>
        <v/>
      </c>
      <c r="FR247" s="4" t="str">
        <f t="shared" si="743"/>
        <v/>
      </c>
      <c r="FS247" s="65" t="str">
        <f t="shared" si="744"/>
        <v/>
      </c>
      <c r="FT247" s="65" t="str">
        <f t="shared" si="745"/>
        <v/>
      </c>
      <c r="FU247" s="65" t="str">
        <f t="shared" si="746"/>
        <v/>
      </c>
      <c r="FV247" s="65" t="str">
        <f t="shared" si="747"/>
        <v/>
      </c>
      <c r="FW247" s="65">
        <f t="shared" si="748"/>
        <v>0.86515776614657136</v>
      </c>
      <c r="FX247" s="65">
        <f t="shared" si="749"/>
        <v>-0.38814220691920903</v>
      </c>
      <c r="FY247" s="65">
        <f t="shared" si="750"/>
        <v>4.3330928742621282</v>
      </c>
      <c r="FZ247" s="65">
        <f t="shared" si="751"/>
        <v>-5.9610207228001055</v>
      </c>
      <c r="GA247" s="65">
        <f t="shared" si="752"/>
        <v>0.54845024005337117</v>
      </c>
      <c r="GB247" s="65">
        <f t="shared" si="753"/>
        <v>0.38531399999999999</v>
      </c>
      <c r="GC247" s="65">
        <f t="shared" si="754"/>
        <v>-1.656623</v>
      </c>
      <c r="GD247" s="65">
        <f t="shared" si="755"/>
        <v>-2.5568120000000003</v>
      </c>
    </row>
    <row r="248" spans="1:186">
      <c r="A248" s="38" t="s">
        <v>185</v>
      </c>
      <c r="B248" s="37">
        <v>678263.73801199999</v>
      </c>
      <c r="C248" s="4">
        <v>4898286.9700600002</v>
      </c>
      <c r="D248" s="38" t="s">
        <v>439</v>
      </c>
      <c r="E248" s="38" t="s">
        <v>646</v>
      </c>
      <c r="F248" s="58">
        <v>5345</v>
      </c>
      <c r="G248" s="38" t="s">
        <v>469</v>
      </c>
      <c r="H248" s="34">
        <v>52.71</v>
      </c>
      <c r="I248" s="34">
        <v>1.05</v>
      </c>
      <c r="J248" s="34">
        <v>15.5</v>
      </c>
      <c r="K248" s="34">
        <v>9.7899999999999991</v>
      </c>
      <c r="L248" s="34">
        <v>0.2</v>
      </c>
      <c r="M248" s="34">
        <v>8.1199999999999992</v>
      </c>
      <c r="N248" s="34">
        <v>10.39</v>
      </c>
      <c r="O248" s="34">
        <v>2.63</v>
      </c>
      <c r="P248" s="34">
        <v>0.01</v>
      </c>
      <c r="Q248" s="34">
        <v>0.09</v>
      </c>
      <c r="R248" s="34"/>
      <c r="S248" s="5">
        <f t="shared" si="631"/>
        <v>100.49</v>
      </c>
      <c r="U248" s="4">
        <v>42</v>
      </c>
      <c r="W248" s="4">
        <v>330</v>
      </c>
      <c r="X248" s="4">
        <v>45</v>
      </c>
      <c r="Y248" s="4">
        <v>88</v>
      </c>
      <c r="AB248" s="4">
        <v>14</v>
      </c>
      <c r="AC248" s="4">
        <v>88</v>
      </c>
      <c r="AD248" s="4">
        <v>24</v>
      </c>
      <c r="AE248" s="4">
        <v>75</v>
      </c>
      <c r="AF248" s="26">
        <v>13</v>
      </c>
      <c r="AG248" s="4">
        <v>40</v>
      </c>
      <c r="AH248" s="5">
        <v>3.72</v>
      </c>
      <c r="AI248" s="5">
        <v>11.3</v>
      </c>
      <c r="AK248" s="5">
        <v>7.2</v>
      </c>
      <c r="AL248" s="5">
        <v>2.21</v>
      </c>
      <c r="AM248" s="5">
        <v>0.88</v>
      </c>
      <c r="AO248" s="5">
        <v>0.54</v>
      </c>
      <c r="AT248" s="5">
        <v>2.29</v>
      </c>
      <c r="AU248" s="5">
        <v>0.36</v>
      </c>
      <c r="AV248" s="5">
        <v>1.4</v>
      </c>
      <c r="AW248" s="5">
        <v>0.7</v>
      </c>
      <c r="BK248" s="4">
        <f t="shared" si="632"/>
        <v>6295</v>
      </c>
      <c r="BL248" s="6">
        <f t="shared" si="633"/>
        <v>0.87718422366450322</v>
      </c>
      <c r="BM248" s="6">
        <f t="shared" si="634"/>
        <v>1.3144717075613422E-2</v>
      </c>
      <c r="BN248" s="6">
        <f t="shared" si="635"/>
        <v>0.30398117277897624</v>
      </c>
      <c r="BO248" s="6">
        <f t="shared" si="636"/>
        <v>0.12260488415779587</v>
      </c>
      <c r="BP248" s="6">
        <f t="shared" si="637"/>
        <v>2.8192839018889204E-3</v>
      </c>
      <c r="BQ248" s="6">
        <f t="shared" si="638"/>
        <v>0.20143884892086328</v>
      </c>
      <c r="BR248" s="6">
        <f t="shared" si="639"/>
        <v>0.1852710413694722</v>
      </c>
      <c r="BS248" s="6">
        <f t="shared" si="640"/>
        <v>8.4866085834140043E-2</v>
      </c>
      <c r="BT248" s="6">
        <f t="shared" si="641"/>
        <v>2.1231422505307856E-4</v>
      </c>
      <c r="BU248" s="6">
        <f t="shared" si="642"/>
        <v>1.2681414682260109E-3</v>
      </c>
      <c r="BV248" s="5">
        <f t="shared" si="643"/>
        <v>1.1599999999999999</v>
      </c>
      <c r="BW248" s="5">
        <f t="shared" si="644"/>
        <v>7.77</v>
      </c>
      <c r="BX248" s="36">
        <f t="shared" si="645"/>
        <v>64.63</v>
      </c>
      <c r="BY248" s="5">
        <f t="shared" si="646"/>
        <v>1.0900000000000001</v>
      </c>
      <c r="BZ248" s="5">
        <f t="shared" si="647"/>
        <v>14.76</v>
      </c>
      <c r="CA248" s="5">
        <f t="shared" si="648"/>
        <v>9.9</v>
      </c>
      <c r="CB248" s="5">
        <f t="shared" si="649"/>
        <v>11.67</v>
      </c>
      <c r="CC248" s="5">
        <f t="shared" si="650"/>
        <v>2.64</v>
      </c>
      <c r="CD248" s="5">
        <f t="shared" si="651"/>
        <v>-7.7500000000000009</v>
      </c>
      <c r="CE248" s="34">
        <f t="shared" si="652"/>
        <v>8.129999999999999</v>
      </c>
      <c r="CF248" s="34">
        <f t="shared" si="653"/>
        <v>21.15</v>
      </c>
      <c r="CG248" s="34">
        <f t="shared" si="654"/>
        <v>38.439716312056738</v>
      </c>
      <c r="CH248" s="5">
        <f t="shared" si="655"/>
        <v>0.21</v>
      </c>
      <c r="CI248" s="5">
        <f t="shared" si="656"/>
        <v>0.01</v>
      </c>
      <c r="CJ248" s="6">
        <f t="shared" si="657"/>
        <v>8.3000000000000004E-2</v>
      </c>
      <c r="CK248" s="5">
        <f t="shared" si="658"/>
        <v>0.159</v>
      </c>
      <c r="CL248" s="5">
        <f t="shared" si="659"/>
        <v>12.222</v>
      </c>
      <c r="CM248" s="5">
        <f t="shared" si="660"/>
        <v>2.86</v>
      </c>
      <c r="CN248" s="5">
        <f t="shared" si="661"/>
        <v>0.27</v>
      </c>
      <c r="CO248" s="5" t="str">
        <f t="shared" si="662"/>
        <v/>
      </c>
      <c r="CP248" s="5">
        <f t="shared" si="663"/>
        <v>3.13</v>
      </c>
      <c r="CQ248" s="6">
        <f t="shared" si="664"/>
        <v>0.54200000000000004</v>
      </c>
      <c r="CR248" s="40">
        <f t="shared" si="665"/>
        <v>7.1000000000000004E-3</v>
      </c>
      <c r="CS248" s="5">
        <f t="shared" si="666"/>
        <v>3.08</v>
      </c>
      <c r="CT248" s="5">
        <f t="shared" si="667"/>
        <v>10.75</v>
      </c>
      <c r="CU248" s="5" t="str">
        <f t="shared" si="668"/>
        <v/>
      </c>
      <c r="CV248" s="5">
        <f t="shared" si="669"/>
        <v>53.6</v>
      </c>
      <c r="CW248" s="5">
        <f t="shared" si="670"/>
        <v>5.77</v>
      </c>
      <c r="CX248" s="5">
        <f t="shared" si="671"/>
        <v>4.93</v>
      </c>
      <c r="CY248" s="4">
        <f t="shared" si="672"/>
        <v>262</v>
      </c>
      <c r="CZ248" s="4">
        <f t="shared" si="673"/>
        <v>83.9</v>
      </c>
      <c r="DA248" s="4">
        <f t="shared" si="674"/>
        <v>2749</v>
      </c>
      <c r="DB248" s="5">
        <f t="shared" si="675"/>
        <v>1.67</v>
      </c>
      <c r="DC248" s="5">
        <f t="shared" si="676"/>
        <v>17.47</v>
      </c>
      <c r="DD248" s="5">
        <f t="shared" si="677"/>
        <v>57.14</v>
      </c>
      <c r="DE248" s="5">
        <f t="shared" si="678"/>
        <v>0.61</v>
      </c>
      <c r="DF248" s="5">
        <f t="shared" si="679"/>
        <v>5.68</v>
      </c>
      <c r="DG248" s="5">
        <f t="shared" si="680"/>
        <v>0.31</v>
      </c>
      <c r="DH248" s="5" t="str">
        <f t="shared" si="681"/>
        <v/>
      </c>
      <c r="DI248" s="5">
        <f t="shared" si="682"/>
        <v>0.46</v>
      </c>
      <c r="DJ248" s="5">
        <f t="shared" si="683"/>
        <v>8.2199999999999989</v>
      </c>
      <c r="DK248" s="5">
        <f t="shared" si="684"/>
        <v>0.28999999999999998</v>
      </c>
      <c r="DL248" s="5">
        <f t="shared" si="685"/>
        <v>5.31</v>
      </c>
      <c r="DM248" s="5" t="str">
        <f t="shared" si="686"/>
        <v/>
      </c>
      <c r="DN248" s="5" t="str">
        <f t="shared" si="687"/>
        <v/>
      </c>
      <c r="DO248" s="5" t="str">
        <f t="shared" si="688"/>
        <v/>
      </c>
      <c r="DP248" s="5" t="str">
        <f t="shared" si="689"/>
        <v/>
      </c>
      <c r="DQ248" s="5">
        <f t="shared" si="690"/>
        <v>1.0900000000000001</v>
      </c>
      <c r="DR248" s="5">
        <f t="shared" si="691"/>
        <v>1.04</v>
      </c>
      <c r="DS248" s="5">
        <f t="shared" si="692"/>
        <v>1.05</v>
      </c>
      <c r="DT248" s="5">
        <f t="shared" si="693"/>
        <v>1.04</v>
      </c>
      <c r="DU248" s="5">
        <f t="shared" si="694"/>
        <v>0.28999999999999998</v>
      </c>
      <c r="DV248" s="5" t="str">
        <f t="shared" si="695"/>
        <v/>
      </c>
      <c r="DW248" s="5" t="str">
        <f t="shared" si="696"/>
        <v/>
      </c>
      <c r="DX248" s="5" t="str">
        <f t="shared" si="697"/>
        <v/>
      </c>
      <c r="DY248" s="5">
        <f t="shared" si="698"/>
        <v>2.77</v>
      </c>
      <c r="DZ248" s="36">
        <f t="shared" si="699"/>
        <v>37</v>
      </c>
      <c r="EA248" s="36">
        <f t="shared" si="700"/>
        <v>3</v>
      </c>
      <c r="EB248" s="4">
        <f t="shared" si="701"/>
        <v>-269.9248129785592</v>
      </c>
      <c r="EC248" s="4">
        <f t="shared" si="702"/>
        <v>83.802313582659792</v>
      </c>
      <c r="ED248" s="4">
        <f t="shared" si="703"/>
        <v>-151.63931001916126</v>
      </c>
      <c r="EE248" s="4">
        <f t="shared" si="704"/>
        <v>337.18845015427257</v>
      </c>
      <c r="EF248" s="4">
        <f t="shared" si="705"/>
        <v>134.00923626306763</v>
      </c>
      <c r="EG248" s="5">
        <f t="shared" si="706"/>
        <v>0.66735129506960134</v>
      </c>
      <c r="EH248" s="5">
        <f t="shared" si="707"/>
        <v>3.5747952205153819</v>
      </c>
      <c r="EI248" s="5">
        <f t="shared" si="708"/>
        <v>1.124734476404847</v>
      </c>
      <c r="EJ248" s="5">
        <f t="shared" si="709"/>
        <v>0.45906391468394731</v>
      </c>
      <c r="EK248" s="5">
        <f t="shared" si="710"/>
        <v>0.27923245042524686</v>
      </c>
      <c r="EL248" s="5">
        <f t="shared" si="711"/>
        <v>1.2195774092072131</v>
      </c>
      <c r="EM248" s="5">
        <f t="shared" si="712"/>
        <v>0.28999999999999998</v>
      </c>
      <c r="EN248" s="5">
        <f t="shared" si="713"/>
        <v>18.190000000000001</v>
      </c>
      <c r="EO248" s="36">
        <f t="shared" si="714"/>
        <v>1.05</v>
      </c>
      <c r="EP248" s="36">
        <f t="shared" si="715"/>
        <v>2</v>
      </c>
      <c r="EQ248" s="36">
        <f t="shared" si="716"/>
        <v>0.89999999999999991</v>
      </c>
      <c r="ER248" s="36">
        <f t="shared" si="717"/>
        <v>62.947500000000005</v>
      </c>
      <c r="ES248" s="36">
        <f t="shared" si="718"/>
        <v>75</v>
      </c>
      <c r="ET248" s="36">
        <f t="shared" si="719"/>
        <v>72</v>
      </c>
      <c r="EU248" s="36">
        <f t="shared" si="720"/>
        <v>8.8109999999999999</v>
      </c>
      <c r="EV248" s="36">
        <f t="shared" si="721"/>
        <v>8.1199999999999992</v>
      </c>
      <c r="EW248" s="36">
        <f t="shared" si="722"/>
        <v>15.5</v>
      </c>
      <c r="EX248" s="36">
        <f t="shared" si="723"/>
        <v>8.8109999999999999</v>
      </c>
      <c r="EY248" s="36">
        <f t="shared" si="724"/>
        <v>2.6399999999999997</v>
      </c>
      <c r="EZ248" s="36">
        <f t="shared" si="725"/>
        <v>8.1199999999999992</v>
      </c>
      <c r="FA248" s="5" t="str">
        <f t="shared" si="726"/>
        <v/>
      </c>
      <c r="FB248" s="5">
        <f t="shared" si="727"/>
        <v>0</v>
      </c>
      <c r="FC248" s="5">
        <f t="shared" si="728"/>
        <v>0.7</v>
      </c>
      <c r="FD248" s="36">
        <f t="shared" si="729"/>
        <v>62.947500000000005</v>
      </c>
      <c r="FE248" s="36">
        <f t="shared" si="730"/>
        <v>75</v>
      </c>
      <c r="FF248" s="36">
        <f t="shared" si="731"/>
        <v>44</v>
      </c>
      <c r="FG248" s="5">
        <f t="shared" si="732"/>
        <v>26</v>
      </c>
      <c r="FH248" s="36">
        <f t="shared" si="733"/>
        <v>18.75</v>
      </c>
      <c r="FI248" s="36">
        <f t="shared" si="734"/>
        <v>24</v>
      </c>
      <c r="FJ248" s="5">
        <f t="shared" si="735"/>
        <v>1.6</v>
      </c>
      <c r="FK248" s="5">
        <f t="shared" si="736"/>
        <v>0.372</v>
      </c>
      <c r="FL248" s="5">
        <f t="shared" si="737"/>
        <v>1.625</v>
      </c>
      <c r="FM248" s="5">
        <f t="shared" si="738"/>
        <v>0.46666666666666667</v>
      </c>
      <c r="FN248" s="5">
        <f t="shared" si="739"/>
        <v>1.4</v>
      </c>
      <c r="FO248" s="5">
        <f t="shared" si="740"/>
        <v>2.0999999999999996</v>
      </c>
      <c r="FP248" s="4">
        <f t="shared" si="741"/>
        <v>125.9</v>
      </c>
      <c r="FQ248" s="4">
        <f t="shared" si="742"/>
        <v>110.5</v>
      </c>
      <c r="FR248" s="4" t="str">
        <f t="shared" si="743"/>
        <v/>
      </c>
      <c r="FS248" s="65" t="str">
        <f t="shared" si="744"/>
        <v/>
      </c>
      <c r="FT248" s="65">
        <f t="shared" si="745"/>
        <v>0.22219356462605666</v>
      </c>
      <c r="FU248" s="65">
        <f t="shared" si="746"/>
        <v>-0.31078983295313739</v>
      </c>
      <c r="FV248" s="65">
        <f t="shared" si="747"/>
        <v>-0.31078983295313745</v>
      </c>
      <c r="FW248" s="65">
        <f t="shared" si="748"/>
        <v>0.89324415800116941</v>
      </c>
      <c r="FX248" s="65">
        <f t="shared" si="749"/>
        <v>-0.25245307096575037</v>
      </c>
      <c r="FY248" s="65">
        <f t="shared" si="750"/>
        <v>4.4110342410765329</v>
      </c>
      <c r="FZ248" s="65">
        <f t="shared" si="751"/>
        <v>-5.7598797922147824</v>
      </c>
      <c r="GA248" s="65">
        <f t="shared" si="752"/>
        <v>0.52255415844920583</v>
      </c>
      <c r="GB248" s="65">
        <f t="shared" si="753"/>
        <v>0.38880700000000001</v>
      </c>
      <c r="GC248" s="65">
        <f t="shared" si="754"/>
        <v>-1.5914970000000002</v>
      </c>
      <c r="GD248" s="65">
        <f t="shared" si="755"/>
        <v>-2.4595680000000004</v>
      </c>
    </row>
    <row r="249" spans="1:186">
      <c r="A249" s="38" t="s">
        <v>185</v>
      </c>
      <c r="B249" s="37">
        <v>678411.38711799996</v>
      </c>
      <c r="C249" s="4">
        <v>4898256.8933899999</v>
      </c>
      <c r="D249" s="38" t="s">
        <v>439</v>
      </c>
      <c r="E249" s="38" t="s">
        <v>646</v>
      </c>
      <c r="F249" s="58">
        <v>5346</v>
      </c>
      <c r="G249" s="38" t="s">
        <v>470</v>
      </c>
      <c r="H249" s="34">
        <v>47.73</v>
      </c>
      <c r="I249" s="34">
        <v>1.07</v>
      </c>
      <c r="J249" s="34">
        <v>16.02</v>
      </c>
      <c r="K249" s="34">
        <v>10.69</v>
      </c>
      <c r="L249" s="34">
        <v>0.21</v>
      </c>
      <c r="M249" s="34">
        <v>9.57</v>
      </c>
      <c r="N249" s="34">
        <v>11.19</v>
      </c>
      <c r="O249" s="34">
        <v>3.76</v>
      </c>
      <c r="P249" s="34">
        <v>0.01</v>
      </c>
      <c r="Q249" s="34">
        <v>0.02</v>
      </c>
      <c r="R249" s="34"/>
      <c r="S249" s="5">
        <f t="shared" si="631"/>
        <v>100.27</v>
      </c>
      <c r="W249" s="4">
        <v>513</v>
      </c>
      <c r="Y249" s="4">
        <v>350</v>
      </c>
      <c r="AB249" s="4">
        <v>14</v>
      </c>
      <c r="AC249" s="4">
        <v>71</v>
      </c>
      <c r="AD249" s="4">
        <v>25</v>
      </c>
      <c r="AE249" s="4">
        <v>68</v>
      </c>
      <c r="AF249" s="26">
        <v>11</v>
      </c>
      <c r="AG249" s="4">
        <v>9</v>
      </c>
      <c r="BK249" s="4">
        <f t="shared" si="632"/>
        <v>6415</v>
      </c>
      <c r="BL249" s="6">
        <f t="shared" si="633"/>
        <v>0.79430853719420857</v>
      </c>
      <c r="BM249" s="6">
        <f t="shared" si="634"/>
        <v>1.3395092638958439E-2</v>
      </c>
      <c r="BN249" s="6">
        <f t="shared" si="635"/>
        <v>0.31417925083349674</v>
      </c>
      <c r="BO249" s="6">
        <f t="shared" si="636"/>
        <v>0.13387601753287415</v>
      </c>
      <c r="BP249" s="6">
        <f t="shared" si="637"/>
        <v>2.9602480969833662E-3</v>
      </c>
      <c r="BQ249" s="6">
        <f t="shared" si="638"/>
        <v>0.23741007194244604</v>
      </c>
      <c r="BR249" s="6">
        <f t="shared" si="639"/>
        <v>0.19953637660485021</v>
      </c>
      <c r="BS249" s="6">
        <f t="shared" si="640"/>
        <v>0.12132946111648919</v>
      </c>
      <c r="BT249" s="6">
        <f t="shared" si="641"/>
        <v>2.1231422505307856E-4</v>
      </c>
      <c r="BU249" s="6">
        <f t="shared" si="642"/>
        <v>2.818092151613358E-4</v>
      </c>
      <c r="BV249" s="5">
        <f t="shared" si="643"/>
        <v>1.27</v>
      </c>
      <c r="BW249" s="5">
        <f t="shared" si="644"/>
        <v>8.48</v>
      </c>
      <c r="BX249" s="36">
        <f t="shared" si="645"/>
        <v>66.36</v>
      </c>
      <c r="BY249" s="5">
        <f t="shared" si="646"/>
        <v>1.01</v>
      </c>
      <c r="BZ249" s="5">
        <f t="shared" si="647"/>
        <v>14.97</v>
      </c>
      <c r="CA249" s="5">
        <f t="shared" si="648"/>
        <v>10.46</v>
      </c>
      <c r="CB249" s="5">
        <f t="shared" si="649"/>
        <v>53.5</v>
      </c>
      <c r="CC249" s="5">
        <f t="shared" si="650"/>
        <v>3.77</v>
      </c>
      <c r="CD249" s="5">
        <f t="shared" si="651"/>
        <v>-7.42</v>
      </c>
      <c r="CE249" s="34">
        <f t="shared" si="652"/>
        <v>9.58</v>
      </c>
      <c r="CF249" s="34">
        <f t="shared" si="653"/>
        <v>24.529999999999998</v>
      </c>
      <c r="CG249" s="34">
        <f t="shared" si="654"/>
        <v>39.054219323277621</v>
      </c>
      <c r="CH249" s="5">
        <f t="shared" si="655"/>
        <v>0.95</v>
      </c>
      <c r="CI249" s="5">
        <f t="shared" si="656"/>
        <v>0.01</v>
      </c>
      <c r="CJ249" s="6">
        <f t="shared" si="657"/>
        <v>0.34</v>
      </c>
      <c r="CK249" s="5">
        <f t="shared" si="658"/>
        <v>0.19700000000000001</v>
      </c>
      <c r="CL249" s="5" t="str">
        <f t="shared" si="659"/>
        <v/>
      </c>
      <c r="CM249" s="5">
        <f t="shared" si="660"/>
        <v>0.64</v>
      </c>
      <c r="CN249" s="5">
        <f t="shared" si="661"/>
        <v>0.68</v>
      </c>
      <c r="CO249" s="5" t="str">
        <f t="shared" si="662"/>
        <v/>
      </c>
      <c r="CP249" s="5">
        <f t="shared" si="663"/>
        <v>2.72</v>
      </c>
      <c r="CQ249" s="6">
        <f t="shared" si="664"/>
        <v>0.44</v>
      </c>
      <c r="CR249" s="40">
        <f t="shared" si="665"/>
        <v>6.4000000000000003E-3</v>
      </c>
      <c r="CS249" s="5">
        <f t="shared" si="666"/>
        <v>0.82</v>
      </c>
      <c r="CT249" s="5" t="str">
        <f t="shared" si="667"/>
        <v/>
      </c>
      <c r="CU249" s="5" t="str">
        <f t="shared" si="668"/>
        <v/>
      </c>
      <c r="CV249" s="5" t="str">
        <f t="shared" si="669"/>
        <v/>
      </c>
      <c r="CW249" s="5">
        <f t="shared" si="670"/>
        <v>6.18</v>
      </c>
      <c r="CX249" s="5" t="str">
        <f t="shared" si="671"/>
        <v/>
      </c>
      <c r="CY249" s="4">
        <f t="shared" si="672"/>
        <v>257</v>
      </c>
      <c r="CZ249" s="4">
        <f t="shared" si="673"/>
        <v>94.3</v>
      </c>
      <c r="DA249" s="4" t="str">
        <f t="shared" si="674"/>
        <v/>
      </c>
      <c r="DB249" s="5">
        <f t="shared" si="675"/>
        <v>0.36</v>
      </c>
      <c r="DC249" s="5" t="str">
        <f t="shared" si="676"/>
        <v/>
      </c>
      <c r="DD249" s="5" t="str">
        <f t="shared" si="677"/>
        <v/>
      </c>
      <c r="DE249" s="5" t="str">
        <f t="shared" si="678"/>
        <v/>
      </c>
      <c r="DF249" s="5" t="str">
        <f t="shared" si="679"/>
        <v/>
      </c>
      <c r="DG249" s="5" t="str">
        <f t="shared" si="680"/>
        <v/>
      </c>
      <c r="DH249" s="5" t="str">
        <f t="shared" si="681"/>
        <v/>
      </c>
      <c r="DI249" s="5" t="str">
        <f t="shared" si="682"/>
        <v/>
      </c>
      <c r="DJ249" s="5" t="str">
        <f t="shared" si="683"/>
        <v/>
      </c>
      <c r="DK249" s="5" t="str">
        <f t="shared" si="684"/>
        <v/>
      </c>
      <c r="DL249" s="5" t="str">
        <f t="shared" si="685"/>
        <v/>
      </c>
      <c r="DM249" s="5" t="str">
        <f t="shared" si="686"/>
        <v/>
      </c>
      <c r="DN249" s="5" t="str">
        <f t="shared" si="687"/>
        <v/>
      </c>
      <c r="DO249" s="5" t="str">
        <f t="shared" si="688"/>
        <v/>
      </c>
      <c r="DP249" s="5" t="str">
        <f t="shared" si="689"/>
        <v/>
      </c>
      <c r="DQ249" s="5" t="str">
        <f t="shared" si="690"/>
        <v/>
      </c>
      <c r="DR249" s="5" t="str">
        <f t="shared" si="691"/>
        <v/>
      </c>
      <c r="DS249" s="5" t="str">
        <f t="shared" si="692"/>
        <v/>
      </c>
      <c r="DT249" s="5" t="str">
        <f t="shared" si="693"/>
        <v/>
      </c>
      <c r="DU249" s="5" t="str">
        <f t="shared" si="694"/>
        <v/>
      </c>
      <c r="DV249" s="5" t="str">
        <f t="shared" si="695"/>
        <v/>
      </c>
      <c r="DW249" s="5" t="str">
        <f t="shared" si="696"/>
        <v/>
      </c>
      <c r="DX249" s="5" t="str">
        <f t="shared" si="697"/>
        <v/>
      </c>
      <c r="DY249" s="5">
        <f t="shared" si="698"/>
        <v>2.58</v>
      </c>
      <c r="DZ249" s="36">
        <f t="shared" si="699"/>
        <v>36</v>
      </c>
      <c r="EA249" s="36" t="str">
        <f t="shared" si="700"/>
        <v/>
      </c>
      <c r="EB249" s="4">
        <f t="shared" si="701"/>
        <v>-320.65352349628637</v>
      </c>
      <c r="EC249" s="4">
        <f t="shared" si="702"/>
        <v>10.20348598662707</v>
      </c>
      <c r="ED249" s="4">
        <f t="shared" si="703"/>
        <v>-206.43527771774595</v>
      </c>
      <c r="EE249" s="4">
        <f t="shared" si="704"/>
        <v>384.68118211427861</v>
      </c>
      <c r="EF249" s="4">
        <f t="shared" si="705"/>
        <v>160.11533189909431</v>
      </c>
      <c r="EG249" s="5">
        <f t="shared" si="706"/>
        <v>0.60364117975198262</v>
      </c>
      <c r="EH249" s="5">
        <f t="shared" si="707"/>
        <v>2.5862837507404506</v>
      </c>
      <c r="EI249" s="5">
        <f t="shared" si="708"/>
        <v>0.97882389616569787</v>
      </c>
      <c r="EJ249" s="5">
        <f t="shared" si="709"/>
        <v>0.60892587356381733</v>
      </c>
      <c r="EK249" s="5">
        <f t="shared" si="710"/>
        <v>0.3862400539898489</v>
      </c>
      <c r="EL249" s="5">
        <f t="shared" si="711"/>
        <v>1.2708176420514263</v>
      </c>
      <c r="EM249" s="5">
        <f t="shared" si="712"/>
        <v>0.34</v>
      </c>
      <c r="EN249" s="5">
        <f t="shared" si="713"/>
        <v>20.13</v>
      </c>
      <c r="EO249" s="36">
        <f t="shared" si="714"/>
        <v>1.07</v>
      </c>
      <c r="EP249" s="36">
        <f t="shared" si="715"/>
        <v>2.1</v>
      </c>
      <c r="EQ249" s="36">
        <f t="shared" si="716"/>
        <v>0.2</v>
      </c>
      <c r="ER249" s="36">
        <f t="shared" si="717"/>
        <v>64.146500000000003</v>
      </c>
      <c r="ES249" s="36">
        <f t="shared" si="718"/>
        <v>68</v>
      </c>
      <c r="ET249" s="36">
        <f t="shared" si="719"/>
        <v>75</v>
      </c>
      <c r="EU249" s="36">
        <f t="shared" si="720"/>
        <v>9.6210000000000004</v>
      </c>
      <c r="EV249" s="36">
        <f t="shared" si="721"/>
        <v>9.57</v>
      </c>
      <c r="EW249" s="36">
        <f t="shared" si="722"/>
        <v>16.02</v>
      </c>
      <c r="EX249" s="36">
        <f t="shared" si="723"/>
        <v>9.6210000000000004</v>
      </c>
      <c r="EY249" s="36">
        <f t="shared" si="724"/>
        <v>3.7699999999999996</v>
      </c>
      <c r="EZ249" s="36">
        <f t="shared" si="725"/>
        <v>9.57</v>
      </c>
      <c r="FA249" s="5" t="str">
        <f t="shared" si="726"/>
        <v/>
      </c>
      <c r="FB249" s="5" t="str">
        <f t="shared" si="727"/>
        <v/>
      </c>
      <c r="FC249" s="5" t="str">
        <f t="shared" si="728"/>
        <v/>
      </c>
      <c r="FD249" s="36">
        <f t="shared" si="729"/>
        <v>64.146500000000003</v>
      </c>
      <c r="FE249" s="36">
        <f t="shared" si="730"/>
        <v>68</v>
      </c>
      <c r="FF249" s="36">
        <f t="shared" si="731"/>
        <v>35.5</v>
      </c>
      <c r="FG249" s="5">
        <f t="shared" si="732"/>
        <v>22</v>
      </c>
      <c r="FH249" s="36">
        <f t="shared" si="733"/>
        <v>17</v>
      </c>
      <c r="FI249" s="36">
        <f t="shared" si="734"/>
        <v>25</v>
      </c>
      <c r="FJ249" s="5" t="str">
        <f t="shared" si="735"/>
        <v/>
      </c>
      <c r="FK249" s="5" t="str">
        <f t="shared" si="736"/>
        <v/>
      </c>
      <c r="FL249" s="5" t="str">
        <f t="shared" si="737"/>
        <v/>
      </c>
      <c r="FM249" s="5">
        <f t="shared" si="738"/>
        <v>0.46666666666666667</v>
      </c>
      <c r="FN249" s="5" t="str">
        <f t="shared" si="739"/>
        <v/>
      </c>
      <c r="FO249" s="5" t="str">
        <f t="shared" si="740"/>
        <v/>
      </c>
      <c r="FP249" s="4">
        <f t="shared" si="741"/>
        <v>128.30000000000001</v>
      </c>
      <c r="FQ249" s="4" t="str">
        <f t="shared" si="742"/>
        <v/>
      </c>
      <c r="FR249" s="4" t="str">
        <f t="shared" si="743"/>
        <v/>
      </c>
      <c r="FS249" s="65" t="str">
        <f t="shared" si="744"/>
        <v/>
      </c>
      <c r="FT249" s="65" t="str">
        <f t="shared" si="745"/>
        <v/>
      </c>
      <c r="FU249" s="65" t="str">
        <f t="shared" si="746"/>
        <v/>
      </c>
      <c r="FV249" s="65" t="str">
        <f t="shared" si="747"/>
        <v/>
      </c>
      <c r="FW249" s="65">
        <f t="shared" si="748"/>
        <v>0.84194164988538989</v>
      </c>
      <c r="FX249" s="65">
        <f t="shared" si="749"/>
        <v>-0.35387832066390962</v>
      </c>
      <c r="FY249" s="65">
        <f t="shared" si="750"/>
        <v>4.2314964826674775</v>
      </c>
      <c r="FZ249" s="65">
        <f t="shared" si="751"/>
        <v>-5.8512737588254833</v>
      </c>
      <c r="GA249" s="65">
        <f t="shared" si="752"/>
        <v>0.5490803807405259</v>
      </c>
      <c r="GB249" s="65">
        <f t="shared" si="753"/>
        <v>0.3220050000000001</v>
      </c>
      <c r="GC249" s="65">
        <f t="shared" si="754"/>
        <v>-1.6575219999999999</v>
      </c>
      <c r="GD249" s="65">
        <f t="shared" si="755"/>
        <v>-2.5068250000000001</v>
      </c>
    </row>
    <row r="250" spans="1:186">
      <c r="A250" s="38" t="s">
        <v>185</v>
      </c>
      <c r="B250" s="37">
        <v>678553.56773799995</v>
      </c>
      <c r="C250" s="4">
        <v>4898213.1455100002</v>
      </c>
      <c r="D250" s="38" t="s">
        <v>439</v>
      </c>
      <c r="E250" s="38" t="s">
        <v>646</v>
      </c>
      <c r="F250" s="58">
        <v>5347</v>
      </c>
      <c r="G250" s="38" t="s">
        <v>471</v>
      </c>
      <c r="H250" s="34">
        <v>49.89</v>
      </c>
      <c r="I250" s="34">
        <v>1.01</v>
      </c>
      <c r="J250" s="34">
        <v>16.11</v>
      </c>
      <c r="K250" s="34">
        <v>10.76</v>
      </c>
      <c r="L250" s="34">
        <v>0.19</v>
      </c>
      <c r="M250" s="34">
        <v>8.98</v>
      </c>
      <c r="N250" s="34">
        <v>9.48</v>
      </c>
      <c r="O250" s="34">
        <v>4.07</v>
      </c>
      <c r="P250" s="34">
        <v>0.01</v>
      </c>
      <c r="Q250" s="34">
        <v>0.03</v>
      </c>
      <c r="R250" s="34"/>
      <c r="S250" s="5">
        <f t="shared" si="631"/>
        <v>100.53000000000002</v>
      </c>
      <c r="W250" s="4">
        <v>428</v>
      </c>
      <c r="Y250" s="4">
        <v>151</v>
      </c>
      <c r="AB250" s="4">
        <v>14</v>
      </c>
      <c r="AC250" s="4">
        <v>57</v>
      </c>
      <c r="AD250" s="4">
        <v>26</v>
      </c>
      <c r="AE250" s="4">
        <v>68</v>
      </c>
      <c r="AF250" s="26">
        <v>11</v>
      </c>
      <c r="AG250" s="4">
        <v>9</v>
      </c>
      <c r="BK250" s="4">
        <f t="shared" si="632"/>
        <v>6055</v>
      </c>
      <c r="BL250" s="6">
        <f t="shared" si="633"/>
        <v>0.83025461807289058</v>
      </c>
      <c r="BM250" s="6">
        <f t="shared" si="634"/>
        <v>1.2643965948923386E-2</v>
      </c>
      <c r="BN250" s="6">
        <f t="shared" si="635"/>
        <v>0.31594430280447144</v>
      </c>
      <c r="BO250" s="6">
        <f t="shared" si="636"/>
        <v>0.13475266123982468</v>
      </c>
      <c r="BP250" s="6">
        <f t="shared" si="637"/>
        <v>2.6783197067944743E-3</v>
      </c>
      <c r="BQ250" s="6">
        <f t="shared" si="638"/>
        <v>0.22277350533366411</v>
      </c>
      <c r="BR250" s="6">
        <f t="shared" si="639"/>
        <v>0.16904422253922968</v>
      </c>
      <c r="BS250" s="6">
        <f t="shared" si="640"/>
        <v>0.13133268796385933</v>
      </c>
      <c r="BT250" s="6">
        <f t="shared" si="641"/>
        <v>2.1231422505307856E-4</v>
      </c>
      <c r="BU250" s="6">
        <f t="shared" si="642"/>
        <v>4.2271382274200367E-4</v>
      </c>
      <c r="BV250" s="5">
        <f t="shared" si="643"/>
        <v>1.28</v>
      </c>
      <c r="BW250" s="5">
        <f t="shared" si="644"/>
        <v>8.5299999999999994</v>
      </c>
      <c r="BX250" s="36">
        <f t="shared" si="645"/>
        <v>64.78</v>
      </c>
      <c r="BY250" s="5">
        <f t="shared" si="646"/>
        <v>1.08</v>
      </c>
      <c r="BZ250" s="5">
        <f t="shared" si="647"/>
        <v>15.95</v>
      </c>
      <c r="CA250" s="5">
        <f t="shared" si="648"/>
        <v>9.39</v>
      </c>
      <c r="CB250" s="5">
        <f t="shared" si="649"/>
        <v>33.67</v>
      </c>
      <c r="CC250" s="5">
        <f t="shared" si="650"/>
        <v>4.08</v>
      </c>
      <c r="CD250" s="5">
        <f t="shared" si="651"/>
        <v>-5.4</v>
      </c>
      <c r="CE250" s="34">
        <f t="shared" si="652"/>
        <v>8.99</v>
      </c>
      <c r="CF250" s="34">
        <f t="shared" si="653"/>
        <v>22.540000000000003</v>
      </c>
      <c r="CG250" s="34">
        <f t="shared" si="654"/>
        <v>39.884649511978701</v>
      </c>
      <c r="CH250" s="5">
        <f t="shared" si="655"/>
        <v>0.63</v>
      </c>
      <c r="CI250" s="5">
        <f t="shared" si="656"/>
        <v>0.01</v>
      </c>
      <c r="CJ250" s="6">
        <f t="shared" si="657"/>
        <v>0.22700000000000001</v>
      </c>
      <c r="CK250" s="5">
        <f t="shared" si="658"/>
        <v>0.246</v>
      </c>
      <c r="CL250" s="5" t="str">
        <f t="shared" si="659"/>
        <v/>
      </c>
      <c r="CM250" s="5">
        <f t="shared" si="660"/>
        <v>0.64</v>
      </c>
      <c r="CN250" s="5">
        <f t="shared" si="661"/>
        <v>0.35</v>
      </c>
      <c r="CO250" s="5" t="str">
        <f t="shared" si="662"/>
        <v/>
      </c>
      <c r="CP250" s="5">
        <f t="shared" si="663"/>
        <v>2.62</v>
      </c>
      <c r="CQ250" s="6">
        <f t="shared" si="664"/>
        <v>0.42299999999999999</v>
      </c>
      <c r="CR250" s="40">
        <f t="shared" si="665"/>
        <v>6.7000000000000002E-3</v>
      </c>
      <c r="CS250" s="5">
        <f t="shared" si="666"/>
        <v>0.82</v>
      </c>
      <c r="CT250" s="5" t="str">
        <f t="shared" si="667"/>
        <v/>
      </c>
      <c r="CU250" s="5" t="str">
        <f t="shared" si="668"/>
        <v/>
      </c>
      <c r="CV250" s="5" t="str">
        <f t="shared" si="669"/>
        <v/>
      </c>
      <c r="CW250" s="5">
        <f t="shared" si="670"/>
        <v>6.18</v>
      </c>
      <c r="CX250" s="5" t="str">
        <f t="shared" si="671"/>
        <v/>
      </c>
      <c r="CY250" s="4">
        <f t="shared" si="672"/>
        <v>233</v>
      </c>
      <c r="CZ250" s="4">
        <f t="shared" si="673"/>
        <v>89</v>
      </c>
      <c r="DA250" s="4" t="str">
        <f t="shared" si="674"/>
        <v/>
      </c>
      <c r="DB250" s="5">
        <f t="shared" si="675"/>
        <v>0.35</v>
      </c>
      <c r="DC250" s="5" t="str">
        <f t="shared" si="676"/>
        <v/>
      </c>
      <c r="DD250" s="5" t="str">
        <f t="shared" si="677"/>
        <v/>
      </c>
      <c r="DE250" s="5" t="str">
        <f t="shared" si="678"/>
        <v/>
      </c>
      <c r="DF250" s="5" t="str">
        <f t="shared" si="679"/>
        <v/>
      </c>
      <c r="DG250" s="5" t="str">
        <f t="shared" si="680"/>
        <v/>
      </c>
      <c r="DH250" s="5" t="str">
        <f t="shared" si="681"/>
        <v/>
      </c>
      <c r="DI250" s="5" t="str">
        <f t="shared" si="682"/>
        <v/>
      </c>
      <c r="DJ250" s="5" t="str">
        <f t="shared" si="683"/>
        <v/>
      </c>
      <c r="DK250" s="5" t="str">
        <f t="shared" si="684"/>
        <v/>
      </c>
      <c r="DL250" s="5" t="str">
        <f t="shared" si="685"/>
        <v/>
      </c>
      <c r="DM250" s="5" t="str">
        <f t="shared" si="686"/>
        <v/>
      </c>
      <c r="DN250" s="5" t="str">
        <f t="shared" si="687"/>
        <v/>
      </c>
      <c r="DO250" s="5" t="str">
        <f t="shared" si="688"/>
        <v/>
      </c>
      <c r="DP250" s="5" t="str">
        <f t="shared" si="689"/>
        <v/>
      </c>
      <c r="DQ250" s="5" t="str">
        <f t="shared" si="690"/>
        <v/>
      </c>
      <c r="DR250" s="5" t="str">
        <f t="shared" si="691"/>
        <v/>
      </c>
      <c r="DS250" s="5" t="str">
        <f t="shared" si="692"/>
        <v/>
      </c>
      <c r="DT250" s="5" t="str">
        <f t="shared" si="693"/>
        <v/>
      </c>
      <c r="DU250" s="5" t="str">
        <f t="shared" si="694"/>
        <v/>
      </c>
      <c r="DV250" s="5" t="str">
        <f t="shared" si="695"/>
        <v/>
      </c>
      <c r="DW250" s="5" t="str">
        <f t="shared" si="696"/>
        <v/>
      </c>
      <c r="DX250" s="5" t="str">
        <f t="shared" si="697"/>
        <v/>
      </c>
      <c r="DY250" s="5">
        <f t="shared" si="698"/>
        <v>2.58</v>
      </c>
      <c r="DZ250" s="36">
        <f t="shared" si="699"/>
        <v>37</v>
      </c>
      <c r="EA250" s="36" t="str">
        <f t="shared" si="700"/>
        <v/>
      </c>
      <c r="EB250" s="4">
        <f t="shared" si="701"/>
        <v>-300.16459627803596</v>
      </c>
      <c r="EC250" s="4">
        <f t="shared" si="702"/>
        <v>32.510388809231351</v>
      </c>
      <c r="ED250" s="4">
        <f t="shared" si="703"/>
        <v>-153.68914446290032</v>
      </c>
      <c r="EE250" s="4">
        <f t="shared" si="704"/>
        <v>370.17013252241213</v>
      </c>
      <c r="EF250" s="4">
        <f t="shared" si="705"/>
        <v>152.31947866835651</v>
      </c>
      <c r="EG250" s="5">
        <f t="shared" si="706"/>
        <v>0.67293894055824721</v>
      </c>
      <c r="EH250" s="5">
        <f t="shared" si="707"/>
        <v>2.4030372505015758</v>
      </c>
      <c r="EI250" s="5">
        <f t="shared" si="708"/>
        <v>1.0514368389290851</v>
      </c>
      <c r="EJ250" s="5">
        <f t="shared" si="709"/>
        <v>0.77791988662226963</v>
      </c>
      <c r="EK250" s="5">
        <f t="shared" si="710"/>
        <v>0.41574707522048682</v>
      </c>
      <c r="EL250" s="5">
        <f t="shared" si="711"/>
        <v>1.0705989553866246</v>
      </c>
      <c r="EM250" s="5">
        <f t="shared" si="712"/>
        <v>0.32</v>
      </c>
      <c r="EN250" s="5">
        <f t="shared" si="713"/>
        <v>19.04</v>
      </c>
      <c r="EO250" s="36">
        <f t="shared" si="714"/>
        <v>1.01</v>
      </c>
      <c r="EP250" s="36">
        <f t="shared" si="715"/>
        <v>1.9</v>
      </c>
      <c r="EQ250" s="36">
        <f t="shared" si="716"/>
        <v>0.3</v>
      </c>
      <c r="ER250" s="36">
        <f t="shared" si="717"/>
        <v>60.549500000000002</v>
      </c>
      <c r="ES250" s="36">
        <f t="shared" si="718"/>
        <v>68</v>
      </c>
      <c r="ET250" s="36">
        <f t="shared" si="719"/>
        <v>78</v>
      </c>
      <c r="EU250" s="36">
        <f t="shared" si="720"/>
        <v>9.6839999999999993</v>
      </c>
      <c r="EV250" s="36">
        <f t="shared" si="721"/>
        <v>8.98</v>
      </c>
      <c r="EW250" s="36">
        <f t="shared" si="722"/>
        <v>16.11</v>
      </c>
      <c r="EX250" s="36">
        <f t="shared" si="723"/>
        <v>9.6839999999999993</v>
      </c>
      <c r="EY250" s="36">
        <f t="shared" si="724"/>
        <v>4.08</v>
      </c>
      <c r="EZ250" s="36">
        <f t="shared" si="725"/>
        <v>8.98</v>
      </c>
      <c r="FA250" s="5" t="str">
        <f t="shared" si="726"/>
        <v/>
      </c>
      <c r="FB250" s="5" t="str">
        <f t="shared" si="727"/>
        <v/>
      </c>
      <c r="FC250" s="5" t="str">
        <f t="shared" si="728"/>
        <v/>
      </c>
      <c r="FD250" s="36">
        <f t="shared" si="729"/>
        <v>60.549500000000002</v>
      </c>
      <c r="FE250" s="36">
        <f t="shared" si="730"/>
        <v>68</v>
      </c>
      <c r="FF250" s="36">
        <f t="shared" si="731"/>
        <v>28.5</v>
      </c>
      <c r="FG250" s="5">
        <f t="shared" si="732"/>
        <v>22</v>
      </c>
      <c r="FH250" s="36">
        <f t="shared" si="733"/>
        <v>17</v>
      </c>
      <c r="FI250" s="36">
        <f t="shared" si="734"/>
        <v>26</v>
      </c>
      <c r="FJ250" s="5" t="str">
        <f t="shared" si="735"/>
        <v/>
      </c>
      <c r="FK250" s="5" t="str">
        <f t="shared" si="736"/>
        <v/>
      </c>
      <c r="FL250" s="5" t="str">
        <f t="shared" si="737"/>
        <v/>
      </c>
      <c r="FM250" s="5">
        <f t="shared" si="738"/>
        <v>0.46666666666666667</v>
      </c>
      <c r="FN250" s="5" t="str">
        <f t="shared" si="739"/>
        <v/>
      </c>
      <c r="FO250" s="5" t="str">
        <f t="shared" si="740"/>
        <v/>
      </c>
      <c r="FP250" s="4">
        <f t="shared" si="741"/>
        <v>121.1</v>
      </c>
      <c r="FQ250" s="4" t="str">
        <f t="shared" si="742"/>
        <v/>
      </c>
      <c r="FR250" s="4" t="str">
        <f t="shared" si="743"/>
        <v/>
      </c>
      <c r="FS250" s="65" t="str">
        <f t="shared" si="744"/>
        <v/>
      </c>
      <c r="FT250" s="65" t="str">
        <f t="shared" si="745"/>
        <v/>
      </c>
      <c r="FU250" s="65" t="str">
        <f t="shared" si="746"/>
        <v/>
      </c>
      <c r="FV250" s="65" t="str">
        <f t="shared" si="747"/>
        <v/>
      </c>
      <c r="FW250" s="65">
        <f t="shared" si="748"/>
        <v>0.88624623269020397</v>
      </c>
      <c r="FX250" s="65">
        <f t="shared" si="749"/>
        <v>-0.42417930047861724</v>
      </c>
      <c r="FY250" s="65">
        <f t="shared" si="750"/>
        <v>4.0009386533904321</v>
      </c>
      <c r="FZ250" s="65">
        <f t="shared" si="751"/>
        <v>-5.9273449142151335</v>
      </c>
      <c r="GA250" s="65">
        <f t="shared" si="752"/>
        <v>0.56320188804113103</v>
      </c>
      <c r="GB250" s="65">
        <f t="shared" si="753"/>
        <v>0.36755599999999994</v>
      </c>
      <c r="GC250" s="65">
        <f t="shared" si="754"/>
        <v>-1.6486499999999999</v>
      </c>
      <c r="GD250" s="65">
        <f t="shared" si="755"/>
        <v>-2.515752</v>
      </c>
    </row>
    <row r="251" spans="1:186">
      <c r="A251" s="38" t="s">
        <v>185</v>
      </c>
      <c r="B251" s="37">
        <v>678635.595019</v>
      </c>
      <c r="C251" s="4">
        <v>4898191.2715699999</v>
      </c>
      <c r="D251" s="38" t="s">
        <v>439</v>
      </c>
      <c r="E251" s="38" t="s">
        <v>646</v>
      </c>
      <c r="F251" s="58">
        <v>5348</v>
      </c>
      <c r="G251" s="38" t="s">
        <v>472</v>
      </c>
      <c r="H251" s="34">
        <v>47.61</v>
      </c>
      <c r="I251" s="34">
        <v>1.04</v>
      </c>
      <c r="J251" s="34">
        <v>16.2</v>
      </c>
      <c r="K251" s="34">
        <v>10.3</v>
      </c>
      <c r="L251" s="34">
        <v>0.23</v>
      </c>
      <c r="M251" s="34">
        <v>8.86</v>
      </c>
      <c r="N251" s="34">
        <v>14</v>
      </c>
      <c r="O251" s="34">
        <v>1.52</v>
      </c>
      <c r="P251" s="34">
        <v>0.28000000000000003</v>
      </c>
      <c r="Q251" s="34">
        <v>0.04</v>
      </c>
      <c r="R251" s="34"/>
      <c r="S251" s="5">
        <f t="shared" si="631"/>
        <v>100.08</v>
      </c>
      <c r="W251" s="4">
        <v>556</v>
      </c>
      <c r="Y251" s="4">
        <v>238</v>
      </c>
      <c r="AB251" s="4">
        <v>20</v>
      </c>
      <c r="AC251" s="4">
        <v>125</v>
      </c>
      <c r="AD251" s="4">
        <v>23</v>
      </c>
      <c r="AE251" s="4">
        <v>74</v>
      </c>
      <c r="AF251" s="26">
        <v>11</v>
      </c>
      <c r="AG251" s="4">
        <v>9</v>
      </c>
      <c r="BK251" s="4">
        <f t="shared" si="632"/>
        <v>6235</v>
      </c>
      <c r="BL251" s="6">
        <f t="shared" si="633"/>
        <v>0.79231153270094856</v>
      </c>
      <c r="BM251" s="6">
        <f t="shared" si="634"/>
        <v>1.3019529293940912E-2</v>
      </c>
      <c r="BN251" s="6">
        <f t="shared" si="635"/>
        <v>0.31770935477544615</v>
      </c>
      <c r="BO251" s="6">
        <f t="shared" si="636"/>
        <v>0.12899185973700691</v>
      </c>
      <c r="BP251" s="6">
        <f t="shared" si="637"/>
        <v>3.2421764871722585E-3</v>
      </c>
      <c r="BQ251" s="6">
        <f t="shared" si="638"/>
        <v>0.21979657653187792</v>
      </c>
      <c r="BR251" s="6">
        <f t="shared" si="639"/>
        <v>0.24964336661911557</v>
      </c>
      <c r="BS251" s="6">
        <f t="shared" si="640"/>
        <v>4.9048080025814782E-2</v>
      </c>
      <c r="BT251" s="6">
        <f t="shared" si="641"/>
        <v>5.9447983014862E-3</v>
      </c>
      <c r="BU251" s="6">
        <f t="shared" si="642"/>
        <v>5.6361843032267159E-4</v>
      </c>
      <c r="BV251" s="5">
        <f t="shared" si="643"/>
        <v>1.22</v>
      </c>
      <c r="BW251" s="5">
        <f t="shared" si="644"/>
        <v>8.17</v>
      </c>
      <c r="BX251" s="36">
        <f t="shared" si="645"/>
        <v>65.459999999999994</v>
      </c>
      <c r="BY251" s="5">
        <f t="shared" si="646"/>
        <v>1.05</v>
      </c>
      <c r="BZ251" s="5">
        <f t="shared" si="647"/>
        <v>15.58</v>
      </c>
      <c r="CA251" s="5">
        <f t="shared" si="648"/>
        <v>13.46</v>
      </c>
      <c r="CB251" s="5">
        <f t="shared" si="649"/>
        <v>26</v>
      </c>
      <c r="CC251" s="5">
        <f t="shared" si="650"/>
        <v>1.8</v>
      </c>
      <c r="CD251" s="5">
        <f t="shared" si="651"/>
        <v>-12.2</v>
      </c>
      <c r="CE251" s="34">
        <f t="shared" si="652"/>
        <v>9.1399999999999988</v>
      </c>
      <c r="CF251" s="34">
        <f t="shared" si="653"/>
        <v>24.66</v>
      </c>
      <c r="CG251" s="34">
        <f t="shared" si="654"/>
        <v>37.064071370640711</v>
      </c>
      <c r="CH251" s="5">
        <f t="shared" si="655"/>
        <v>13.31</v>
      </c>
      <c r="CI251" s="5">
        <f t="shared" si="656"/>
        <v>0.37</v>
      </c>
      <c r="CJ251" s="6">
        <f t="shared" si="657"/>
        <v>0.185</v>
      </c>
      <c r="CK251" s="5">
        <f t="shared" si="658"/>
        <v>0.16</v>
      </c>
      <c r="CL251" s="5" t="str">
        <f t="shared" si="659"/>
        <v/>
      </c>
      <c r="CM251" s="5">
        <f t="shared" si="660"/>
        <v>0.45</v>
      </c>
      <c r="CN251" s="5">
        <f t="shared" si="661"/>
        <v>0.43</v>
      </c>
      <c r="CO251" s="5" t="str">
        <f t="shared" si="662"/>
        <v/>
      </c>
      <c r="CP251" s="5">
        <f t="shared" si="663"/>
        <v>3.22</v>
      </c>
      <c r="CQ251" s="6">
        <f t="shared" si="664"/>
        <v>0.47799999999999998</v>
      </c>
      <c r="CR251" s="40">
        <f t="shared" si="665"/>
        <v>7.1000000000000004E-3</v>
      </c>
      <c r="CS251" s="5">
        <f t="shared" si="666"/>
        <v>0.82</v>
      </c>
      <c r="CT251" s="5" t="str">
        <f t="shared" si="667"/>
        <v/>
      </c>
      <c r="CU251" s="5" t="str">
        <f t="shared" si="668"/>
        <v/>
      </c>
      <c r="CV251" s="5" t="str">
        <f t="shared" si="669"/>
        <v/>
      </c>
      <c r="CW251" s="5">
        <f t="shared" si="670"/>
        <v>6.73</v>
      </c>
      <c r="CX251" s="5" t="str">
        <f t="shared" si="671"/>
        <v/>
      </c>
      <c r="CY251" s="4">
        <f t="shared" si="672"/>
        <v>271</v>
      </c>
      <c r="CZ251" s="4">
        <f t="shared" si="673"/>
        <v>84.3</v>
      </c>
      <c r="DA251" s="4" t="str">
        <f t="shared" si="674"/>
        <v/>
      </c>
      <c r="DB251" s="5">
        <f t="shared" si="675"/>
        <v>0.39</v>
      </c>
      <c r="DC251" s="5" t="str">
        <f t="shared" si="676"/>
        <v/>
      </c>
      <c r="DD251" s="5" t="str">
        <f t="shared" si="677"/>
        <v/>
      </c>
      <c r="DE251" s="5" t="str">
        <f t="shared" si="678"/>
        <v/>
      </c>
      <c r="DF251" s="5" t="str">
        <f t="shared" si="679"/>
        <v/>
      </c>
      <c r="DG251" s="5" t="str">
        <f t="shared" si="680"/>
        <v/>
      </c>
      <c r="DH251" s="5" t="str">
        <f t="shared" si="681"/>
        <v/>
      </c>
      <c r="DI251" s="5" t="str">
        <f t="shared" si="682"/>
        <v/>
      </c>
      <c r="DJ251" s="5" t="str">
        <f t="shared" si="683"/>
        <v/>
      </c>
      <c r="DK251" s="5" t="str">
        <f t="shared" si="684"/>
        <v/>
      </c>
      <c r="DL251" s="5" t="str">
        <f t="shared" si="685"/>
        <v/>
      </c>
      <c r="DM251" s="5" t="str">
        <f t="shared" si="686"/>
        <v/>
      </c>
      <c r="DN251" s="5" t="str">
        <f t="shared" si="687"/>
        <v/>
      </c>
      <c r="DO251" s="5" t="str">
        <f t="shared" si="688"/>
        <v/>
      </c>
      <c r="DP251" s="5" t="str">
        <f t="shared" si="689"/>
        <v/>
      </c>
      <c r="DQ251" s="5" t="str">
        <f t="shared" si="690"/>
        <v/>
      </c>
      <c r="DR251" s="5" t="str">
        <f t="shared" si="691"/>
        <v/>
      </c>
      <c r="DS251" s="5" t="str">
        <f t="shared" si="692"/>
        <v/>
      </c>
      <c r="DT251" s="5" t="str">
        <f t="shared" si="693"/>
        <v/>
      </c>
      <c r="DU251" s="5" t="str">
        <f t="shared" si="694"/>
        <v/>
      </c>
      <c r="DV251" s="5" t="str">
        <f t="shared" si="695"/>
        <v/>
      </c>
      <c r="DW251" s="5" t="str">
        <f t="shared" si="696"/>
        <v/>
      </c>
      <c r="DX251" s="5" t="str">
        <f t="shared" si="697"/>
        <v/>
      </c>
      <c r="DY251" s="5">
        <f t="shared" si="698"/>
        <v>2.37</v>
      </c>
      <c r="DZ251" s="36">
        <f t="shared" si="699"/>
        <v>34</v>
      </c>
      <c r="EA251" s="36" t="str">
        <f t="shared" si="700"/>
        <v/>
      </c>
      <c r="EB251" s="4">
        <f t="shared" si="701"/>
        <v>-292.74664834344418</v>
      </c>
      <c r="EC251" s="4">
        <f t="shared" si="702"/>
        <v>42.682054826938156</v>
      </c>
      <c r="ED251" s="4">
        <f t="shared" si="703"/>
        <v>-236.57025679008592</v>
      </c>
      <c r="EE251" s="4">
        <f t="shared" si="704"/>
        <v>361.80796556282576</v>
      </c>
      <c r="EF251" s="4">
        <f t="shared" si="705"/>
        <v>150.50997961023609</v>
      </c>
      <c r="EG251" s="5">
        <f t="shared" si="706"/>
        <v>0.5733155569369488</v>
      </c>
      <c r="EH251" s="5">
        <f t="shared" si="707"/>
        <v>5.7794138961349324</v>
      </c>
      <c r="EI251" s="5">
        <f t="shared" si="708"/>
        <v>1.0431509545962239</v>
      </c>
      <c r="EJ251" s="5">
        <f t="shared" si="709"/>
        <v>0.22024768630293293</v>
      </c>
      <c r="EK251" s="5">
        <f t="shared" si="710"/>
        <v>0.15724510971782996</v>
      </c>
      <c r="EL251" s="5">
        <f t="shared" si="711"/>
        <v>1.6011988892169597</v>
      </c>
      <c r="EM251" s="5">
        <f t="shared" si="712"/>
        <v>0.34</v>
      </c>
      <c r="EN251" s="5">
        <f t="shared" si="713"/>
        <v>20.82</v>
      </c>
      <c r="EO251" s="36">
        <f t="shared" si="714"/>
        <v>1.04</v>
      </c>
      <c r="EP251" s="36">
        <f t="shared" si="715"/>
        <v>2.3000000000000003</v>
      </c>
      <c r="EQ251" s="36">
        <f t="shared" si="716"/>
        <v>0.4</v>
      </c>
      <c r="ER251" s="36">
        <f t="shared" si="717"/>
        <v>62.348000000000006</v>
      </c>
      <c r="ES251" s="36">
        <f t="shared" si="718"/>
        <v>74</v>
      </c>
      <c r="ET251" s="36">
        <f t="shared" si="719"/>
        <v>69</v>
      </c>
      <c r="EU251" s="36">
        <f t="shared" si="720"/>
        <v>9.2700000000000014</v>
      </c>
      <c r="EV251" s="36">
        <f t="shared" si="721"/>
        <v>8.86</v>
      </c>
      <c r="EW251" s="36">
        <f t="shared" si="722"/>
        <v>16.2</v>
      </c>
      <c r="EX251" s="36">
        <f t="shared" si="723"/>
        <v>9.2700000000000014</v>
      </c>
      <c r="EY251" s="36">
        <f t="shared" si="724"/>
        <v>1.8</v>
      </c>
      <c r="EZ251" s="36">
        <f t="shared" si="725"/>
        <v>8.86</v>
      </c>
      <c r="FA251" s="5" t="str">
        <f t="shared" si="726"/>
        <v/>
      </c>
      <c r="FB251" s="5" t="str">
        <f t="shared" si="727"/>
        <v/>
      </c>
      <c r="FC251" s="5" t="str">
        <f t="shared" si="728"/>
        <v/>
      </c>
      <c r="FD251" s="36">
        <f t="shared" si="729"/>
        <v>62.348000000000006</v>
      </c>
      <c r="FE251" s="36">
        <f t="shared" si="730"/>
        <v>74</v>
      </c>
      <c r="FF251" s="36">
        <f t="shared" si="731"/>
        <v>62.5</v>
      </c>
      <c r="FG251" s="5">
        <f t="shared" si="732"/>
        <v>22</v>
      </c>
      <c r="FH251" s="36">
        <f t="shared" si="733"/>
        <v>18.5</v>
      </c>
      <c r="FI251" s="36">
        <f t="shared" si="734"/>
        <v>23</v>
      </c>
      <c r="FJ251" s="5" t="str">
        <f t="shared" si="735"/>
        <v/>
      </c>
      <c r="FK251" s="5" t="str">
        <f t="shared" si="736"/>
        <v/>
      </c>
      <c r="FL251" s="5" t="str">
        <f t="shared" si="737"/>
        <v/>
      </c>
      <c r="FM251" s="5">
        <f t="shared" si="738"/>
        <v>0.66666666666666663</v>
      </c>
      <c r="FN251" s="5" t="str">
        <f t="shared" si="739"/>
        <v/>
      </c>
      <c r="FO251" s="5" t="str">
        <f t="shared" si="740"/>
        <v/>
      </c>
      <c r="FP251" s="4">
        <f t="shared" si="741"/>
        <v>124.7</v>
      </c>
      <c r="FQ251" s="4" t="str">
        <f t="shared" si="742"/>
        <v/>
      </c>
      <c r="FR251" s="4" t="str">
        <f t="shared" si="743"/>
        <v/>
      </c>
      <c r="FS251" s="65" t="str">
        <f t="shared" si="744"/>
        <v/>
      </c>
      <c r="FT251" s="65" t="str">
        <f t="shared" si="745"/>
        <v/>
      </c>
      <c r="FU251" s="65" t="str">
        <f t="shared" si="746"/>
        <v/>
      </c>
      <c r="FV251" s="65" t="str">
        <f t="shared" si="747"/>
        <v/>
      </c>
      <c r="FW251" s="65">
        <f t="shared" si="748"/>
        <v>0.8532085998900425</v>
      </c>
      <c r="FX251" s="65">
        <f t="shared" si="749"/>
        <v>-9.5866453478542626E-2</v>
      </c>
      <c r="FY251" s="65">
        <f t="shared" si="750"/>
        <v>4.6883546377404031</v>
      </c>
      <c r="FZ251" s="65">
        <f t="shared" si="751"/>
        <v>-5.4999950510196669</v>
      </c>
      <c r="GA251" s="65">
        <f t="shared" si="752"/>
        <v>0.44434462295612365</v>
      </c>
      <c r="GB251" s="65">
        <f t="shared" si="753"/>
        <v>0.31861599999999995</v>
      </c>
      <c r="GC251" s="65">
        <f t="shared" si="754"/>
        <v>-1.6011600000000001</v>
      </c>
      <c r="GD251" s="65">
        <f t="shared" si="755"/>
        <v>-2.4173849999999999</v>
      </c>
    </row>
    <row r="252" spans="1:186">
      <c r="A252" s="38" t="s">
        <v>185</v>
      </c>
      <c r="B252" s="37">
        <v>678909.01928899996</v>
      </c>
      <c r="C252" s="4">
        <v>4898136.5867100004</v>
      </c>
      <c r="D252" s="38" t="s">
        <v>439</v>
      </c>
      <c r="E252" s="38" t="s">
        <v>646</v>
      </c>
      <c r="F252" s="58">
        <v>5349</v>
      </c>
      <c r="G252" s="38" t="s">
        <v>473</v>
      </c>
      <c r="H252" s="34">
        <v>48.22</v>
      </c>
      <c r="I252" s="34">
        <v>1.19</v>
      </c>
      <c r="J252" s="34">
        <v>14.97</v>
      </c>
      <c r="K252" s="34">
        <v>11.84</v>
      </c>
      <c r="L252" s="34">
        <v>0.19</v>
      </c>
      <c r="M252" s="34">
        <v>8.9600000000000009</v>
      </c>
      <c r="N252" s="34">
        <v>12.5</v>
      </c>
      <c r="O252" s="34">
        <v>1.75</v>
      </c>
      <c r="P252" s="34">
        <v>0.36</v>
      </c>
      <c r="Q252" s="34">
        <v>7.0000000000000007E-2</v>
      </c>
      <c r="R252" s="34"/>
      <c r="S252" s="5">
        <f t="shared" si="631"/>
        <v>100.05</v>
      </c>
      <c r="W252" s="4">
        <v>424</v>
      </c>
      <c r="Y252" s="4">
        <v>142</v>
      </c>
      <c r="AB252" s="4">
        <v>22</v>
      </c>
      <c r="AC252" s="4">
        <v>93</v>
      </c>
      <c r="AD252" s="4">
        <v>30</v>
      </c>
      <c r="AE252" s="4">
        <v>81</v>
      </c>
      <c r="AF252" s="26">
        <v>13</v>
      </c>
      <c r="AG252" s="4">
        <v>77</v>
      </c>
      <c r="BK252" s="4">
        <f t="shared" si="632"/>
        <v>7134</v>
      </c>
      <c r="BL252" s="6">
        <f t="shared" si="633"/>
        <v>0.80246297220835405</v>
      </c>
      <c r="BM252" s="6">
        <f t="shared" si="634"/>
        <v>1.4897346019028543E-2</v>
      </c>
      <c r="BN252" s="6">
        <f t="shared" si="635"/>
        <v>0.2935869778387919</v>
      </c>
      <c r="BO252" s="6">
        <f t="shared" si="636"/>
        <v>0.1482780212899186</v>
      </c>
      <c r="BP252" s="6">
        <f t="shared" si="637"/>
        <v>2.6783197067944743E-3</v>
      </c>
      <c r="BQ252" s="6">
        <f t="shared" si="638"/>
        <v>0.22227735053336642</v>
      </c>
      <c r="BR252" s="6">
        <f t="shared" si="639"/>
        <v>0.22289586305278175</v>
      </c>
      <c r="BS252" s="6">
        <f t="shared" si="640"/>
        <v>5.6469828977089388E-2</v>
      </c>
      <c r="BT252" s="6">
        <f t="shared" si="641"/>
        <v>7.6433121019108272E-3</v>
      </c>
      <c r="BU252" s="6">
        <f t="shared" si="642"/>
        <v>9.8633225306467526E-4</v>
      </c>
      <c r="BV252" s="5">
        <f t="shared" si="643"/>
        <v>1.41</v>
      </c>
      <c r="BW252" s="5">
        <f t="shared" si="644"/>
        <v>9.39</v>
      </c>
      <c r="BX252" s="36">
        <f t="shared" si="645"/>
        <v>62.51</v>
      </c>
      <c r="BY252" s="5">
        <f t="shared" si="646"/>
        <v>1.19</v>
      </c>
      <c r="BZ252" s="5">
        <f t="shared" si="647"/>
        <v>12.58</v>
      </c>
      <c r="CA252" s="5">
        <f t="shared" si="648"/>
        <v>10.5</v>
      </c>
      <c r="CB252" s="5">
        <f t="shared" si="649"/>
        <v>17</v>
      </c>
      <c r="CC252" s="5">
        <f t="shared" si="650"/>
        <v>2.11</v>
      </c>
      <c r="CD252" s="5">
        <f t="shared" si="651"/>
        <v>-10.39</v>
      </c>
      <c r="CE252" s="34">
        <f t="shared" si="652"/>
        <v>9.32</v>
      </c>
      <c r="CF252" s="34">
        <f t="shared" si="653"/>
        <v>23.57</v>
      </c>
      <c r="CG252" s="34">
        <f t="shared" si="654"/>
        <v>39.541790411540099</v>
      </c>
      <c r="CH252" s="5">
        <f t="shared" si="655"/>
        <v>9.7799999999999994</v>
      </c>
      <c r="CI252" s="5">
        <f t="shared" si="656"/>
        <v>0.42</v>
      </c>
      <c r="CJ252" s="6">
        <f t="shared" si="657"/>
        <v>0.11600000000000001</v>
      </c>
      <c r="CK252" s="5">
        <f t="shared" si="658"/>
        <v>0.23699999999999999</v>
      </c>
      <c r="CL252" s="5" t="str">
        <f t="shared" si="659"/>
        <v/>
      </c>
      <c r="CM252" s="5">
        <f t="shared" si="660"/>
        <v>3.5</v>
      </c>
      <c r="CN252" s="5">
        <f t="shared" si="661"/>
        <v>0.33</v>
      </c>
      <c r="CO252" s="5" t="str">
        <f t="shared" si="662"/>
        <v/>
      </c>
      <c r="CP252" s="5">
        <f t="shared" si="663"/>
        <v>2.7</v>
      </c>
      <c r="CQ252" s="6">
        <f t="shared" si="664"/>
        <v>0.433</v>
      </c>
      <c r="CR252" s="40">
        <f t="shared" si="665"/>
        <v>6.7999999999999996E-3</v>
      </c>
      <c r="CS252" s="5">
        <f t="shared" si="666"/>
        <v>5.92</v>
      </c>
      <c r="CT252" s="5" t="str">
        <f t="shared" si="667"/>
        <v/>
      </c>
      <c r="CU252" s="5" t="str">
        <f t="shared" si="668"/>
        <v/>
      </c>
      <c r="CV252" s="5" t="str">
        <f t="shared" si="669"/>
        <v/>
      </c>
      <c r="CW252" s="5">
        <f t="shared" si="670"/>
        <v>6.23</v>
      </c>
      <c r="CX252" s="5" t="str">
        <f t="shared" si="671"/>
        <v/>
      </c>
      <c r="CY252" s="4">
        <f t="shared" si="672"/>
        <v>238</v>
      </c>
      <c r="CZ252" s="4">
        <f t="shared" si="673"/>
        <v>88.1</v>
      </c>
      <c r="DA252" s="4" t="str">
        <f t="shared" si="674"/>
        <v/>
      </c>
      <c r="DB252" s="5">
        <f t="shared" si="675"/>
        <v>2.57</v>
      </c>
      <c r="DC252" s="5" t="str">
        <f t="shared" si="676"/>
        <v/>
      </c>
      <c r="DD252" s="5" t="str">
        <f t="shared" si="677"/>
        <v/>
      </c>
      <c r="DE252" s="5" t="str">
        <f t="shared" si="678"/>
        <v/>
      </c>
      <c r="DF252" s="5" t="str">
        <f t="shared" si="679"/>
        <v/>
      </c>
      <c r="DG252" s="5" t="str">
        <f t="shared" si="680"/>
        <v/>
      </c>
      <c r="DH252" s="5" t="str">
        <f t="shared" si="681"/>
        <v/>
      </c>
      <c r="DI252" s="5" t="str">
        <f t="shared" si="682"/>
        <v/>
      </c>
      <c r="DJ252" s="5" t="str">
        <f t="shared" si="683"/>
        <v/>
      </c>
      <c r="DK252" s="5" t="str">
        <f t="shared" si="684"/>
        <v/>
      </c>
      <c r="DL252" s="5" t="str">
        <f t="shared" si="685"/>
        <v/>
      </c>
      <c r="DM252" s="5" t="str">
        <f t="shared" si="686"/>
        <v/>
      </c>
      <c r="DN252" s="5" t="str">
        <f t="shared" si="687"/>
        <v/>
      </c>
      <c r="DO252" s="5" t="str">
        <f t="shared" si="688"/>
        <v/>
      </c>
      <c r="DP252" s="5" t="str">
        <f t="shared" si="689"/>
        <v/>
      </c>
      <c r="DQ252" s="5" t="str">
        <f t="shared" si="690"/>
        <v/>
      </c>
      <c r="DR252" s="5" t="str">
        <f t="shared" si="691"/>
        <v/>
      </c>
      <c r="DS252" s="5" t="str">
        <f t="shared" si="692"/>
        <v/>
      </c>
      <c r="DT252" s="5" t="str">
        <f t="shared" si="693"/>
        <v/>
      </c>
      <c r="DU252" s="5" t="str">
        <f t="shared" si="694"/>
        <v/>
      </c>
      <c r="DV252" s="5" t="str">
        <f t="shared" si="695"/>
        <v/>
      </c>
      <c r="DW252" s="5" t="str">
        <f t="shared" si="696"/>
        <v/>
      </c>
      <c r="DX252" s="5" t="str">
        <f t="shared" si="697"/>
        <v/>
      </c>
      <c r="DY252" s="5">
        <f t="shared" si="698"/>
        <v>2.56</v>
      </c>
      <c r="DZ252" s="36">
        <f t="shared" si="699"/>
        <v>43</v>
      </c>
      <c r="EA252" s="36" t="str">
        <f t="shared" si="700"/>
        <v/>
      </c>
      <c r="EB252" s="4">
        <f t="shared" si="701"/>
        <v>-271.72237992796033</v>
      </c>
      <c r="EC252" s="4">
        <f t="shared" si="702"/>
        <v>54.777274288596637</v>
      </c>
      <c r="ED252" s="4">
        <f t="shared" si="703"/>
        <v>-216.31788934577185</v>
      </c>
      <c r="EE252" s="4">
        <f t="shared" si="704"/>
        <v>385.45271784231358</v>
      </c>
      <c r="EF252" s="4">
        <f t="shared" si="705"/>
        <v>114.7700078690898</v>
      </c>
      <c r="EG252" s="5">
        <f t="shared" si="706"/>
        <v>0.57589248148800176</v>
      </c>
      <c r="EH252" s="5">
        <f t="shared" si="707"/>
        <v>4.580820690004666</v>
      </c>
      <c r="EI252" s="5">
        <f t="shared" si="708"/>
        <v>1.0231556833535311</v>
      </c>
      <c r="EJ252" s="5">
        <f t="shared" si="709"/>
        <v>0.28759191251585475</v>
      </c>
      <c r="EK252" s="5">
        <f t="shared" si="710"/>
        <v>0.19738800207379475</v>
      </c>
      <c r="EL252" s="5">
        <f t="shared" si="711"/>
        <v>1.5587497616383834</v>
      </c>
      <c r="EM252" s="5">
        <f t="shared" si="712"/>
        <v>0.31</v>
      </c>
      <c r="EN252" s="5">
        <f t="shared" si="713"/>
        <v>21.53</v>
      </c>
      <c r="EO252" s="36">
        <f t="shared" si="714"/>
        <v>1.19</v>
      </c>
      <c r="EP252" s="36">
        <f t="shared" si="715"/>
        <v>1.9</v>
      </c>
      <c r="EQ252" s="36">
        <f t="shared" si="716"/>
        <v>0.70000000000000007</v>
      </c>
      <c r="ER252" s="36">
        <f t="shared" si="717"/>
        <v>71.340500000000006</v>
      </c>
      <c r="ES252" s="36">
        <f t="shared" si="718"/>
        <v>81</v>
      </c>
      <c r="ET252" s="36">
        <f t="shared" si="719"/>
        <v>90</v>
      </c>
      <c r="EU252" s="36">
        <f t="shared" si="720"/>
        <v>10.656000000000001</v>
      </c>
      <c r="EV252" s="36">
        <f t="shared" si="721"/>
        <v>8.9600000000000009</v>
      </c>
      <c r="EW252" s="36">
        <f t="shared" si="722"/>
        <v>14.97</v>
      </c>
      <c r="EX252" s="36">
        <f t="shared" si="723"/>
        <v>10.656000000000001</v>
      </c>
      <c r="EY252" s="36">
        <f t="shared" si="724"/>
        <v>2.11</v>
      </c>
      <c r="EZ252" s="36">
        <f t="shared" si="725"/>
        <v>8.9600000000000009</v>
      </c>
      <c r="FA252" s="5" t="str">
        <f t="shared" si="726"/>
        <v/>
      </c>
      <c r="FB252" s="5" t="str">
        <f t="shared" si="727"/>
        <v/>
      </c>
      <c r="FC252" s="5" t="str">
        <f t="shared" si="728"/>
        <v/>
      </c>
      <c r="FD252" s="36">
        <f t="shared" si="729"/>
        <v>71.340500000000006</v>
      </c>
      <c r="FE252" s="36">
        <f t="shared" si="730"/>
        <v>81</v>
      </c>
      <c r="FF252" s="36">
        <f t="shared" si="731"/>
        <v>46.5</v>
      </c>
      <c r="FG252" s="5">
        <f t="shared" si="732"/>
        <v>26</v>
      </c>
      <c r="FH252" s="36">
        <f t="shared" si="733"/>
        <v>20.25</v>
      </c>
      <c r="FI252" s="36">
        <f t="shared" si="734"/>
        <v>30</v>
      </c>
      <c r="FJ252" s="5" t="str">
        <f t="shared" si="735"/>
        <v/>
      </c>
      <c r="FK252" s="5" t="str">
        <f t="shared" si="736"/>
        <v/>
      </c>
      <c r="FL252" s="5" t="str">
        <f t="shared" si="737"/>
        <v/>
      </c>
      <c r="FM252" s="5">
        <f t="shared" si="738"/>
        <v>0.73333333333333328</v>
      </c>
      <c r="FN252" s="5" t="str">
        <f t="shared" si="739"/>
        <v/>
      </c>
      <c r="FO252" s="5" t="str">
        <f t="shared" si="740"/>
        <v/>
      </c>
      <c r="FP252" s="4">
        <f t="shared" si="741"/>
        <v>142.68</v>
      </c>
      <c r="FQ252" s="4" t="str">
        <f t="shared" si="742"/>
        <v/>
      </c>
      <c r="FR252" s="4" t="str">
        <f t="shared" si="743"/>
        <v/>
      </c>
      <c r="FS252" s="65" t="str">
        <f t="shared" si="744"/>
        <v/>
      </c>
      <c r="FT252" s="65" t="str">
        <f t="shared" si="745"/>
        <v/>
      </c>
      <c r="FU252" s="65" t="str">
        <f t="shared" si="746"/>
        <v/>
      </c>
      <c r="FV252" s="65" t="str">
        <f t="shared" si="747"/>
        <v/>
      </c>
      <c r="FW252" s="65">
        <f t="shared" si="748"/>
        <v>0.80024097726919308</v>
      </c>
      <c r="FX252" s="65">
        <f t="shared" si="749"/>
        <v>-0.28279016512043775</v>
      </c>
      <c r="FY252" s="65">
        <f t="shared" si="750"/>
        <v>4.2398056233923729</v>
      </c>
      <c r="FZ252" s="65">
        <f t="shared" si="751"/>
        <v>-5.6936402040745104</v>
      </c>
      <c r="GA252" s="65">
        <f t="shared" si="752"/>
        <v>0.54826946916810959</v>
      </c>
      <c r="GB252" s="65">
        <f t="shared" si="753"/>
        <v>0.32553900000000002</v>
      </c>
      <c r="GC252" s="65">
        <f t="shared" si="754"/>
        <v>-1.601529</v>
      </c>
      <c r="GD252" s="65">
        <f t="shared" si="755"/>
        <v>-2.3809999999999998</v>
      </c>
    </row>
    <row r="253" spans="1:186">
      <c r="A253" s="38" t="s">
        <v>185</v>
      </c>
      <c r="B253" s="37">
        <v>679086.74506400002</v>
      </c>
      <c r="C253" s="4">
        <v>4898109.2442899998</v>
      </c>
      <c r="D253" s="38" t="s">
        <v>439</v>
      </c>
      <c r="E253" s="38" t="s">
        <v>646</v>
      </c>
      <c r="F253" s="58">
        <v>5351</v>
      </c>
      <c r="G253" s="38" t="s">
        <v>474</v>
      </c>
      <c r="H253" s="34">
        <v>47.08</v>
      </c>
      <c r="I253" s="34">
        <v>1.29</v>
      </c>
      <c r="J253" s="34">
        <v>16.13</v>
      </c>
      <c r="K253" s="34">
        <v>12.29</v>
      </c>
      <c r="L253" s="34">
        <v>0.25</v>
      </c>
      <c r="M253" s="34">
        <v>8.23</v>
      </c>
      <c r="N253" s="34">
        <v>11.56</v>
      </c>
      <c r="O253" s="34">
        <v>1.92</v>
      </c>
      <c r="P253" s="34">
        <v>1.18</v>
      </c>
      <c r="Q253" s="34">
        <v>0.09</v>
      </c>
      <c r="R253" s="34"/>
      <c r="S253" s="5">
        <f t="shared" si="631"/>
        <v>100.02000000000001</v>
      </c>
      <c r="U253" s="4">
        <v>52</v>
      </c>
      <c r="W253" s="4">
        <v>511</v>
      </c>
      <c r="X253" s="4">
        <v>60</v>
      </c>
      <c r="Y253" s="4">
        <v>146</v>
      </c>
      <c r="AB253" s="4">
        <v>32</v>
      </c>
      <c r="AC253" s="4">
        <v>104</v>
      </c>
      <c r="AD253" s="4">
        <v>31</v>
      </c>
      <c r="AE253" s="4">
        <v>83</v>
      </c>
      <c r="AF253" s="26">
        <v>11</v>
      </c>
      <c r="AG253" s="4">
        <v>13</v>
      </c>
      <c r="AH253" s="5">
        <v>3.63</v>
      </c>
      <c r="AI253" s="5">
        <v>10.89</v>
      </c>
      <c r="AK253" s="5">
        <v>7.2</v>
      </c>
      <c r="AL253" s="5">
        <v>2.57</v>
      </c>
      <c r="AM253" s="5">
        <v>1</v>
      </c>
      <c r="AO253" s="5">
        <v>0.59</v>
      </c>
      <c r="AT253" s="5">
        <v>2.86</v>
      </c>
      <c r="AU253" s="5">
        <v>0.44</v>
      </c>
      <c r="AV253" s="5">
        <v>1.7</v>
      </c>
      <c r="AW253" s="5">
        <v>0.8</v>
      </c>
      <c r="BK253" s="4">
        <f t="shared" si="632"/>
        <v>7734</v>
      </c>
      <c r="BL253" s="6">
        <f t="shared" si="633"/>
        <v>0.78349142952238304</v>
      </c>
      <c r="BM253" s="6">
        <f t="shared" si="634"/>
        <v>1.614922383575363E-2</v>
      </c>
      <c r="BN253" s="6">
        <f t="shared" si="635"/>
        <v>0.31633653657579913</v>
      </c>
      <c r="BO253" s="6">
        <f t="shared" si="636"/>
        <v>0.15391358797745774</v>
      </c>
      <c r="BP253" s="6">
        <f t="shared" si="637"/>
        <v>3.5241048773611504E-3</v>
      </c>
      <c r="BQ253" s="6">
        <f t="shared" si="638"/>
        <v>0.20416770032250062</v>
      </c>
      <c r="BR253" s="6">
        <f t="shared" si="639"/>
        <v>0.20613409415121256</v>
      </c>
      <c r="BS253" s="6">
        <f t="shared" si="640"/>
        <v>6.1955469506292354E-2</v>
      </c>
      <c r="BT253" s="6">
        <f t="shared" si="641"/>
        <v>2.5053078556263268E-2</v>
      </c>
      <c r="BU253" s="6">
        <f t="shared" si="642"/>
        <v>1.2681414682260109E-3</v>
      </c>
      <c r="BV253" s="5">
        <f t="shared" si="643"/>
        <v>1.46</v>
      </c>
      <c r="BW253" s="5">
        <f t="shared" si="644"/>
        <v>9.75</v>
      </c>
      <c r="BX253" s="36">
        <f t="shared" si="645"/>
        <v>59.6</v>
      </c>
      <c r="BY253" s="5">
        <f t="shared" si="646"/>
        <v>1.34</v>
      </c>
      <c r="BZ253" s="5">
        <f t="shared" si="647"/>
        <v>12.5</v>
      </c>
      <c r="CA253" s="5">
        <f t="shared" si="648"/>
        <v>8.9600000000000009</v>
      </c>
      <c r="CB253" s="5">
        <f t="shared" si="649"/>
        <v>14.33</v>
      </c>
      <c r="CC253" s="5">
        <f t="shared" si="650"/>
        <v>3.1</v>
      </c>
      <c r="CD253" s="5">
        <f t="shared" si="651"/>
        <v>-8.4600000000000009</v>
      </c>
      <c r="CE253" s="34">
        <f t="shared" si="652"/>
        <v>9.41</v>
      </c>
      <c r="CF253" s="34">
        <f t="shared" si="653"/>
        <v>22.89</v>
      </c>
      <c r="CG253" s="34">
        <f t="shared" si="654"/>
        <v>41.109654871122757</v>
      </c>
      <c r="CH253" s="5">
        <f t="shared" si="655"/>
        <v>24.92</v>
      </c>
      <c r="CI253" s="5">
        <f t="shared" si="656"/>
        <v>1.27</v>
      </c>
      <c r="CJ253" s="6">
        <f t="shared" si="657"/>
        <v>9.1999999999999998E-2</v>
      </c>
      <c r="CK253" s="5">
        <f t="shared" si="658"/>
        <v>0.308</v>
      </c>
      <c r="CL253" s="5">
        <f t="shared" si="659"/>
        <v>14.444000000000001</v>
      </c>
      <c r="CM253" s="5">
        <f t="shared" si="660"/>
        <v>0.41</v>
      </c>
      <c r="CN253" s="5">
        <f t="shared" si="661"/>
        <v>0.28999999999999998</v>
      </c>
      <c r="CO253" s="5" t="str">
        <f t="shared" si="662"/>
        <v/>
      </c>
      <c r="CP253" s="5">
        <f t="shared" si="663"/>
        <v>2.68</v>
      </c>
      <c r="CQ253" s="6">
        <f t="shared" si="664"/>
        <v>0.35499999999999998</v>
      </c>
      <c r="CR253" s="40">
        <f t="shared" si="665"/>
        <v>6.4000000000000003E-3</v>
      </c>
      <c r="CS253" s="5">
        <f t="shared" si="666"/>
        <v>1.18</v>
      </c>
      <c r="CT253" s="5">
        <f t="shared" si="667"/>
        <v>3.58</v>
      </c>
      <c r="CU253" s="5" t="str">
        <f t="shared" si="668"/>
        <v/>
      </c>
      <c r="CV253" s="5">
        <f t="shared" si="669"/>
        <v>48.8</v>
      </c>
      <c r="CW253" s="5">
        <f t="shared" si="670"/>
        <v>7.55</v>
      </c>
      <c r="CX253" s="5">
        <f t="shared" si="671"/>
        <v>3.81</v>
      </c>
      <c r="CY253" s="4">
        <f t="shared" si="672"/>
        <v>249</v>
      </c>
      <c r="CZ253" s="4">
        <f t="shared" si="673"/>
        <v>93.2</v>
      </c>
      <c r="DA253" s="4">
        <f t="shared" si="674"/>
        <v>2704</v>
      </c>
      <c r="DB253" s="5">
        <f t="shared" si="675"/>
        <v>0.42</v>
      </c>
      <c r="DC253" s="5">
        <f t="shared" si="676"/>
        <v>4.55</v>
      </c>
      <c r="DD253" s="5">
        <f t="shared" si="677"/>
        <v>16.25</v>
      </c>
      <c r="DE253" s="5">
        <f t="shared" si="678"/>
        <v>0.59</v>
      </c>
      <c r="DF253" s="5">
        <f t="shared" si="679"/>
        <v>3.85</v>
      </c>
      <c r="DG253" s="5">
        <f t="shared" si="680"/>
        <v>0.28000000000000003</v>
      </c>
      <c r="DH253" s="5" t="str">
        <f t="shared" si="681"/>
        <v/>
      </c>
      <c r="DI253" s="5">
        <f t="shared" si="682"/>
        <v>0.45</v>
      </c>
      <c r="DJ253" s="5">
        <f t="shared" si="683"/>
        <v>9.0599999999999987</v>
      </c>
      <c r="DK253" s="5">
        <f t="shared" si="684"/>
        <v>0.33</v>
      </c>
      <c r="DL253" s="5">
        <f t="shared" si="685"/>
        <v>4.54</v>
      </c>
      <c r="DM253" s="5" t="str">
        <f t="shared" si="686"/>
        <v/>
      </c>
      <c r="DN253" s="5" t="str">
        <f t="shared" si="687"/>
        <v/>
      </c>
      <c r="DO253" s="5" t="str">
        <f t="shared" si="688"/>
        <v/>
      </c>
      <c r="DP253" s="5" t="str">
        <f t="shared" si="689"/>
        <v/>
      </c>
      <c r="DQ253" s="5">
        <f t="shared" si="690"/>
        <v>0.85</v>
      </c>
      <c r="DR253" s="5">
        <f t="shared" si="691"/>
        <v>0.87</v>
      </c>
      <c r="DS253" s="5">
        <f t="shared" si="692"/>
        <v>0.97</v>
      </c>
      <c r="DT253" s="5">
        <f t="shared" si="693"/>
        <v>0.77</v>
      </c>
      <c r="DU253" s="5">
        <f t="shared" si="694"/>
        <v>0.34</v>
      </c>
      <c r="DV253" s="5" t="str">
        <f t="shared" si="695"/>
        <v/>
      </c>
      <c r="DW253" s="5" t="str">
        <f t="shared" si="696"/>
        <v/>
      </c>
      <c r="DX253" s="5" t="str">
        <f t="shared" si="697"/>
        <v/>
      </c>
      <c r="DY253" s="5">
        <f t="shared" si="698"/>
        <v>2.11</v>
      </c>
      <c r="DZ253" s="36">
        <f t="shared" si="699"/>
        <v>42</v>
      </c>
      <c r="EA253" s="36">
        <f t="shared" si="700"/>
        <v>3.7</v>
      </c>
      <c r="EB253" s="4">
        <f t="shared" si="701"/>
        <v>-243.03648510124165</v>
      </c>
      <c r="EC253" s="4">
        <f t="shared" si="702"/>
        <v>36.73253234409701</v>
      </c>
      <c r="ED253" s="4">
        <f t="shared" si="703"/>
        <v>-182.94019978918158</v>
      </c>
      <c r="EE253" s="4">
        <f t="shared" si="704"/>
        <v>374.23051213571193</v>
      </c>
      <c r="EF253" s="4">
        <f t="shared" si="705"/>
        <v>144.03695552019104</v>
      </c>
      <c r="EG253" s="5">
        <f t="shared" si="706"/>
        <v>0.63370543416105518</v>
      </c>
      <c r="EH253" s="5">
        <f t="shared" si="707"/>
        <v>3.6361306695985509</v>
      </c>
      <c r="EI253" s="5">
        <f t="shared" si="708"/>
        <v>1.0793087643881178</v>
      </c>
      <c r="EJ253" s="5">
        <f t="shared" si="709"/>
        <v>0.42212903534213425</v>
      </c>
      <c r="EK253" s="5">
        <f t="shared" si="710"/>
        <v>0.21260373772380262</v>
      </c>
      <c r="EL253" s="5">
        <f t="shared" si="711"/>
        <v>1.4151783807860405</v>
      </c>
      <c r="EM253" s="5">
        <f t="shared" si="712"/>
        <v>0.34</v>
      </c>
      <c r="EN253" s="5">
        <f t="shared" si="713"/>
        <v>21.11</v>
      </c>
      <c r="EO253" s="36">
        <f t="shared" si="714"/>
        <v>1.29</v>
      </c>
      <c r="EP253" s="36">
        <f t="shared" si="715"/>
        <v>2.5</v>
      </c>
      <c r="EQ253" s="36">
        <f t="shared" si="716"/>
        <v>0.89999999999999991</v>
      </c>
      <c r="ER253" s="36">
        <f t="shared" si="717"/>
        <v>77.33550000000001</v>
      </c>
      <c r="ES253" s="36">
        <f t="shared" si="718"/>
        <v>83</v>
      </c>
      <c r="ET253" s="36">
        <f t="shared" si="719"/>
        <v>93</v>
      </c>
      <c r="EU253" s="36">
        <f t="shared" si="720"/>
        <v>11.061</v>
      </c>
      <c r="EV253" s="36">
        <f t="shared" si="721"/>
        <v>8.23</v>
      </c>
      <c r="EW253" s="36">
        <f t="shared" si="722"/>
        <v>16.13</v>
      </c>
      <c r="EX253" s="36">
        <f t="shared" si="723"/>
        <v>11.061</v>
      </c>
      <c r="EY253" s="36">
        <f t="shared" si="724"/>
        <v>3.0999999999999996</v>
      </c>
      <c r="EZ253" s="36">
        <f t="shared" si="725"/>
        <v>8.23</v>
      </c>
      <c r="FA253" s="5" t="str">
        <f t="shared" si="726"/>
        <v/>
      </c>
      <c r="FB253" s="5">
        <f t="shared" si="727"/>
        <v>0</v>
      </c>
      <c r="FC253" s="5">
        <f t="shared" si="728"/>
        <v>0.8</v>
      </c>
      <c r="FD253" s="36">
        <f t="shared" si="729"/>
        <v>77.33550000000001</v>
      </c>
      <c r="FE253" s="36">
        <f t="shared" si="730"/>
        <v>83</v>
      </c>
      <c r="FF253" s="36">
        <f t="shared" si="731"/>
        <v>52</v>
      </c>
      <c r="FG253" s="5">
        <f t="shared" si="732"/>
        <v>22</v>
      </c>
      <c r="FH253" s="36">
        <f t="shared" si="733"/>
        <v>20.75</v>
      </c>
      <c r="FI253" s="36">
        <f t="shared" si="734"/>
        <v>31</v>
      </c>
      <c r="FJ253" s="5">
        <f t="shared" si="735"/>
        <v>2.0666666666666669</v>
      </c>
      <c r="FK253" s="5">
        <f t="shared" si="736"/>
        <v>0.36299999999999999</v>
      </c>
      <c r="FL253" s="5">
        <f t="shared" si="737"/>
        <v>1.375</v>
      </c>
      <c r="FM253" s="5">
        <f t="shared" si="738"/>
        <v>1.0666666666666667</v>
      </c>
      <c r="FN253" s="5">
        <f t="shared" si="739"/>
        <v>1.7</v>
      </c>
      <c r="FO253" s="5">
        <f t="shared" si="740"/>
        <v>2.4000000000000004</v>
      </c>
      <c r="FP253" s="4">
        <f t="shared" si="741"/>
        <v>154.68</v>
      </c>
      <c r="FQ253" s="4">
        <f t="shared" si="742"/>
        <v>128.5</v>
      </c>
      <c r="FR253" s="4" t="str">
        <f t="shared" si="743"/>
        <v/>
      </c>
      <c r="FS253" s="65" t="str">
        <f t="shared" si="744"/>
        <v/>
      </c>
      <c r="FT253" s="65">
        <f t="shared" si="745"/>
        <v>0.22553918456979011</v>
      </c>
      <c r="FU253" s="65">
        <f t="shared" si="746"/>
        <v>-0.34242268082220623</v>
      </c>
      <c r="FV253" s="65">
        <f t="shared" si="747"/>
        <v>-0.32538934152342591</v>
      </c>
      <c r="FW253" s="65">
        <f t="shared" si="748"/>
        <v>0.75477916266444378</v>
      </c>
      <c r="FX253" s="65">
        <f t="shared" si="749"/>
        <v>-0.2693108371103039</v>
      </c>
      <c r="FY253" s="65">
        <f t="shared" si="750"/>
        <v>4.3220957397744897</v>
      </c>
      <c r="FZ253" s="65">
        <f t="shared" si="751"/>
        <v>-5.6773977108179805</v>
      </c>
      <c r="GA253" s="65">
        <f t="shared" si="752"/>
        <v>0.46820954851981944</v>
      </c>
      <c r="GB253" s="65">
        <f t="shared" si="753"/>
        <v>0.333449</v>
      </c>
      <c r="GC253" s="65">
        <f t="shared" si="754"/>
        <v>-1.6340779999999999</v>
      </c>
      <c r="GD253" s="65">
        <f t="shared" si="755"/>
        <v>-2.393265</v>
      </c>
    </row>
    <row r="254" spans="1:186">
      <c r="A254" s="38" t="s">
        <v>185</v>
      </c>
      <c r="B254" s="37">
        <v>681693.29072599998</v>
      </c>
      <c r="C254" s="4">
        <v>4868853.5427799998</v>
      </c>
      <c r="D254" s="38" t="s">
        <v>439</v>
      </c>
      <c r="E254" s="38" t="s">
        <v>646</v>
      </c>
      <c r="F254" s="58">
        <v>6436</v>
      </c>
      <c r="G254" s="38" t="s">
        <v>475</v>
      </c>
      <c r="H254" s="34">
        <v>50.032266612723781</v>
      </c>
      <c r="I254" s="34">
        <v>1.1175422271669868</v>
      </c>
      <c r="J254" s="34">
        <v>13.123703853545059</v>
      </c>
      <c r="K254" s="34">
        <v>12.213846465055122</v>
      </c>
      <c r="L254" s="34">
        <v>0.18790533023161729</v>
      </c>
      <c r="M254" s="34">
        <v>5.4393648224941842</v>
      </c>
      <c r="N254" s="34">
        <v>11.442445635683221</v>
      </c>
      <c r="O254" s="34">
        <v>3.6394295539597454</v>
      </c>
      <c r="P254" s="34">
        <v>0.54393648224941848</v>
      </c>
      <c r="Q254" s="34">
        <v>3.9559016890866792E-2</v>
      </c>
      <c r="R254" s="34">
        <v>1.0900000000000001</v>
      </c>
      <c r="S254" s="5">
        <f t="shared" si="631"/>
        <v>98.87</v>
      </c>
      <c r="U254" s="4">
        <v>46.71</v>
      </c>
      <c r="V254" s="4">
        <v>380</v>
      </c>
      <c r="W254" s="4">
        <v>298.7</v>
      </c>
      <c r="X254" s="4">
        <v>88.17</v>
      </c>
      <c r="Y254" s="4">
        <v>122.8</v>
      </c>
      <c r="Z254" s="4">
        <v>94.57</v>
      </c>
      <c r="AB254" s="4">
        <v>0</v>
      </c>
      <c r="AC254" s="4">
        <v>121.3</v>
      </c>
      <c r="AD254" s="4">
        <v>31.81</v>
      </c>
      <c r="AE254" s="4">
        <v>62.39</v>
      </c>
      <c r="AF254" s="26"/>
      <c r="BK254" s="4">
        <f t="shared" si="632"/>
        <v>6700</v>
      </c>
      <c r="BL254" s="6">
        <f t="shared" si="633"/>
        <v>0.83262217694664298</v>
      </c>
      <c r="BM254" s="6">
        <f t="shared" si="634"/>
        <v>1.3990263234438995E-2</v>
      </c>
      <c r="BN254" s="6">
        <f t="shared" si="635"/>
        <v>0.25737799281319984</v>
      </c>
      <c r="BO254" s="6">
        <f t="shared" si="636"/>
        <v>0.15295988058929397</v>
      </c>
      <c r="BP254" s="6">
        <f t="shared" si="637"/>
        <v>2.6487923630056005E-3</v>
      </c>
      <c r="BQ254" s="6">
        <f t="shared" si="638"/>
        <v>0.13493834836254487</v>
      </c>
      <c r="BR254" s="6">
        <f t="shared" si="639"/>
        <v>0.2040379036320118</v>
      </c>
      <c r="BS254" s="6">
        <f t="shared" si="640"/>
        <v>0.11743883684929803</v>
      </c>
      <c r="BT254" s="6">
        <f t="shared" si="641"/>
        <v>1.154854527068829E-2</v>
      </c>
      <c r="BU254" s="6">
        <f t="shared" si="642"/>
        <v>5.5740477512845985E-4</v>
      </c>
      <c r="BV254" s="5">
        <f t="shared" si="643"/>
        <v>1.45</v>
      </c>
      <c r="BW254" s="5">
        <f t="shared" si="644"/>
        <v>9.69</v>
      </c>
      <c r="BX254" s="36">
        <f t="shared" si="645"/>
        <v>49.53</v>
      </c>
      <c r="BY254" s="5">
        <f t="shared" si="646"/>
        <v>2.02</v>
      </c>
      <c r="BZ254" s="5">
        <f t="shared" si="647"/>
        <v>11.74</v>
      </c>
      <c r="CA254" s="5">
        <f t="shared" si="648"/>
        <v>10.24</v>
      </c>
      <c r="CB254" s="5">
        <f t="shared" si="649"/>
        <v>28.25</v>
      </c>
      <c r="CC254" s="5">
        <f t="shared" si="650"/>
        <v>4.18</v>
      </c>
      <c r="CD254" s="5">
        <f t="shared" si="651"/>
        <v>-7.2590795994740569</v>
      </c>
      <c r="CE254" s="34">
        <f t="shared" si="652"/>
        <v>5.9833013047436028</v>
      </c>
      <c r="CF254" s="34">
        <f t="shared" si="653"/>
        <v>21.065176494386566</v>
      </c>
      <c r="CG254" s="34">
        <f t="shared" si="654"/>
        <v>28.403755868544607</v>
      </c>
      <c r="CH254" s="5">
        <f t="shared" si="655"/>
        <v>26.14</v>
      </c>
      <c r="CI254" s="5">
        <f t="shared" si="656"/>
        <v>0.67</v>
      </c>
      <c r="CJ254" s="6">
        <f t="shared" si="657"/>
        <v>0.158</v>
      </c>
      <c r="CK254" s="5">
        <f t="shared" si="658"/>
        <v>0</v>
      </c>
      <c r="CL254" s="5" t="str">
        <f t="shared" si="659"/>
        <v/>
      </c>
      <c r="CM254" s="5" t="str">
        <f t="shared" si="660"/>
        <v/>
      </c>
      <c r="CN254" s="5">
        <f t="shared" si="661"/>
        <v>0.41</v>
      </c>
      <c r="CO254" s="5">
        <f t="shared" si="662"/>
        <v>0.79</v>
      </c>
      <c r="CP254" s="5">
        <f t="shared" si="663"/>
        <v>1.96</v>
      </c>
      <c r="CQ254" s="6" t="str">
        <f t="shared" si="664"/>
        <v/>
      </c>
      <c r="CR254" s="40">
        <f t="shared" si="665"/>
        <v>5.5999999999999999E-3</v>
      </c>
      <c r="CS254" s="5" t="str">
        <f t="shared" si="666"/>
        <v/>
      </c>
      <c r="CT254" s="5" t="str">
        <f t="shared" si="667"/>
        <v/>
      </c>
      <c r="CU254" s="5" t="str">
        <f t="shared" si="668"/>
        <v/>
      </c>
      <c r="CV254" s="5" t="str">
        <f t="shared" si="669"/>
        <v/>
      </c>
      <c r="CW254" s="5" t="str">
        <f t="shared" si="670"/>
        <v/>
      </c>
      <c r="CX254" s="5" t="str">
        <f t="shared" si="671"/>
        <v/>
      </c>
      <c r="CY254" s="4">
        <f t="shared" si="672"/>
        <v>211</v>
      </c>
      <c r="CZ254" s="4">
        <f t="shared" si="673"/>
        <v>107.4</v>
      </c>
      <c r="DA254" s="4" t="str">
        <f t="shared" si="674"/>
        <v/>
      </c>
      <c r="DB254" s="5" t="str">
        <f t="shared" si="675"/>
        <v/>
      </c>
      <c r="DC254" s="5" t="str">
        <f t="shared" si="676"/>
        <v/>
      </c>
      <c r="DD254" s="5" t="str">
        <f t="shared" si="677"/>
        <v/>
      </c>
      <c r="DE254" s="5" t="str">
        <f t="shared" si="678"/>
        <v/>
      </c>
      <c r="DF254" s="5" t="str">
        <f t="shared" si="679"/>
        <v/>
      </c>
      <c r="DG254" s="5" t="str">
        <f t="shared" si="680"/>
        <v/>
      </c>
      <c r="DH254" s="5" t="str">
        <f t="shared" si="681"/>
        <v/>
      </c>
      <c r="DI254" s="5" t="str">
        <f t="shared" si="682"/>
        <v/>
      </c>
      <c r="DJ254" s="5" t="str">
        <f t="shared" si="683"/>
        <v/>
      </c>
      <c r="DK254" s="5" t="str">
        <f t="shared" si="684"/>
        <v/>
      </c>
      <c r="DL254" s="5" t="str">
        <f t="shared" si="685"/>
        <v/>
      </c>
      <c r="DM254" s="5" t="str">
        <f t="shared" si="686"/>
        <v/>
      </c>
      <c r="DN254" s="5" t="str">
        <f t="shared" si="687"/>
        <v/>
      </c>
      <c r="DO254" s="5" t="str">
        <f t="shared" si="688"/>
        <v/>
      </c>
      <c r="DP254" s="5" t="str">
        <f t="shared" si="689"/>
        <v/>
      </c>
      <c r="DQ254" s="5" t="str">
        <f t="shared" si="690"/>
        <v/>
      </c>
      <c r="DR254" s="5" t="str">
        <f t="shared" si="691"/>
        <v/>
      </c>
      <c r="DS254" s="5" t="str">
        <f t="shared" si="692"/>
        <v/>
      </c>
      <c r="DT254" s="5" t="str">
        <f t="shared" si="693"/>
        <v/>
      </c>
      <c r="DU254" s="5" t="str">
        <f t="shared" si="694"/>
        <v/>
      </c>
      <c r="DV254" s="5" t="str">
        <f t="shared" si="695"/>
        <v/>
      </c>
      <c r="DW254" s="5" t="str">
        <f t="shared" si="696"/>
        <v/>
      </c>
      <c r="DX254" s="5" t="str">
        <f t="shared" si="697"/>
        <v/>
      </c>
      <c r="DY254" s="5" t="str">
        <f t="shared" si="698"/>
        <v/>
      </c>
      <c r="DZ254" s="36" t="str">
        <f t="shared" si="699"/>
        <v/>
      </c>
      <c r="EA254" s="36" t="str">
        <f t="shared" si="700"/>
        <v/>
      </c>
      <c r="EB254" s="4">
        <f t="shared" si="701"/>
        <v>-309.92819521062154</v>
      </c>
      <c r="EC254" s="4">
        <f t="shared" si="702"/>
        <v>12.528074440886828</v>
      </c>
      <c r="ED254" s="4">
        <f t="shared" si="703"/>
        <v>-279.68519657081004</v>
      </c>
      <c r="EE254" s="4">
        <f t="shared" si="704"/>
        <v>301.8884921862778</v>
      </c>
      <c r="EF254" s="4">
        <f t="shared" si="705"/>
        <v>240.58343337283537</v>
      </c>
      <c r="EG254" s="5">
        <f t="shared" si="706"/>
        <v>0.47934909805531661</v>
      </c>
      <c r="EH254" s="5">
        <f t="shared" si="707"/>
        <v>1.996161159855226</v>
      </c>
      <c r="EI254" s="5">
        <f t="shared" si="708"/>
        <v>0.77305924989969099</v>
      </c>
      <c r="EJ254" s="5">
        <f t="shared" si="709"/>
        <v>0.63204810948892631</v>
      </c>
      <c r="EK254" s="5">
        <f t="shared" si="710"/>
        <v>0.47749652347068755</v>
      </c>
      <c r="EL254" s="5">
        <f t="shared" si="711"/>
        <v>1.6597376232055092</v>
      </c>
      <c r="EM254" s="5">
        <f t="shared" si="712"/>
        <v>0.26</v>
      </c>
      <c r="EN254" s="5">
        <f t="shared" si="713"/>
        <v>19.579999999999998</v>
      </c>
      <c r="EO254" s="36">
        <f t="shared" si="714"/>
        <v>1.1200000000000001</v>
      </c>
      <c r="EP254" s="36">
        <f t="shared" si="715"/>
        <v>1.8790533023161728</v>
      </c>
      <c r="EQ254" s="36">
        <f t="shared" si="716"/>
        <v>0.39559016890866794</v>
      </c>
      <c r="ER254" s="36">
        <f t="shared" si="717"/>
        <v>66.996656518660856</v>
      </c>
      <c r="ES254" s="36">
        <f t="shared" si="718"/>
        <v>62.39</v>
      </c>
      <c r="ET254" s="36">
        <f t="shared" si="719"/>
        <v>95.429999999999993</v>
      </c>
      <c r="EU254" s="36">
        <f t="shared" si="720"/>
        <v>10.992461818549609</v>
      </c>
      <c r="EV254" s="36">
        <f t="shared" si="721"/>
        <v>5.4393648224941842</v>
      </c>
      <c r="EW254" s="36">
        <f t="shared" si="722"/>
        <v>13.123703853545059</v>
      </c>
      <c r="EX254" s="36">
        <f t="shared" si="723"/>
        <v>10.992461818549609</v>
      </c>
      <c r="EY254" s="36">
        <f t="shared" si="724"/>
        <v>4.183366036209164</v>
      </c>
      <c r="EZ254" s="36">
        <f t="shared" si="725"/>
        <v>5.4393648224941842</v>
      </c>
      <c r="FA254" s="5" t="str">
        <f t="shared" si="726"/>
        <v/>
      </c>
      <c r="FB254" s="5" t="str">
        <f t="shared" si="727"/>
        <v/>
      </c>
      <c r="FC254" s="5" t="str">
        <f t="shared" si="728"/>
        <v/>
      </c>
      <c r="FD254" s="36">
        <f t="shared" si="729"/>
        <v>66.996656518660856</v>
      </c>
      <c r="FE254" s="36">
        <f t="shared" si="730"/>
        <v>62.39</v>
      </c>
      <c r="FF254" s="36">
        <f t="shared" si="731"/>
        <v>60.65</v>
      </c>
      <c r="FG254" s="5" t="str">
        <f t="shared" si="732"/>
        <v/>
      </c>
      <c r="FH254" s="36" t="str">
        <f t="shared" si="733"/>
        <v/>
      </c>
      <c r="FI254" s="36" t="str">
        <f t="shared" si="734"/>
        <v/>
      </c>
      <c r="FJ254" s="5" t="str">
        <f t="shared" si="735"/>
        <v/>
      </c>
      <c r="FK254" s="5" t="str">
        <f t="shared" si="736"/>
        <v/>
      </c>
      <c r="FL254" s="5" t="str">
        <f t="shared" si="737"/>
        <v/>
      </c>
      <c r="FM254" s="5">
        <f t="shared" si="738"/>
        <v>0</v>
      </c>
      <c r="FN254" s="5" t="str">
        <f t="shared" si="739"/>
        <v/>
      </c>
      <c r="FO254" s="5" t="str">
        <f t="shared" si="740"/>
        <v/>
      </c>
      <c r="FP254" s="4">
        <f t="shared" si="741"/>
        <v>134</v>
      </c>
      <c r="FQ254" s="4" t="str">
        <f t="shared" si="742"/>
        <v/>
      </c>
      <c r="FR254" s="4">
        <f t="shared" si="743"/>
        <v>380</v>
      </c>
      <c r="FS254" s="65">
        <f t="shared" si="744"/>
        <v>0.45267879825200258</v>
      </c>
      <c r="FT254" s="65">
        <f t="shared" si="745"/>
        <v>0.24127507325899392</v>
      </c>
      <c r="FU254" s="65" t="str">
        <f t="shared" si="746"/>
        <v/>
      </c>
      <c r="FV254" s="65" t="str">
        <f t="shared" si="747"/>
        <v/>
      </c>
      <c r="FW254" s="65">
        <f t="shared" si="748"/>
        <v>0.84352225170950956</v>
      </c>
      <c r="FX254" s="65">
        <f t="shared" si="749"/>
        <v>-0.14015401050629109</v>
      </c>
      <c r="FY254" s="65">
        <f t="shared" si="750"/>
        <v>4.2990908208919913</v>
      </c>
      <c r="FZ254" s="65">
        <f t="shared" si="751"/>
        <v>-5.1913233523039555</v>
      </c>
      <c r="GA254" s="65" t="str">
        <f t="shared" si="752"/>
        <v/>
      </c>
      <c r="GB254" s="65">
        <f t="shared" si="753"/>
        <v>0.32193615070294335</v>
      </c>
      <c r="GC254" s="65">
        <f t="shared" si="754"/>
        <v>-1.5807906325477901</v>
      </c>
      <c r="GD254" s="65">
        <f t="shared" si="755"/>
        <v>-2.3432495175482959</v>
      </c>
    </row>
    <row r="255" spans="1:186">
      <c r="A255" s="38" t="s">
        <v>185</v>
      </c>
      <c r="B255" s="37">
        <v>680363.96758199995</v>
      </c>
      <c r="C255" s="4">
        <v>4871426.8196999999</v>
      </c>
      <c r="D255" s="38" t="s">
        <v>439</v>
      </c>
      <c r="E255" s="38" t="s">
        <v>646</v>
      </c>
      <c r="F255" s="58">
        <v>6437</v>
      </c>
      <c r="G255" s="38" t="s">
        <v>476</v>
      </c>
      <c r="H255" s="34">
        <v>47.046097511427121</v>
      </c>
      <c r="I255" s="34">
        <v>1.0304154393092941</v>
      </c>
      <c r="J255" s="34">
        <v>13.63392280345353</v>
      </c>
      <c r="K255" s="34">
        <v>9.9893052310817687</v>
      </c>
      <c r="L255" s="34">
        <v>0.16219502285424076</v>
      </c>
      <c r="M255" s="34">
        <v>9.712619603859828</v>
      </c>
      <c r="N255" s="34">
        <v>9.3119024885728798</v>
      </c>
      <c r="O255" s="34">
        <v>2.8431833417978671</v>
      </c>
      <c r="P255" s="34">
        <v>0.17173590655154899</v>
      </c>
      <c r="Q255" s="34">
        <v>2.8622651091924835E-2</v>
      </c>
      <c r="R255" s="34">
        <v>4.5199999999999996</v>
      </c>
      <c r="S255" s="5">
        <f t="shared" si="631"/>
        <v>98.449999999999989</v>
      </c>
      <c r="U255" s="4">
        <v>44</v>
      </c>
      <c r="V255" s="4">
        <v>294</v>
      </c>
      <c r="W255" s="4">
        <v>332</v>
      </c>
      <c r="X255" s="4">
        <v>62</v>
      </c>
      <c r="Y255" s="4">
        <v>108</v>
      </c>
      <c r="Z255" s="4">
        <v>142</v>
      </c>
      <c r="AB255" s="4">
        <v>0</v>
      </c>
      <c r="AC255" s="4">
        <v>68</v>
      </c>
      <c r="AD255" s="4">
        <v>27</v>
      </c>
      <c r="AE255" s="4">
        <v>59</v>
      </c>
      <c r="AF255" s="26"/>
      <c r="BK255" s="4">
        <f t="shared" si="632"/>
        <v>6177</v>
      </c>
      <c r="BL255" s="6">
        <f t="shared" si="633"/>
        <v>0.78292723433894351</v>
      </c>
      <c r="BM255" s="6">
        <f t="shared" si="634"/>
        <v>1.2899542304823413E-2</v>
      </c>
      <c r="BN255" s="6">
        <f t="shared" si="635"/>
        <v>0.26738424795947302</v>
      </c>
      <c r="BO255" s="6">
        <f t="shared" si="636"/>
        <v>0.12510087953765522</v>
      </c>
      <c r="BP255" s="6">
        <f t="shared" si="637"/>
        <v>2.2863690844973322E-3</v>
      </c>
      <c r="BQ255" s="6">
        <f t="shared" si="638"/>
        <v>0.24094814199602649</v>
      </c>
      <c r="BR255" s="6">
        <f t="shared" si="639"/>
        <v>0.16604676334830384</v>
      </c>
      <c r="BS255" s="6">
        <f t="shared" si="640"/>
        <v>9.1745186892477168E-2</v>
      </c>
      <c r="BT255" s="6">
        <f t="shared" si="641"/>
        <v>3.6461975913280038E-3</v>
      </c>
      <c r="BU255" s="6">
        <f t="shared" si="642"/>
        <v>4.0330634200260444E-4</v>
      </c>
      <c r="BV255" s="5">
        <f t="shared" si="643"/>
        <v>1.19</v>
      </c>
      <c r="BW255" s="5">
        <f t="shared" si="644"/>
        <v>7.92</v>
      </c>
      <c r="BX255" s="36">
        <f t="shared" si="645"/>
        <v>68.180000000000007</v>
      </c>
      <c r="BY255" s="5">
        <f t="shared" si="646"/>
        <v>0.93</v>
      </c>
      <c r="BZ255" s="5">
        <f t="shared" si="647"/>
        <v>13.23</v>
      </c>
      <c r="CA255" s="5">
        <f t="shared" si="648"/>
        <v>9.0399999999999991</v>
      </c>
      <c r="CB255" s="5">
        <f t="shared" si="649"/>
        <v>36</v>
      </c>
      <c r="CC255" s="5">
        <f t="shared" si="650"/>
        <v>3.01</v>
      </c>
      <c r="CD255" s="5">
        <f t="shared" si="651"/>
        <v>-6.2969832402234633</v>
      </c>
      <c r="CE255" s="34">
        <f t="shared" si="652"/>
        <v>9.8843555104113765</v>
      </c>
      <c r="CF255" s="34">
        <f t="shared" si="653"/>
        <v>22.039441340782126</v>
      </c>
      <c r="CG255" s="34">
        <f t="shared" si="654"/>
        <v>44.848484848484844</v>
      </c>
      <c r="CH255" s="5">
        <f t="shared" si="655"/>
        <v>11.41</v>
      </c>
      <c r="CI255" s="5">
        <f t="shared" si="656"/>
        <v>0.23</v>
      </c>
      <c r="CJ255" s="6">
        <f t="shared" si="657"/>
        <v>0.20599999999999999</v>
      </c>
      <c r="CK255" s="5">
        <f t="shared" si="658"/>
        <v>0</v>
      </c>
      <c r="CL255" s="5" t="str">
        <f t="shared" si="659"/>
        <v/>
      </c>
      <c r="CM255" s="5" t="str">
        <f t="shared" si="660"/>
        <v/>
      </c>
      <c r="CN255" s="5">
        <f t="shared" si="661"/>
        <v>0.33</v>
      </c>
      <c r="CO255" s="5">
        <f t="shared" si="662"/>
        <v>1.1299999999999999</v>
      </c>
      <c r="CP255" s="5">
        <f t="shared" si="663"/>
        <v>2.19</v>
      </c>
      <c r="CQ255" s="6" t="str">
        <f t="shared" si="664"/>
        <v/>
      </c>
      <c r="CR255" s="40">
        <f t="shared" si="665"/>
        <v>5.7000000000000002E-3</v>
      </c>
      <c r="CS255" s="5" t="str">
        <f t="shared" si="666"/>
        <v/>
      </c>
      <c r="CT255" s="5" t="str">
        <f t="shared" si="667"/>
        <v/>
      </c>
      <c r="CU255" s="5" t="str">
        <f t="shared" si="668"/>
        <v/>
      </c>
      <c r="CV255" s="5" t="str">
        <f t="shared" si="669"/>
        <v/>
      </c>
      <c r="CW255" s="5" t="str">
        <f t="shared" si="670"/>
        <v/>
      </c>
      <c r="CX255" s="5" t="str">
        <f t="shared" si="671"/>
        <v/>
      </c>
      <c r="CY255" s="4">
        <f t="shared" si="672"/>
        <v>229</v>
      </c>
      <c r="CZ255" s="4">
        <f t="shared" si="673"/>
        <v>104.7</v>
      </c>
      <c r="DA255" s="4" t="str">
        <f t="shared" si="674"/>
        <v/>
      </c>
      <c r="DB255" s="5" t="str">
        <f t="shared" si="675"/>
        <v/>
      </c>
      <c r="DC255" s="5" t="str">
        <f t="shared" si="676"/>
        <v/>
      </c>
      <c r="DD255" s="5" t="str">
        <f t="shared" si="677"/>
        <v/>
      </c>
      <c r="DE255" s="5" t="str">
        <f t="shared" si="678"/>
        <v/>
      </c>
      <c r="DF255" s="5" t="str">
        <f t="shared" si="679"/>
        <v/>
      </c>
      <c r="DG255" s="5" t="str">
        <f t="shared" si="680"/>
        <v/>
      </c>
      <c r="DH255" s="5" t="str">
        <f t="shared" si="681"/>
        <v/>
      </c>
      <c r="DI255" s="5" t="str">
        <f t="shared" si="682"/>
        <v/>
      </c>
      <c r="DJ255" s="5" t="str">
        <f t="shared" si="683"/>
        <v/>
      </c>
      <c r="DK255" s="5" t="str">
        <f t="shared" si="684"/>
        <v/>
      </c>
      <c r="DL255" s="5" t="str">
        <f t="shared" si="685"/>
        <v/>
      </c>
      <c r="DM255" s="5" t="str">
        <f t="shared" si="686"/>
        <v/>
      </c>
      <c r="DN255" s="5" t="str">
        <f t="shared" si="687"/>
        <v/>
      </c>
      <c r="DO255" s="5" t="str">
        <f t="shared" si="688"/>
        <v/>
      </c>
      <c r="DP255" s="5" t="str">
        <f t="shared" si="689"/>
        <v/>
      </c>
      <c r="DQ255" s="5" t="str">
        <f t="shared" si="690"/>
        <v/>
      </c>
      <c r="DR255" s="5" t="str">
        <f t="shared" si="691"/>
        <v/>
      </c>
      <c r="DS255" s="5" t="str">
        <f t="shared" si="692"/>
        <v/>
      </c>
      <c r="DT255" s="5" t="str">
        <f t="shared" si="693"/>
        <v/>
      </c>
      <c r="DU255" s="5" t="str">
        <f t="shared" si="694"/>
        <v/>
      </c>
      <c r="DV255" s="5" t="str">
        <f t="shared" si="695"/>
        <v/>
      </c>
      <c r="DW255" s="5" t="str">
        <f t="shared" si="696"/>
        <v/>
      </c>
      <c r="DX255" s="5" t="str">
        <f t="shared" si="697"/>
        <v/>
      </c>
      <c r="DY255" s="5" t="str">
        <f t="shared" si="698"/>
        <v/>
      </c>
      <c r="DZ255" s="36" t="str">
        <f t="shared" si="699"/>
        <v/>
      </c>
      <c r="EA255" s="36" t="str">
        <f t="shared" si="700"/>
        <v/>
      </c>
      <c r="EB255" s="4">
        <f t="shared" si="701"/>
        <v>-254.14575264945299</v>
      </c>
      <c r="EC255" s="4">
        <f t="shared" si="702"/>
        <v>54.886518063640118</v>
      </c>
      <c r="ED255" s="4">
        <f t="shared" si="703"/>
        <v>-160.10066322093985</v>
      </c>
      <c r="EE255" s="4">
        <f t="shared" si="704"/>
        <v>378.94856383850509</v>
      </c>
      <c r="EF255" s="4">
        <f t="shared" si="705"/>
        <v>121.16491809785481</v>
      </c>
      <c r="EG255" s="5">
        <f t="shared" si="706"/>
        <v>0.62564264048137508</v>
      </c>
      <c r="EH255" s="5">
        <f t="shared" si="707"/>
        <v>2.8043289941849432</v>
      </c>
      <c r="EI255" s="5">
        <f t="shared" si="708"/>
        <v>1.0230450765060233</v>
      </c>
      <c r="EJ255" s="5">
        <f t="shared" si="709"/>
        <v>0.5743301594723258</v>
      </c>
      <c r="EK255" s="5">
        <f t="shared" si="710"/>
        <v>0.34768856031447215</v>
      </c>
      <c r="EL255" s="5">
        <f t="shared" si="711"/>
        <v>1.2589475582430982</v>
      </c>
      <c r="EM255" s="5">
        <f t="shared" si="712"/>
        <v>0.28999999999999998</v>
      </c>
      <c r="EN255" s="5">
        <f t="shared" si="713"/>
        <v>18.62</v>
      </c>
      <c r="EO255" s="36">
        <f t="shared" si="714"/>
        <v>1.03</v>
      </c>
      <c r="EP255" s="36">
        <f t="shared" si="715"/>
        <v>1.6219502285424077</v>
      </c>
      <c r="EQ255" s="36">
        <f t="shared" si="716"/>
        <v>0.28622651091924833</v>
      </c>
      <c r="ER255" s="36">
        <f t="shared" si="717"/>
        <v>61.773405586592183</v>
      </c>
      <c r="ES255" s="36">
        <f t="shared" si="718"/>
        <v>59</v>
      </c>
      <c r="ET255" s="36">
        <f t="shared" si="719"/>
        <v>81</v>
      </c>
      <c r="EU255" s="36">
        <f t="shared" si="720"/>
        <v>8.9903747079735918</v>
      </c>
      <c r="EV255" s="36">
        <f t="shared" si="721"/>
        <v>9.712619603859828</v>
      </c>
      <c r="EW255" s="36">
        <f t="shared" si="722"/>
        <v>13.63392280345353</v>
      </c>
      <c r="EX255" s="36">
        <f t="shared" si="723"/>
        <v>8.9903747079735918</v>
      </c>
      <c r="EY255" s="36">
        <f t="shared" si="724"/>
        <v>3.014919248349416</v>
      </c>
      <c r="EZ255" s="36">
        <f t="shared" si="725"/>
        <v>9.712619603859828</v>
      </c>
      <c r="FA255" s="5" t="str">
        <f t="shared" si="726"/>
        <v/>
      </c>
      <c r="FB255" s="5" t="str">
        <f t="shared" si="727"/>
        <v/>
      </c>
      <c r="FC255" s="5" t="str">
        <f t="shared" si="728"/>
        <v/>
      </c>
      <c r="FD255" s="36">
        <f t="shared" si="729"/>
        <v>61.773405586592183</v>
      </c>
      <c r="FE255" s="36">
        <f t="shared" si="730"/>
        <v>59</v>
      </c>
      <c r="FF255" s="36">
        <f t="shared" si="731"/>
        <v>34</v>
      </c>
      <c r="FG255" s="5" t="str">
        <f t="shared" si="732"/>
        <v/>
      </c>
      <c r="FH255" s="36" t="str">
        <f t="shared" si="733"/>
        <v/>
      </c>
      <c r="FI255" s="36" t="str">
        <f t="shared" si="734"/>
        <v/>
      </c>
      <c r="FJ255" s="5" t="str">
        <f t="shared" si="735"/>
        <v/>
      </c>
      <c r="FK255" s="5" t="str">
        <f t="shared" si="736"/>
        <v/>
      </c>
      <c r="FL255" s="5" t="str">
        <f t="shared" si="737"/>
        <v/>
      </c>
      <c r="FM255" s="5">
        <f t="shared" si="738"/>
        <v>0</v>
      </c>
      <c r="FN255" s="5" t="str">
        <f t="shared" si="739"/>
        <v/>
      </c>
      <c r="FO255" s="5" t="str">
        <f t="shared" si="740"/>
        <v/>
      </c>
      <c r="FP255" s="4">
        <f t="shared" si="741"/>
        <v>123.54</v>
      </c>
      <c r="FQ255" s="4" t="str">
        <f t="shared" si="742"/>
        <v/>
      </c>
      <c r="FR255" s="4">
        <f t="shared" si="743"/>
        <v>294</v>
      </c>
      <c r="FS255" s="65">
        <f t="shared" si="744"/>
        <v>0.3765397334104823</v>
      </c>
      <c r="FT255" s="65">
        <f t="shared" si="745"/>
        <v>0.25061508382053121</v>
      </c>
      <c r="FU255" s="65" t="str">
        <f t="shared" si="746"/>
        <v/>
      </c>
      <c r="FV255" s="65" t="str">
        <f t="shared" si="747"/>
        <v/>
      </c>
      <c r="FW255" s="65">
        <f t="shared" si="748"/>
        <v>0.85209287928597799</v>
      </c>
      <c r="FX255" s="65">
        <f t="shared" si="749"/>
        <v>-0.35620869730349514</v>
      </c>
      <c r="FY255" s="65">
        <f t="shared" si="750"/>
        <v>4.0811401483740921</v>
      </c>
      <c r="FZ255" s="65">
        <f t="shared" si="751"/>
        <v>-5.6820679209446094</v>
      </c>
      <c r="GA255" s="65" t="str">
        <f t="shared" si="752"/>
        <v/>
      </c>
      <c r="GB255" s="65">
        <f t="shared" si="753"/>
        <v>0.33172829984763841</v>
      </c>
      <c r="GC255" s="65">
        <f t="shared" si="754"/>
        <v>-1.5430451923819197</v>
      </c>
      <c r="GD255" s="65">
        <f t="shared" si="755"/>
        <v>-2.3083879861858816</v>
      </c>
    </row>
    <row r="256" spans="1:186">
      <c r="A256" s="38" t="s">
        <v>185</v>
      </c>
      <c r="B256" s="37">
        <v>680315.18508199998</v>
      </c>
      <c r="C256" s="4">
        <v>4871658.5365700005</v>
      </c>
      <c r="D256" s="38" t="s">
        <v>439</v>
      </c>
      <c r="E256" s="38" t="s">
        <v>646</v>
      </c>
      <c r="F256" s="58">
        <v>6438</v>
      </c>
      <c r="G256" s="38" t="s">
        <v>477</v>
      </c>
      <c r="H256" s="34">
        <v>49.612894500040902</v>
      </c>
      <c r="I256" s="34">
        <v>1.0781111444386879</v>
      </c>
      <c r="J256" s="34">
        <v>14.470427562511931</v>
      </c>
      <c r="K256" s="34">
        <v>10.27667411992474</v>
      </c>
      <c r="L256" s="34">
        <v>0.16329922013470399</v>
      </c>
      <c r="M256" s="34">
        <v>9.8760915387342187</v>
      </c>
      <c r="N256" s="34">
        <v>9.2450503367600145</v>
      </c>
      <c r="O256" s="34">
        <v>3.1650969378016525</v>
      </c>
      <c r="P256" s="34">
        <v>9.890927930630164E-3</v>
      </c>
      <c r="Q256" s="34">
        <v>3.9563711722520656E-2</v>
      </c>
      <c r="R256" s="34">
        <v>1.08</v>
      </c>
      <c r="S256" s="5">
        <f t="shared" si="631"/>
        <v>99.017099999999985</v>
      </c>
      <c r="U256" s="4">
        <v>47</v>
      </c>
      <c r="V256" s="4">
        <v>308</v>
      </c>
      <c r="W256" s="4">
        <v>348</v>
      </c>
      <c r="X256" s="4">
        <v>67</v>
      </c>
      <c r="Y256" s="4">
        <v>117</v>
      </c>
      <c r="Z256" s="4">
        <v>143</v>
      </c>
      <c r="AB256" s="4">
        <v>0</v>
      </c>
      <c r="AC256" s="4">
        <v>75</v>
      </c>
      <c r="AD256" s="4">
        <v>28</v>
      </c>
      <c r="AE256" s="4">
        <v>66</v>
      </c>
      <c r="AF256" s="26"/>
      <c r="BK256" s="4">
        <f t="shared" si="632"/>
        <v>6463</v>
      </c>
      <c r="BL256" s="6">
        <f t="shared" si="633"/>
        <v>0.8256431103351789</v>
      </c>
      <c r="BM256" s="6">
        <f t="shared" si="634"/>
        <v>1.3496634256868903E-2</v>
      </c>
      <c r="BN256" s="6">
        <f t="shared" si="635"/>
        <v>0.28378951877842579</v>
      </c>
      <c r="BO256" s="6">
        <f t="shared" si="636"/>
        <v>0.12869973850876321</v>
      </c>
      <c r="BP256" s="6">
        <f t="shared" si="637"/>
        <v>2.3019343125839299E-3</v>
      </c>
      <c r="BQ256" s="6">
        <f t="shared" si="638"/>
        <v>0.24500351125612052</v>
      </c>
      <c r="BR256" s="6">
        <f t="shared" si="639"/>
        <v>0.16485467790228273</v>
      </c>
      <c r="BS256" s="6">
        <f t="shared" si="640"/>
        <v>0.10213284729918208</v>
      </c>
      <c r="BT256" s="6">
        <f t="shared" si="641"/>
        <v>2.099984698647593E-4</v>
      </c>
      <c r="BU256" s="6">
        <f t="shared" si="642"/>
        <v>5.5747092746964429E-4</v>
      </c>
      <c r="BV256" s="5">
        <f t="shared" si="643"/>
        <v>1.22</v>
      </c>
      <c r="BW256" s="5">
        <f t="shared" si="644"/>
        <v>8.15</v>
      </c>
      <c r="BX256" s="36">
        <f t="shared" si="645"/>
        <v>67.92</v>
      </c>
      <c r="BY256" s="5">
        <f t="shared" si="646"/>
        <v>0.94</v>
      </c>
      <c r="BZ256" s="5">
        <f t="shared" si="647"/>
        <v>13.42</v>
      </c>
      <c r="CA256" s="5">
        <f t="shared" si="648"/>
        <v>8.58</v>
      </c>
      <c r="CB256" s="5">
        <f t="shared" si="649"/>
        <v>27.25</v>
      </c>
      <c r="CC256" s="5">
        <f t="shared" si="650"/>
        <v>3.17</v>
      </c>
      <c r="CD256" s="5">
        <f t="shared" si="651"/>
        <v>-6.0700624710277324</v>
      </c>
      <c r="CE256" s="34">
        <f t="shared" si="652"/>
        <v>9.8859824666648493</v>
      </c>
      <c r="CF256" s="34">
        <f t="shared" si="653"/>
        <v>22.296129741226515</v>
      </c>
      <c r="CG256" s="34">
        <f t="shared" si="654"/>
        <v>44.33945523910922</v>
      </c>
      <c r="CH256" s="5">
        <f t="shared" si="655"/>
        <v>0.48</v>
      </c>
      <c r="CI256" s="5">
        <f t="shared" si="656"/>
        <v>0.01</v>
      </c>
      <c r="CJ256" s="6">
        <f t="shared" si="657"/>
        <v>0.16700000000000001</v>
      </c>
      <c r="CK256" s="5">
        <f t="shared" si="658"/>
        <v>0</v>
      </c>
      <c r="CL256" s="5" t="str">
        <f t="shared" si="659"/>
        <v/>
      </c>
      <c r="CM256" s="5" t="str">
        <f t="shared" si="660"/>
        <v/>
      </c>
      <c r="CN256" s="5">
        <f t="shared" si="661"/>
        <v>0.34</v>
      </c>
      <c r="CO256" s="5">
        <f t="shared" si="662"/>
        <v>1.1299999999999999</v>
      </c>
      <c r="CP256" s="5">
        <f t="shared" si="663"/>
        <v>2.36</v>
      </c>
      <c r="CQ256" s="6" t="str">
        <f t="shared" si="664"/>
        <v/>
      </c>
      <c r="CR256" s="40">
        <f t="shared" si="665"/>
        <v>6.1000000000000004E-3</v>
      </c>
      <c r="CS256" s="5" t="str">
        <f t="shared" si="666"/>
        <v/>
      </c>
      <c r="CT256" s="5" t="str">
        <f t="shared" si="667"/>
        <v/>
      </c>
      <c r="CU256" s="5" t="str">
        <f t="shared" si="668"/>
        <v/>
      </c>
      <c r="CV256" s="5" t="str">
        <f t="shared" si="669"/>
        <v/>
      </c>
      <c r="CW256" s="5" t="str">
        <f t="shared" si="670"/>
        <v/>
      </c>
      <c r="CX256" s="5" t="str">
        <f t="shared" si="671"/>
        <v/>
      </c>
      <c r="CY256" s="4">
        <f t="shared" si="672"/>
        <v>231</v>
      </c>
      <c r="CZ256" s="4">
        <f t="shared" si="673"/>
        <v>97.9</v>
      </c>
      <c r="DA256" s="4" t="str">
        <f t="shared" si="674"/>
        <v/>
      </c>
      <c r="DB256" s="5" t="str">
        <f t="shared" si="675"/>
        <v/>
      </c>
      <c r="DC256" s="5" t="str">
        <f t="shared" si="676"/>
        <v/>
      </c>
      <c r="DD256" s="5" t="str">
        <f t="shared" si="677"/>
        <v/>
      </c>
      <c r="DE256" s="5" t="str">
        <f t="shared" si="678"/>
        <v/>
      </c>
      <c r="DF256" s="5" t="str">
        <f t="shared" si="679"/>
        <v/>
      </c>
      <c r="DG256" s="5" t="str">
        <f t="shared" si="680"/>
        <v/>
      </c>
      <c r="DH256" s="5" t="str">
        <f t="shared" si="681"/>
        <v/>
      </c>
      <c r="DI256" s="5" t="str">
        <f t="shared" si="682"/>
        <v/>
      </c>
      <c r="DJ256" s="5" t="str">
        <f t="shared" si="683"/>
        <v/>
      </c>
      <c r="DK256" s="5" t="str">
        <f t="shared" si="684"/>
        <v/>
      </c>
      <c r="DL256" s="5" t="str">
        <f t="shared" si="685"/>
        <v/>
      </c>
      <c r="DM256" s="5" t="str">
        <f t="shared" si="686"/>
        <v/>
      </c>
      <c r="DN256" s="5" t="str">
        <f t="shared" si="687"/>
        <v/>
      </c>
      <c r="DO256" s="5" t="str">
        <f t="shared" si="688"/>
        <v/>
      </c>
      <c r="DP256" s="5" t="str">
        <f t="shared" si="689"/>
        <v/>
      </c>
      <c r="DQ256" s="5" t="str">
        <f t="shared" si="690"/>
        <v/>
      </c>
      <c r="DR256" s="5" t="str">
        <f t="shared" si="691"/>
        <v/>
      </c>
      <c r="DS256" s="5" t="str">
        <f t="shared" si="692"/>
        <v/>
      </c>
      <c r="DT256" s="5" t="str">
        <f t="shared" si="693"/>
        <v/>
      </c>
      <c r="DU256" s="5" t="str">
        <f t="shared" si="694"/>
        <v/>
      </c>
      <c r="DV256" s="5" t="str">
        <f t="shared" si="695"/>
        <v/>
      </c>
      <c r="DW256" s="5" t="str">
        <f t="shared" si="696"/>
        <v/>
      </c>
      <c r="DX256" s="5" t="str">
        <f t="shared" si="697"/>
        <v/>
      </c>
      <c r="DY256" s="5" t="str">
        <f t="shared" si="698"/>
        <v/>
      </c>
      <c r="DZ256" s="36" t="str">
        <f t="shared" si="699"/>
        <v/>
      </c>
      <c r="EA256" s="36" t="str">
        <f t="shared" si="700"/>
        <v/>
      </c>
      <c r="EB256" s="4">
        <f t="shared" si="701"/>
        <v>-266.77752673160006</v>
      </c>
      <c r="EC256" s="4">
        <f t="shared" si="702"/>
        <v>62.968405741157639</v>
      </c>
      <c r="ED256" s="4">
        <f t="shared" si="703"/>
        <v>-148.26268279518649</v>
      </c>
      <c r="EE256" s="4">
        <f t="shared" si="704"/>
        <v>387.19988402175267</v>
      </c>
      <c r="EF256" s="4">
        <f t="shared" si="705"/>
        <v>104.83171023708968</v>
      </c>
      <c r="EG256" s="5">
        <f t="shared" si="706"/>
        <v>0.65701941609962811</v>
      </c>
      <c r="EH256" s="5">
        <f t="shared" si="707"/>
        <v>2.774360715175118</v>
      </c>
      <c r="EI256" s="5">
        <f t="shared" si="708"/>
        <v>1.0624348147967713</v>
      </c>
      <c r="EJ256" s="5">
        <f t="shared" si="709"/>
        <v>0.62060794486605175</v>
      </c>
      <c r="EK256" s="5">
        <f t="shared" si="710"/>
        <v>0.35996937679245766</v>
      </c>
      <c r="EL256" s="5">
        <f t="shared" si="711"/>
        <v>1.1624425676628496</v>
      </c>
      <c r="EM256" s="5">
        <f t="shared" si="712"/>
        <v>0.28999999999999998</v>
      </c>
      <c r="EN256" s="5">
        <f t="shared" si="713"/>
        <v>18.93</v>
      </c>
      <c r="EO256" s="36">
        <f t="shared" si="714"/>
        <v>1.08</v>
      </c>
      <c r="EP256" s="36">
        <f t="shared" si="715"/>
        <v>1.6329922013470399</v>
      </c>
      <c r="EQ256" s="36">
        <f t="shared" si="716"/>
        <v>0.39563711722520656</v>
      </c>
      <c r="ER256" s="36">
        <f t="shared" si="717"/>
        <v>64.632763109099344</v>
      </c>
      <c r="ES256" s="36">
        <f t="shared" si="718"/>
        <v>66</v>
      </c>
      <c r="ET256" s="36">
        <f t="shared" si="719"/>
        <v>84</v>
      </c>
      <c r="EU256" s="36">
        <f t="shared" si="720"/>
        <v>9.2490067079322671</v>
      </c>
      <c r="EV256" s="36">
        <f t="shared" si="721"/>
        <v>9.8760915387342187</v>
      </c>
      <c r="EW256" s="36">
        <f t="shared" si="722"/>
        <v>14.470427562511931</v>
      </c>
      <c r="EX256" s="36">
        <f t="shared" si="723"/>
        <v>9.2490067079322671</v>
      </c>
      <c r="EY256" s="36">
        <f t="shared" si="724"/>
        <v>3.1749878657322825</v>
      </c>
      <c r="EZ256" s="36">
        <f t="shared" si="725"/>
        <v>9.8760915387342187</v>
      </c>
      <c r="FA256" s="5" t="str">
        <f t="shared" si="726"/>
        <v/>
      </c>
      <c r="FB256" s="5" t="str">
        <f t="shared" si="727"/>
        <v/>
      </c>
      <c r="FC256" s="5" t="str">
        <f t="shared" si="728"/>
        <v/>
      </c>
      <c r="FD256" s="36">
        <f t="shared" si="729"/>
        <v>64.632763109099344</v>
      </c>
      <c r="FE256" s="36">
        <f t="shared" si="730"/>
        <v>66</v>
      </c>
      <c r="FF256" s="36">
        <f t="shared" si="731"/>
        <v>37.5</v>
      </c>
      <c r="FG256" s="5" t="str">
        <f t="shared" si="732"/>
        <v/>
      </c>
      <c r="FH256" s="36" t="str">
        <f t="shared" si="733"/>
        <v/>
      </c>
      <c r="FI256" s="36" t="str">
        <f t="shared" si="734"/>
        <v/>
      </c>
      <c r="FJ256" s="5" t="str">
        <f t="shared" si="735"/>
        <v/>
      </c>
      <c r="FK256" s="5" t="str">
        <f t="shared" si="736"/>
        <v/>
      </c>
      <c r="FL256" s="5" t="str">
        <f t="shared" si="737"/>
        <v/>
      </c>
      <c r="FM256" s="5">
        <f t="shared" si="738"/>
        <v>0</v>
      </c>
      <c r="FN256" s="5" t="str">
        <f t="shared" si="739"/>
        <v/>
      </c>
      <c r="FO256" s="5" t="str">
        <f t="shared" si="740"/>
        <v/>
      </c>
      <c r="FP256" s="4">
        <f t="shared" si="741"/>
        <v>129.26</v>
      </c>
      <c r="FQ256" s="4" t="str">
        <f t="shared" si="742"/>
        <v/>
      </c>
      <c r="FR256" s="4">
        <f t="shared" si="743"/>
        <v>308</v>
      </c>
      <c r="FS256" s="65">
        <f t="shared" si="744"/>
        <v>0.37708656491379028</v>
      </c>
      <c r="FT256" s="65">
        <f t="shared" si="745"/>
        <v>0.25960371068508226</v>
      </c>
      <c r="FU256" s="65" t="str">
        <f t="shared" si="746"/>
        <v/>
      </c>
      <c r="FV256" s="65" t="str">
        <f t="shared" si="747"/>
        <v/>
      </c>
      <c r="FW256" s="65">
        <f t="shared" si="748"/>
        <v>0.85550728555616939</v>
      </c>
      <c r="FX256" s="65">
        <f t="shared" si="749"/>
        <v>-0.33331290120301033</v>
      </c>
      <c r="FY256" s="65">
        <f t="shared" si="750"/>
        <v>4.1264555096123559</v>
      </c>
      <c r="FZ256" s="65">
        <f t="shared" si="751"/>
        <v>-5.6910146723915958</v>
      </c>
      <c r="GA256" s="65" t="str">
        <f t="shared" si="752"/>
        <v/>
      </c>
      <c r="GB256" s="65">
        <f t="shared" si="753"/>
        <v>0.3564765285414338</v>
      </c>
      <c r="GC256" s="65">
        <f t="shared" si="754"/>
        <v>-1.5986213373162816</v>
      </c>
      <c r="GD256" s="65">
        <f t="shared" si="755"/>
        <v>-2.4176580085539769</v>
      </c>
    </row>
    <row r="257" spans="1:186">
      <c r="A257" s="38" t="s">
        <v>185</v>
      </c>
      <c r="B257" s="37">
        <v>680315.18508199998</v>
      </c>
      <c r="C257" s="4">
        <v>4871853.66658</v>
      </c>
      <c r="D257" s="38" t="s">
        <v>439</v>
      </c>
      <c r="E257" s="38" t="s">
        <v>646</v>
      </c>
      <c r="F257" s="58">
        <v>6439</v>
      </c>
      <c r="G257" s="38" t="s">
        <v>478</v>
      </c>
      <c r="H257" s="34">
        <v>49.464768514782236</v>
      </c>
      <c r="I257" s="34">
        <v>1.0732563061003058</v>
      </c>
      <c r="J257" s="34">
        <v>14.417726306728001</v>
      </c>
      <c r="K257" s="34">
        <v>9.0039555591423888</v>
      </c>
      <c r="L257" s="34">
        <v>0.15196549466906983</v>
      </c>
      <c r="M257" s="34">
        <v>8.0066820003766175</v>
      </c>
      <c r="N257" s="34">
        <v>9.2034102708955423</v>
      </c>
      <c r="O257" s="34">
        <v>3.8561244272276469</v>
      </c>
      <c r="P257" s="34">
        <v>0.11121974641092548</v>
      </c>
      <c r="Q257" s="34">
        <v>3.7991373667267458E-2</v>
      </c>
      <c r="R257" s="34">
        <v>5.04</v>
      </c>
      <c r="S257" s="5">
        <f t="shared" si="631"/>
        <v>100.36709999999999</v>
      </c>
      <c r="U257" s="4">
        <v>36</v>
      </c>
      <c r="V257" s="4">
        <v>258</v>
      </c>
      <c r="W257" s="4">
        <v>294</v>
      </c>
      <c r="X257" s="4">
        <v>73</v>
      </c>
      <c r="Y257" s="4">
        <v>108.5</v>
      </c>
      <c r="Z257" s="4">
        <v>110</v>
      </c>
      <c r="AB257" s="4">
        <v>0</v>
      </c>
      <c r="AC257" s="4">
        <v>63</v>
      </c>
      <c r="AD257" s="4">
        <v>26</v>
      </c>
      <c r="AE257" s="4">
        <v>61</v>
      </c>
      <c r="AF257" s="26"/>
      <c r="BK257" s="4">
        <f t="shared" si="632"/>
        <v>6434</v>
      </c>
      <c r="BL257" s="6">
        <f t="shared" si="633"/>
        <v>0.82317804151742779</v>
      </c>
      <c r="BM257" s="6">
        <f t="shared" si="634"/>
        <v>1.3435857612672832E-2</v>
      </c>
      <c r="BN257" s="6">
        <f t="shared" si="635"/>
        <v>0.28275595816293392</v>
      </c>
      <c r="BO257" s="6">
        <f t="shared" si="636"/>
        <v>0.1127608711226348</v>
      </c>
      <c r="BP257" s="6">
        <f t="shared" si="637"/>
        <v>2.1421693638154758E-3</v>
      </c>
      <c r="BQ257" s="6">
        <f t="shared" si="638"/>
        <v>0.19862768544719964</v>
      </c>
      <c r="BR257" s="6">
        <f t="shared" si="639"/>
        <v>0.16411216602880782</v>
      </c>
      <c r="BS257" s="6">
        <f t="shared" si="640"/>
        <v>0.12443124966852685</v>
      </c>
      <c r="BT257" s="6">
        <f t="shared" si="641"/>
        <v>2.3613534269835558E-3</v>
      </c>
      <c r="BU257" s="6">
        <f t="shared" si="642"/>
        <v>5.3531595980368409E-4</v>
      </c>
      <c r="BV257" s="5">
        <f t="shared" si="643"/>
        <v>1.07</v>
      </c>
      <c r="BW257" s="5">
        <f t="shared" si="644"/>
        <v>7.14</v>
      </c>
      <c r="BX257" s="36">
        <f t="shared" si="645"/>
        <v>66.209999999999994</v>
      </c>
      <c r="BY257" s="5">
        <f t="shared" si="646"/>
        <v>1.01</v>
      </c>
      <c r="BZ257" s="5">
        <f t="shared" si="647"/>
        <v>13.43</v>
      </c>
      <c r="CA257" s="5">
        <f t="shared" si="648"/>
        <v>8.58</v>
      </c>
      <c r="CB257" s="5">
        <f t="shared" si="649"/>
        <v>28.25</v>
      </c>
      <c r="CC257" s="5">
        <f t="shared" si="650"/>
        <v>3.97</v>
      </c>
      <c r="CD257" s="5">
        <f t="shared" si="651"/>
        <v>-5.2360660972569697</v>
      </c>
      <c r="CE257" s="34">
        <f t="shared" si="652"/>
        <v>8.1179017467875436</v>
      </c>
      <c r="CF257" s="34">
        <f t="shared" si="653"/>
        <v>21.177436444910732</v>
      </c>
      <c r="CG257" s="34">
        <f t="shared" si="654"/>
        <v>38.332787671939407</v>
      </c>
      <c r="CH257" s="5">
        <f t="shared" si="655"/>
        <v>5.57</v>
      </c>
      <c r="CI257" s="5">
        <f t="shared" si="656"/>
        <v>0.14000000000000001</v>
      </c>
      <c r="CJ257" s="6">
        <f t="shared" si="657"/>
        <v>0.161</v>
      </c>
      <c r="CK257" s="5">
        <f t="shared" si="658"/>
        <v>0</v>
      </c>
      <c r="CL257" s="5" t="str">
        <f t="shared" si="659"/>
        <v/>
      </c>
      <c r="CM257" s="5" t="str">
        <f t="shared" si="660"/>
        <v/>
      </c>
      <c r="CN257" s="5">
        <f t="shared" si="661"/>
        <v>0.37</v>
      </c>
      <c r="CO257" s="5">
        <f t="shared" si="662"/>
        <v>1.1399999999999999</v>
      </c>
      <c r="CP257" s="5">
        <f t="shared" si="663"/>
        <v>2.35</v>
      </c>
      <c r="CQ257" s="6" t="str">
        <f t="shared" si="664"/>
        <v/>
      </c>
      <c r="CR257" s="40">
        <f t="shared" si="665"/>
        <v>5.7000000000000002E-3</v>
      </c>
      <c r="CS257" s="5" t="str">
        <f t="shared" si="666"/>
        <v/>
      </c>
      <c r="CT257" s="5" t="str">
        <f t="shared" si="667"/>
        <v/>
      </c>
      <c r="CU257" s="5" t="str">
        <f t="shared" si="668"/>
        <v/>
      </c>
      <c r="CV257" s="5" t="str">
        <f t="shared" si="669"/>
        <v/>
      </c>
      <c r="CW257" s="5" t="str">
        <f t="shared" si="670"/>
        <v/>
      </c>
      <c r="CX257" s="5" t="str">
        <f t="shared" si="671"/>
        <v/>
      </c>
      <c r="CY257" s="4">
        <f t="shared" si="672"/>
        <v>247</v>
      </c>
      <c r="CZ257" s="4">
        <f t="shared" si="673"/>
        <v>105.5</v>
      </c>
      <c r="DA257" s="4" t="str">
        <f t="shared" si="674"/>
        <v/>
      </c>
      <c r="DB257" s="5" t="str">
        <f t="shared" si="675"/>
        <v/>
      </c>
      <c r="DC257" s="5" t="str">
        <f t="shared" si="676"/>
        <v/>
      </c>
      <c r="DD257" s="5" t="str">
        <f t="shared" si="677"/>
        <v/>
      </c>
      <c r="DE257" s="5" t="str">
        <f t="shared" si="678"/>
        <v/>
      </c>
      <c r="DF257" s="5" t="str">
        <f t="shared" si="679"/>
        <v/>
      </c>
      <c r="DG257" s="5" t="str">
        <f t="shared" si="680"/>
        <v/>
      </c>
      <c r="DH257" s="5" t="str">
        <f t="shared" si="681"/>
        <v/>
      </c>
      <c r="DI257" s="5" t="str">
        <f t="shared" si="682"/>
        <v/>
      </c>
      <c r="DJ257" s="5" t="str">
        <f t="shared" si="683"/>
        <v/>
      </c>
      <c r="DK257" s="5" t="str">
        <f t="shared" si="684"/>
        <v/>
      </c>
      <c r="DL257" s="5" t="str">
        <f t="shared" si="685"/>
        <v/>
      </c>
      <c r="DM257" s="5" t="str">
        <f t="shared" si="686"/>
        <v/>
      </c>
      <c r="DN257" s="5" t="str">
        <f t="shared" si="687"/>
        <v/>
      </c>
      <c r="DO257" s="5" t="str">
        <f t="shared" si="688"/>
        <v/>
      </c>
      <c r="DP257" s="5" t="str">
        <f t="shared" si="689"/>
        <v/>
      </c>
      <c r="DQ257" s="5" t="str">
        <f t="shared" si="690"/>
        <v/>
      </c>
      <c r="DR257" s="5" t="str">
        <f t="shared" si="691"/>
        <v/>
      </c>
      <c r="DS257" s="5" t="str">
        <f t="shared" si="692"/>
        <v/>
      </c>
      <c r="DT257" s="5" t="str">
        <f t="shared" si="693"/>
        <v/>
      </c>
      <c r="DU257" s="5" t="str">
        <f t="shared" si="694"/>
        <v/>
      </c>
      <c r="DV257" s="5" t="str">
        <f t="shared" si="695"/>
        <v/>
      </c>
      <c r="DW257" s="5" t="str">
        <f t="shared" si="696"/>
        <v/>
      </c>
      <c r="DX257" s="5" t="str">
        <f t="shared" si="697"/>
        <v/>
      </c>
      <c r="DY257" s="5" t="str">
        <f t="shared" si="698"/>
        <v/>
      </c>
      <c r="DZ257" s="36" t="str">
        <f t="shared" si="699"/>
        <v/>
      </c>
      <c r="EA257" s="36" t="str">
        <f t="shared" si="700"/>
        <v/>
      </c>
      <c r="EB257" s="4">
        <f t="shared" si="701"/>
        <v>-286.18206227035108</v>
      </c>
      <c r="EC257" s="4">
        <f t="shared" si="702"/>
        <v>38.191966724426983</v>
      </c>
      <c r="ED257" s="4">
        <f t="shared" si="703"/>
        <v>-172.26097699019209</v>
      </c>
      <c r="EE257" s="4">
        <f t="shared" si="704"/>
        <v>324.82441418250727</v>
      </c>
      <c r="EF257" s="4">
        <f t="shared" si="705"/>
        <v>191.98361909306573</v>
      </c>
      <c r="EG257" s="5">
        <f t="shared" si="706"/>
        <v>0.62159183697221065</v>
      </c>
      <c r="EH257" s="5">
        <f t="shared" si="707"/>
        <v>2.2311662784651944</v>
      </c>
      <c r="EI257" s="5">
        <f t="shared" si="708"/>
        <v>0.97230447833393385</v>
      </c>
      <c r="EJ257" s="5">
        <f t="shared" si="709"/>
        <v>0.77236792651310282</v>
      </c>
      <c r="EK257" s="5">
        <f t="shared" si="710"/>
        <v>0.44354499219658744</v>
      </c>
      <c r="EL257" s="5">
        <f t="shared" si="711"/>
        <v>1.1703590244577848</v>
      </c>
      <c r="EM257" s="5">
        <f t="shared" si="712"/>
        <v>0.28999999999999998</v>
      </c>
      <c r="EN257" s="5">
        <f t="shared" si="713"/>
        <v>16.82</v>
      </c>
      <c r="EO257" s="36">
        <f t="shared" si="714"/>
        <v>1.07</v>
      </c>
      <c r="EP257" s="36">
        <f t="shared" si="715"/>
        <v>1.5196549466906983</v>
      </c>
      <c r="EQ257" s="36">
        <f t="shared" si="716"/>
        <v>0.37991373667267458</v>
      </c>
      <c r="ER257" s="36">
        <f t="shared" si="717"/>
        <v>64.341715550713332</v>
      </c>
      <c r="ES257" s="36">
        <f t="shared" si="718"/>
        <v>61</v>
      </c>
      <c r="ET257" s="36">
        <f t="shared" si="719"/>
        <v>78</v>
      </c>
      <c r="EU257" s="36">
        <f t="shared" si="720"/>
        <v>8.1035600032281501</v>
      </c>
      <c r="EV257" s="36">
        <f t="shared" si="721"/>
        <v>8.0066820003766175</v>
      </c>
      <c r="EW257" s="36">
        <f t="shared" si="722"/>
        <v>14.417726306728001</v>
      </c>
      <c r="EX257" s="36">
        <f t="shared" si="723"/>
        <v>8.1035600032281501</v>
      </c>
      <c r="EY257" s="36">
        <f t="shared" si="724"/>
        <v>3.9673441736385726</v>
      </c>
      <c r="EZ257" s="36">
        <f t="shared" si="725"/>
        <v>8.0066820003766175</v>
      </c>
      <c r="FA257" s="5" t="str">
        <f t="shared" si="726"/>
        <v/>
      </c>
      <c r="FB257" s="5" t="str">
        <f t="shared" si="727"/>
        <v/>
      </c>
      <c r="FC257" s="5" t="str">
        <f t="shared" si="728"/>
        <v/>
      </c>
      <c r="FD257" s="36">
        <f t="shared" si="729"/>
        <v>64.341715550713332</v>
      </c>
      <c r="FE257" s="36">
        <f t="shared" si="730"/>
        <v>61</v>
      </c>
      <c r="FF257" s="36">
        <f t="shared" si="731"/>
        <v>31.5</v>
      </c>
      <c r="FG257" s="5" t="str">
        <f t="shared" si="732"/>
        <v/>
      </c>
      <c r="FH257" s="36" t="str">
        <f t="shared" si="733"/>
        <v/>
      </c>
      <c r="FI257" s="36" t="str">
        <f t="shared" si="734"/>
        <v/>
      </c>
      <c r="FJ257" s="5" t="str">
        <f t="shared" si="735"/>
        <v/>
      </c>
      <c r="FK257" s="5" t="str">
        <f t="shared" si="736"/>
        <v/>
      </c>
      <c r="FL257" s="5" t="str">
        <f t="shared" si="737"/>
        <v/>
      </c>
      <c r="FM257" s="5">
        <f t="shared" si="738"/>
        <v>0</v>
      </c>
      <c r="FN257" s="5" t="str">
        <f t="shared" si="739"/>
        <v/>
      </c>
      <c r="FO257" s="5" t="str">
        <f t="shared" si="740"/>
        <v/>
      </c>
      <c r="FP257" s="4">
        <f t="shared" si="741"/>
        <v>128.68</v>
      </c>
      <c r="FQ257" s="4" t="str">
        <f t="shared" si="742"/>
        <v/>
      </c>
      <c r="FR257" s="4">
        <f t="shared" si="743"/>
        <v>258</v>
      </c>
      <c r="FS257" s="65">
        <f t="shared" si="744"/>
        <v>0.30210865373329793</v>
      </c>
      <c r="FT257" s="65">
        <f t="shared" si="745"/>
        <v>0.14576145287337386</v>
      </c>
      <c r="FU257" s="65" t="str">
        <f t="shared" si="746"/>
        <v/>
      </c>
      <c r="FV257" s="65" t="str">
        <f t="shared" si="747"/>
        <v/>
      </c>
      <c r="FW257" s="65">
        <f t="shared" si="748"/>
        <v>0.85616180067106207</v>
      </c>
      <c r="FX257" s="65">
        <f t="shared" si="749"/>
        <v>-0.4070805157844069</v>
      </c>
      <c r="FY257" s="65">
        <f t="shared" si="750"/>
        <v>4.1058359840265162</v>
      </c>
      <c r="FZ257" s="65">
        <f t="shared" si="751"/>
        <v>-5.8439806520337871</v>
      </c>
      <c r="GA257" s="65" t="str">
        <f t="shared" si="752"/>
        <v/>
      </c>
      <c r="GB257" s="65">
        <f t="shared" si="753"/>
        <v>0.34133682444758284</v>
      </c>
      <c r="GC257" s="65">
        <f t="shared" si="754"/>
        <v>-1.5659437280674147</v>
      </c>
      <c r="GD257" s="65">
        <f t="shared" si="755"/>
        <v>-2.3988923312225721</v>
      </c>
    </row>
    <row r="258" spans="1:186">
      <c r="A258" s="38" t="s">
        <v>185</v>
      </c>
      <c r="B258" s="37">
        <v>679961.51195199997</v>
      </c>
      <c r="C258" s="4">
        <v>4872963.4684699997</v>
      </c>
      <c r="D258" s="38" t="s">
        <v>439</v>
      </c>
      <c r="E258" s="38" t="s">
        <v>646</v>
      </c>
      <c r="F258" s="58">
        <v>6440</v>
      </c>
      <c r="G258" s="38" t="s">
        <v>479</v>
      </c>
      <c r="H258" s="34">
        <v>43.972705846342208</v>
      </c>
      <c r="I258" s="34">
        <v>1.1267829813284358</v>
      </c>
      <c r="J258" s="34">
        <v>12.554240383634323</v>
      </c>
      <c r="K258" s="34">
        <v>9.6903336394245478</v>
      </c>
      <c r="L258" s="34">
        <v>0.21596673808795022</v>
      </c>
      <c r="M258" s="34">
        <v>6.4320528517498214</v>
      </c>
      <c r="N258" s="34">
        <v>14.695128048158352</v>
      </c>
      <c r="O258" s="34">
        <v>1.8310223446587082</v>
      </c>
      <c r="P258" s="34">
        <v>1.4460381593714928</v>
      </c>
      <c r="Q258" s="34">
        <v>6.5729007244158769E-2</v>
      </c>
      <c r="R258" s="34">
        <v>5.98</v>
      </c>
      <c r="S258" s="5">
        <f t="shared" si="631"/>
        <v>98.01</v>
      </c>
      <c r="U258" s="4">
        <v>41</v>
      </c>
      <c r="V258" s="4">
        <v>277</v>
      </c>
      <c r="W258" s="4">
        <v>449</v>
      </c>
      <c r="X258" s="4">
        <v>69</v>
      </c>
      <c r="Y258" s="4">
        <v>165</v>
      </c>
      <c r="Z258" s="4">
        <v>75</v>
      </c>
      <c r="AB258" s="4">
        <v>0</v>
      </c>
      <c r="AC258" s="4">
        <v>159</v>
      </c>
      <c r="AD258" s="4">
        <v>29</v>
      </c>
      <c r="AE258" s="4">
        <v>73</v>
      </c>
      <c r="AF258" s="26"/>
      <c r="BK258" s="4">
        <f t="shared" si="632"/>
        <v>6755</v>
      </c>
      <c r="BL258" s="6">
        <f t="shared" si="633"/>
        <v>0.73178075963292066</v>
      </c>
      <c r="BM258" s="6">
        <f t="shared" si="634"/>
        <v>1.4105946185884274E-2</v>
      </c>
      <c r="BN258" s="6">
        <f t="shared" si="635"/>
        <v>0.24620985259137718</v>
      </c>
      <c r="BO258" s="6">
        <f t="shared" si="636"/>
        <v>0.12135671433217969</v>
      </c>
      <c r="BP258" s="6">
        <f t="shared" si="637"/>
        <v>3.044357740174094E-3</v>
      </c>
      <c r="BQ258" s="6">
        <f t="shared" si="638"/>
        <v>0.15956469490820693</v>
      </c>
      <c r="BR258" s="6">
        <f t="shared" si="639"/>
        <v>0.26203865991723169</v>
      </c>
      <c r="BS258" s="6">
        <f t="shared" si="640"/>
        <v>5.908429637491798E-2</v>
      </c>
      <c r="BT258" s="6">
        <f t="shared" si="641"/>
        <v>3.0701447120413859E-2</v>
      </c>
      <c r="BU258" s="6">
        <f t="shared" si="642"/>
        <v>9.2615199724050681E-4</v>
      </c>
      <c r="BV258" s="5">
        <f t="shared" si="643"/>
        <v>1.1499999999999999</v>
      </c>
      <c r="BW258" s="5">
        <f t="shared" si="644"/>
        <v>7.69</v>
      </c>
      <c r="BX258" s="36">
        <f t="shared" si="645"/>
        <v>59.39</v>
      </c>
      <c r="BY258" s="5">
        <f t="shared" si="646"/>
        <v>1.36</v>
      </c>
      <c r="BZ258" s="5">
        <f t="shared" si="647"/>
        <v>11.14</v>
      </c>
      <c r="CA258" s="5">
        <f t="shared" si="648"/>
        <v>13.04</v>
      </c>
      <c r="CB258" s="5">
        <f t="shared" si="649"/>
        <v>17.14</v>
      </c>
      <c r="CC258" s="5">
        <f t="shared" si="650"/>
        <v>3.28</v>
      </c>
      <c r="CD258" s="5">
        <f t="shared" si="651"/>
        <v>-11.418067544128151</v>
      </c>
      <c r="CE258" s="34">
        <f t="shared" si="652"/>
        <v>7.878091011121314</v>
      </c>
      <c r="CF258" s="34">
        <f t="shared" si="653"/>
        <v>24.404241403938379</v>
      </c>
      <c r="CG258" s="34">
        <f t="shared" si="654"/>
        <v>32.281646787225846</v>
      </c>
      <c r="CH258" s="5">
        <f t="shared" si="655"/>
        <v>41.82</v>
      </c>
      <c r="CI258" s="5">
        <f t="shared" si="656"/>
        <v>1.78</v>
      </c>
      <c r="CJ258" s="6">
        <f t="shared" si="657"/>
        <v>0.111</v>
      </c>
      <c r="CK258" s="5">
        <f t="shared" si="658"/>
        <v>0</v>
      </c>
      <c r="CL258" s="5" t="str">
        <f t="shared" si="659"/>
        <v/>
      </c>
      <c r="CM258" s="5" t="str">
        <f t="shared" si="660"/>
        <v/>
      </c>
      <c r="CN258" s="5">
        <f t="shared" si="661"/>
        <v>0.37</v>
      </c>
      <c r="CO258" s="5">
        <f t="shared" si="662"/>
        <v>1.62</v>
      </c>
      <c r="CP258" s="5">
        <f t="shared" si="663"/>
        <v>2.52</v>
      </c>
      <c r="CQ258" s="6" t="str">
        <f t="shared" si="664"/>
        <v/>
      </c>
      <c r="CR258" s="40">
        <f t="shared" si="665"/>
        <v>6.4999999999999997E-3</v>
      </c>
      <c r="CS258" s="5" t="str">
        <f t="shared" si="666"/>
        <v/>
      </c>
      <c r="CT258" s="5" t="str">
        <f t="shared" si="667"/>
        <v/>
      </c>
      <c r="CU258" s="5" t="str">
        <f t="shared" si="668"/>
        <v/>
      </c>
      <c r="CV258" s="5" t="str">
        <f t="shared" si="669"/>
        <v/>
      </c>
      <c r="CW258" s="5" t="str">
        <f t="shared" si="670"/>
        <v/>
      </c>
      <c r="CX258" s="5" t="str">
        <f t="shared" si="671"/>
        <v/>
      </c>
      <c r="CY258" s="4">
        <f t="shared" si="672"/>
        <v>233</v>
      </c>
      <c r="CZ258" s="4">
        <f t="shared" si="673"/>
        <v>92.5</v>
      </c>
      <c r="DA258" s="4" t="str">
        <f t="shared" si="674"/>
        <v/>
      </c>
      <c r="DB258" s="5" t="str">
        <f t="shared" si="675"/>
        <v/>
      </c>
      <c r="DC258" s="5" t="str">
        <f t="shared" si="676"/>
        <v/>
      </c>
      <c r="DD258" s="5" t="str">
        <f t="shared" si="677"/>
        <v/>
      </c>
      <c r="DE258" s="5" t="str">
        <f t="shared" si="678"/>
        <v/>
      </c>
      <c r="DF258" s="5" t="str">
        <f t="shared" si="679"/>
        <v/>
      </c>
      <c r="DG258" s="5" t="str">
        <f t="shared" si="680"/>
        <v/>
      </c>
      <c r="DH258" s="5" t="str">
        <f t="shared" si="681"/>
        <v/>
      </c>
      <c r="DI258" s="5" t="str">
        <f t="shared" si="682"/>
        <v/>
      </c>
      <c r="DJ258" s="5" t="str">
        <f t="shared" si="683"/>
        <v/>
      </c>
      <c r="DK258" s="5" t="str">
        <f t="shared" si="684"/>
        <v/>
      </c>
      <c r="DL258" s="5" t="str">
        <f t="shared" si="685"/>
        <v/>
      </c>
      <c r="DM258" s="5" t="str">
        <f t="shared" si="686"/>
        <v/>
      </c>
      <c r="DN258" s="5" t="str">
        <f t="shared" si="687"/>
        <v/>
      </c>
      <c r="DO258" s="5" t="str">
        <f t="shared" si="688"/>
        <v/>
      </c>
      <c r="DP258" s="5" t="str">
        <f t="shared" si="689"/>
        <v/>
      </c>
      <c r="DQ258" s="5" t="str">
        <f t="shared" si="690"/>
        <v/>
      </c>
      <c r="DR258" s="5" t="str">
        <f t="shared" si="691"/>
        <v/>
      </c>
      <c r="DS258" s="5" t="str">
        <f t="shared" si="692"/>
        <v/>
      </c>
      <c r="DT258" s="5" t="str">
        <f t="shared" si="693"/>
        <v/>
      </c>
      <c r="DU258" s="5" t="str">
        <f t="shared" si="694"/>
        <v/>
      </c>
      <c r="DV258" s="5" t="str">
        <f t="shared" si="695"/>
        <v/>
      </c>
      <c r="DW258" s="5" t="str">
        <f t="shared" si="696"/>
        <v/>
      </c>
      <c r="DX258" s="5" t="str">
        <f t="shared" si="697"/>
        <v/>
      </c>
      <c r="DY258" s="5" t="str">
        <f t="shared" si="698"/>
        <v/>
      </c>
      <c r="DZ258" s="36" t="str">
        <f t="shared" si="699"/>
        <v/>
      </c>
      <c r="EA258" s="36" t="str">
        <f t="shared" si="700"/>
        <v/>
      </c>
      <c r="EB258" s="4">
        <f t="shared" si="701"/>
        <v>-290.42150917173581</v>
      </c>
      <c r="EC258" s="4">
        <f t="shared" si="702"/>
        <v>-20.551263562512716</v>
      </c>
      <c r="ED258" s="4">
        <f t="shared" si="703"/>
        <v>-367.65321073841807</v>
      </c>
      <c r="EE258" s="4">
        <f t="shared" si="704"/>
        <v>295.0273554262709</v>
      </c>
      <c r="EF258" s="4">
        <f t="shared" si="705"/>
        <v>280.5239081362418</v>
      </c>
      <c r="EG258" s="5">
        <f t="shared" si="706"/>
        <v>0.40115250495584415</v>
      </c>
      <c r="EH258" s="5">
        <f t="shared" si="707"/>
        <v>2.7423166919505926</v>
      </c>
      <c r="EI258" s="5">
        <f t="shared" si="708"/>
        <v>0.69991919210840459</v>
      </c>
      <c r="EJ258" s="5">
        <f t="shared" si="709"/>
        <v>0.34269489272410786</v>
      </c>
      <c r="EK258" s="5">
        <f t="shared" si="710"/>
        <v>0.27405401032820687</v>
      </c>
      <c r="EL258" s="5">
        <f t="shared" si="711"/>
        <v>2.4316416677773436</v>
      </c>
      <c r="EM258" s="5">
        <f t="shared" si="712"/>
        <v>0.28999999999999998</v>
      </c>
      <c r="EN258" s="5">
        <f t="shared" si="713"/>
        <v>19.399999999999999</v>
      </c>
      <c r="EO258" s="36">
        <f t="shared" si="714"/>
        <v>1.1299999999999999</v>
      </c>
      <c r="EP258" s="36">
        <f t="shared" si="715"/>
        <v>2.1596673808795024</v>
      </c>
      <c r="EQ258" s="36">
        <f t="shared" si="716"/>
        <v>0.65729007244158766</v>
      </c>
      <c r="ER258" s="36">
        <f t="shared" si="717"/>
        <v>67.55063973063973</v>
      </c>
      <c r="ES258" s="36">
        <f t="shared" si="718"/>
        <v>73</v>
      </c>
      <c r="ET258" s="36">
        <f t="shared" si="719"/>
        <v>87</v>
      </c>
      <c r="EU258" s="36">
        <f t="shared" si="720"/>
        <v>8.7213002754820934</v>
      </c>
      <c r="EV258" s="36">
        <f t="shared" si="721"/>
        <v>6.4320528517498214</v>
      </c>
      <c r="EW258" s="36">
        <f t="shared" si="722"/>
        <v>12.554240383634323</v>
      </c>
      <c r="EX258" s="36">
        <f t="shared" si="723"/>
        <v>8.7213002754820934</v>
      </c>
      <c r="EY258" s="36">
        <f t="shared" si="724"/>
        <v>3.2770605040302012</v>
      </c>
      <c r="EZ258" s="36">
        <f t="shared" si="725"/>
        <v>6.4320528517498214</v>
      </c>
      <c r="FA258" s="5" t="str">
        <f t="shared" si="726"/>
        <v/>
      </c>
      <c r="FB258" s="5" t="str">
        <f t="shared" si="727"/>
        <v/>
      </c>
      <c r="FC258" s="5" t="str">
        <f t="shared" si="728"/>
        <v/>
      </c>
      <c r="FD258" s="36">
        <f t="shared" si="729"/>
        <v>67.55063973063973</v>
      </c>
      <c r="FE258" s="36">
        <f t="shared" si="730"/>
        <v>73</v>
      </c>
      <c r="FF258" s="36">
        <f t="shared" si="731"/>
        <v>79.5</v>
      </c>
      <c r="FG258" s="5" t="str">
        <f t="shared" si="732"/>
        <v/>
      </c>
      <c r="FH258" s="36" t="str">
        <f t="shared" si="733"/>
        <v/>
      </c>
      <c r="FI258" s="36" t="str">
        <f t="shared" si="734"/>
        <v/>
      </c>
      <c r="FJ258" s="5" t="str">
        <f t="shared" si="735"/>
        <v/>
      </c>
      <c r="FK258" s="5" t="str">
        <f t="shared" si="736"/>
        <v/>
      </c>
      <c r="FL258" s="5" t="str">
        <f t="shared" si="737"/>
        <v/>
      </c>
      <c r="FM258" s="5">
        <f t="shared" si="738"/>
        <v>0</v>
      </c>
      <c r="FN258" s="5" t="str">
        <f t="shared" si="739"/>
        <v/>
      </c>
      <c r="FO258" s="5" t="str">
        <f t="shared" si="740"/>
        <v/>
      </c>
      <c r="FP258" s="4">
        <f t="shared" si="741"/>
        <v>135.1</v>
      </c>
      <c r="FQ258" s="4" t="str">
        <f t="shared" si="742"/>
        <v/>
      </c>
      <c r="FR258" s="4">
        <f t="shared" si="743"/>
        <v>277</v>
      </c>
      <c r="FS258" s="65">
        <f t="shared" si="744"/>
        <v>0.31182442004241789</v>
      </c>
      <c r="FT258" s="65">
        <f t="shared" si="745"/>
        <v>0.18109851203372374</v>
      </c>
      <c r="FU258" s="65" t="str">
        <f t="shared" si="746"/>
        <v/>
      </c>
      <c r="FV258" s="65" t="str">
        <f t="shared" si="747"/>
        <v/>
      </c>
      <c r="FW258" s="65">
        <f t="shared" si="748"/>
        <v>0.78390471348558255</v>
      </c>
      <c r="FX258" s="65">
        <f t="shared" si="749"/>
        <v>-2.6168237709635538E-2</v>
      </c>
      <c r="FY258" s="65">
        <f t="shared" si="750"/>
        <v>4.5984786958497796</v>
      </c>
      <c r="FZ258" s="65">
        <f t="shared" si="751"/>
        <v>-5.1705782891458041</v>
      </c>
      <c r="GA258" s="65" t="str">
        <f t="shared" si="752"/>
        <v/>
      </c>
      <c r="GB258" s="65">
        <f t="shared" si="753"/>
        <v>0.22808616661565154</v>
      </c>
      <c r="GC258" s="65">
        <f t="shared" si="754"/>
        <v>-1.5416924630139781</v>
      </c>
      <c r="GD258" s="65">
        <f t="shared" si="755"/>
        <v>-2.2040809399040917</v>
      </c>
    </row>
    <row r="259" spans="1:186">
      <c r="D259" s="38" t="s">
        <v>439</v>
      </c>
      <c r="E259" s="38" t="s">
        <v>646</v>
      </c>
      <c r="F259" s="58" t="s">
        <v>480</v>
      </c>
      <c r="G259" s="38" t="s">
        <v>481</v>
      </c>
      <c r="H259" s="34">
        <v>45.646772067973643</v>
      </c>
      <c r="I259" s="34">
        <v>1.0756522980884964</v>
      </c>
      <c r="J259" s="34">
        <v>15.606736979538548</v>
      </c>
      <c r="K259" s="34">
        <v>11.929961851526958</v>
      </c>
      <c r="L259" s="34">
        <v>0.17601583059629938</v>
      </c>
      <c r="M259" s="34">
        <v>8.4096452396009713</v>
      </c>
      <c r="N259" s="34">
        <v>10.570728493033315</v>
      </c>
      <c r="O259" s="34">
        <v>2.2979844550072421</v>
      </c>
      <c r="P259" s="34">
        <v>4.6937554825679836E-2</v>
      </c>
      <c r="Q259" s="34">
        <v>0.10756522980884962</v>
      </c>
      <c r="R259" s="34">
        <v>2.17</v>
      </c>
      <c r="S259" s="5">
        <f t="shared" si="631"/>
        <v>98.038000000000011</v>
      </c>
      <c r="U259" s="4">
        <v>50</v>
      </c>
      <c r="V259" s="4">
        <v>319</v>
      </c>
      <c r="W259" s="4">
        <v>286</v>
      </c>
      <c r="Y259" s="4">
        <v>118</v>
      </c>
      <c r="Z259" s="4">
        <v>109</v>
      </c>
      <c r="AC259" s="4">
        <v>77</v>
      </c>
      <c r="AD259" s="4">
        <v>28</v>
      </c>
      <c r="AE259" s="4">
        <v>68</v>
      </c>
      <c r="AF259" s="26"/>
      <c r="AG259" s="4">
        <v>7</v>
      </c>
      <c r="BK259" s="4">
        <f t="shared" si="632"/>
        <v>6449</v>
      </c>
      <c r="BL259" s="6">
        <f t="shared" si="633"/>
        <v>0.75964007435469527</v>
      </c>
      <c r="BM259" s="6">
        <f t="shared" si="634"/>
        <v>1.34658525048635E-2</v>
      </c>
      <c r="BN259" s="6">
        <f t="shared" si="635"/>
        <v>0.30607446518020293</v>
      </c>
      <c r="BO259" s="6">
        <f t="shared" si="636"/>
        <v>0.14940465687572899</v>
      </c>
      <c r="BP259" s="6">
        <f t="shared" si="637"/>
        <v>2.4811929883887707E-3</v>
      </c>
      <c r="BQ259" s="6">
        <f t="shared" si="638"/>
        <v>0.20862429272143315</v>
      </c>
      <c r="BR259" s="6">
        <f t="shared" si="639"/>
        <v>0.18849373204410333</v>
      </c>
      <c r="BS259" s="6">
        <f t="shared" si="640"/>
        <v>7.415245095215367E-2</v>
      </c>
      <c r="BT259" s="6">
        <f t="shared" si="641"/>
        <v>9.9655105787006012E-4</v>
      </c>
      <c r="BU259" s="6">
        <f t="shared" si="642"/>
        <v>1.5156436495540316E-3</v>
      </c>
      <c r="BV259" s="5">
        <f t="shared" si="643"/>
        <v>1.42</v>
      </c>
      <c r="BW259" s="5">
        <f t="shared" si="644"/>
        <v>9.4600000000000009</v>
      </c>
      <c r="BX259" s="36">
        <f t="shared" si="645"/>
        <v>60.83</v>
      </c>
      <c r="BY259" s="5">
        <f t="shared" si="646"/>
        <v>1.28</v>
      </c>
      <c r="BZ259" s="5">
        <f t="shared" si="647"/>
        <v>14.51</v>
      </c>
      <c r="CA259" s="5">
        <f t="shared" si="648"/>
        <v>9.83</v>
      </c>
      <c r="CB259" s="5">
        <f t="shared" si="649"/>
        <v>10</v>
      </c>
      <c r="CC259" s="5">
        <f t="shared" si="650"/>
        <v>2.34</v>
      </c>
      <c r="CD259" s="5">
        <f t="shared" si="651"/>
        <v>-8.2258064832003921</v>
      </c>
      <c r="CE259" s="34">
        <f t="shared" si="652"/>
        <v>8.4565827944266516</v>
      </c>
      <c r="CF259" s="34">
        <f t="shared" si="653"/>
        <v>21.325295742467205</v>
      </c>
      <c r="CG259" s="34">
        <f t="shared" si="654"/>
        <v>39.65517241379311</v>
      </c>
      <c r="CH259" s="5">
        <f t="shared" si="655"/>
        <v>0.83</v>
      </c>
      <c r="CI259" s="5">
        <f t="shared" si="656"/>
        <v>0.06</v>
      </c>
      <c r="CJ259" s="6">
        <f t="shared" si="657"/>
        <v>6.3E-2</v>
      </c>
      <c r="CK259" s="5" t="str">
        <f t="shared" si="658"/>
        <v/>
      </c>
      <c r="CL259" s="5" t="str">
        <f t="shared" si="659"/>
        <v/>
      </c>
      <c r="CM259" s="5" t="str">
        <f t="shared" si="660"/>
        <v/>
      </c>
      <c r="CN259" s="5">
        <f t="shared" si="661"/>
        <v>0.41</v>
      </c>
      <c r="CO259" s="5">
        <f t="shared" si="662"/>
        <v>0.9</v>
      </c>
      <c r="CP259" s="5">
        <f t="shared" si="663"/>
        <v>2.4300000000000002</v>
      </c>
      <c r="CQ259" s="6" t="str">
        <f t="shared" si="664"/>
        <v/>
      </c>
      <c r="CR259" s="40">
        <f t="shared" si="665"/>
        <v>6.3E-3</v>
      </c>
      <c r="CS259" s="5" t="str">
        <f t="shared" si="666"/>
        <v/>
      </c>
      <c r="CT259" s="5" t="str">
        <f t="shared" si="667"/>
        <v/>
      </c>
      <c r="CU259" s="5" t="str">
        <f t="shared" si="668"/>
        <v/>
      </c>
      <c r="CV259" s="5" t="str">
        <f t="shared" si="669"/>
        <v/>
      </c>
      <c r="CW259" s="5" t="str">
        <f t="shared" si="670"/>
        <v/>
      </c>
      <c r="CX259" s="5" t="str">
        <f t="shared" si="671"/>
        <v/>
      </c>
      <c r="CY259" s="4">
        <f t="shared" si="672"/>
        <v>230</v>
      </c>
      <c r="CZ259" s="4">
        <f t="shared" si="673"/>
        <v>94.8</v>
      </c>
      <c r="DA259" s="4" t="str">
        <f t="shared" si="674"/>
        <v/>
      </c>
      <c r="DB259" s="5">
        <f t="shared" si="675"/>
        <v>0.25</v>
      </c>
      <c r="DC259" s="5" t="str">
        <f t="shared" si="676"/>
        <v/>
      </c>
      <c r="DD259" s="5" t="str">
        <f t="shared" si="677"/>
        <v/>
      </c>
      <c r="DE259" s="5" t="str">
        <f t="shared" si="678"/>
        <v/>
      </c>
      <c r="DF259" s="5" t="str">
        <f t="shared" si="679"/>
        <v/>
      </c>
      <c r="DG259" s="5" t="str">
        <f t="shared" si="680"/>
        <v/>
      </c>
      <c r="DH259" s="5" t="str">
        <f t="shared" si="681"/>
        <v/>
      </c>
      <c r="DI259" s="5" t="str">
        <f t="shared" si="682"/>
        <v/>
      </c>
      <c r="DJ259" s="5" t="str">
        <f t="shared" si="683"/>
        <v/>
      </c>
      <c r="DK259" s="5" t="str">
        <f t="shared" si="684"/>
        <v/>
      </c>
      <c r="DL259" s="5" t="str">
        <f t="shared" si="685"/>
        <v/>
      </c>
      <c r="DM259" s="5" t="str">
        <f t="shared" si="686"/>
        <v/>
      </c>
      <c r="DN259" s="5" t="str">
        <f t="shared" si="687"/>
        <v/>
      </c>
      <c r="DO259" s="5" t="str">
        <f t="shared" si="688"/>
        <v/>
      </c>
      <c r="DP259" s="5" t="str">
        <f t="shared" si="689"/>
        <v/>
      </c>
      <c r="DQ259" s="5" t="str">
        <f t="shared" si="690"/>
        <v/>
      </c>
      <c r="DR259" s="5" t="str">
        <f t="shared" si="691"/>
        <v/>
      </c>
      <c r="DS259" s="5" t="str">
        <f t="shared" si="692"/>
        <v/>
      </c>
      <c r="DT259" s="5" t="str">
        <f t="shared" si="693"/>
        <v/>
      </c>
      <c r="DU259" s="5" t="str">
        <f t="shared" si="694"/>
        <v/>
      </c>
      <c r="DV259" s="5" t="str">
        <f t="shared" si="695"/>
        <v/>
      </c>
      <c r="DW259" s="5" t="str">
        <f t="shared" si="696"/>
        <v/>
      </c>
      <c r="DX259" s="5" t="str">
        <f t="shared" si="697"/>
        <v/>
      </c>
      <c r="DY259" s="5" t="str">
        <f t="shared" si="698"/>
        <v/>
      </c>
      <c r="DZ259" s="36" t="str">
        <f t="shared" si="699"/>
        <v/>
      </c>
      <c r="EA259" s="36" t="str">
        <f t="shared" si="700"/>
        <v/>
      </c>
      <c r="EB259" s="4">
        <f t="shared" si="701"/>
        <v>-261.6496319383869</v>
      </c>
      <c r="EC259" s="4">
        <f t="shared" si="702"/>
        <v>52.401868078805812</v>
      </c>
      <c r="ED259" s="4">
        <f t="shared" si="703"/>
        <v>-146.06200091802745</v>
      </c>
      <c r="EE259" s="4">
        <f t="shared" si="704"/>
        <v>371.49480210202563</v>
      </c>
      <c r="EF259" s="4">
        <f t="shared" si="705"/>
        <v>131.10332981916855</v>
      </c>
      <c r="EG259" s="5">
        <f t="shared" si="706"/>
        <v>0.67711853823666113</v>
      </c>
      <c r="EH259" s="5">
        <f t="shared" si="707"/>
        <v>4.0749398233924188</v>
      </c>
      <c r="EI259" s="5">
        <f t="shared" si="708"/>
        <v>1.1612724788472211</v>
      </c>
      <c r="EJ259" s="5">
        <f t="shared" si="709"/>
        <v>0.39856041940453135</v>
      </c>
      <c r="EK259" s="5">
        <f t="shared" si="710"/>
        <v>0.24293532657135308</v>
      </c>
      <c r="EL259" s="5">
        <f t="shared" si="711"/>
        <v>1.235469956101104</v>
      </c>
      <c r="EM259" s="5">
        <f t="shared" si="712"/>
        <v>0.34</v>
      </c>
      <c r="EN259" s="5">
        <f t="shared" si="713"/>
        <v>20.37</v>
      </c>
      <c r="EO259" s="36">
        <f t="shared" si="714"/>
        <v>1.08</v>
      </c>
      <c r="EP259" s="36">
        <f t="shared" si="715"/>
        <v>1.7601583059629937</v>
      </c>
      <c r="EQ259" s="36">
        <f t="shared" si="716"/>
        <v>1.0756522980884962</v>
      </c>
      <c r="ER259" s="36">
        <f t="shared" si="717"/>
        <v>64.485355270405364</v>
      </c>
      <c r="ES259" s="36">
        <f t="shared" si="718"/>
        <v>68</v>
      </c>
      <c r="ET259" s="36">
        <f t="shared" si="719"/>
        <v>84</v>
      </c>
      <c r="EU259" s="36">
        <f t="shared" si="720"/>
        <v>10.736965666374262</v>
      </c>
      <c r="EV259" s="36">
        <f t="shared" si="721"/>
        <v>8.4096452396009713</v>
      </c>
      <c r="EW259" s="36">
        <f t="shared" si="722"/>
        <v>15.606736979538548</v>
      </c>
      <c r="EX259" s="36">
        <f t="shared" si="723"/>
        <v>10.736965666374262</v>
      </c>
      <c r="EY259" s="36">
        <f t="shared" si="724"/>
        <v>2.344922009832922</v>
      </c>
      <c r="EZ259" s="36">
        <f t="shared" si="725"/>
        <v>8.4096452396009713</v>
      </c>
      <c r="FA259" s="5" t="str">
        <f t="shared" si="726"/>
        <v/>
      </c>
      <c r="FB259" s="5" t="str">
        <f t="shared" si="727"/>
        <v/>
      </c>
      <c r="FC259" s="5" t="str">
        <f t="shared" si="728"/>
        <v/>
      </c>
      <c r="FD259" s="36">
        <f t="shared" si="729"/>
        <v>64.485355270405364</v>
      </c>
      <c r="FE259" s="36">
        <f t="shared" si="730"/>
        <v>68</v>
      </c>
      <c r="FF259" s="36">
        <f t="shared" si="731"/>
        <v>38.5</v>
      </c>
      <c r="FG259" s="5" t="str">
        <f t="shared" si="732"/>
        <v/>
      </c>
      <c r="FH259" s="36" t="str">
        <f t="shared" si="733"/>
        <v/>
      </c>
      <c r="FI259" s="36" t="str">
        <f t="shared" si="734"/>
        <v/>
      </c>
      <c r="FJ259" s="5" t="str">
        <f t="shared" si="735"/>
        <v/>
      </c>
      <c r="FK259" s="5" t="str">
        <f t="shared" si="736"/>
        <v/>
      </c>
      <c r="FL259" s="5" t="str">
        <f t="shared" si="737"/>
        <v/>
      </c>
      <c r="FM259" s="5" t="str">
        <f t="shared" si="738"/>
        <v/>
      </c>
      <c r="FN259" s="5" t="str">
        <f t="shared" si="739"/>
        <v/>
      </c>
      <c r="FO259" s="5" t="str">
        <f t="shared" si="740"/>
        <v/>
      </c>
      <c r="FP259" s="4">
        <f t="shared" si="741"/>
        <v>128.97999999999999</v>
      </c>
      <c r="FQ259" s="4" t="str">
        <f t="shared" si="742"/>
        <v/>
      </c>
      <c r="FR259" s="4">
        <f t="shared" si="743"/>
        <v>319</v>
      </c>
      <c r="FS259" s="65">
        <f t="shared" si="744"/>
        <v>0.39326831045585814</v>
      </c>
      <c r="FT259" s="65">
        <f t="shared" si="745"/>
        <v>0.28741763607071458</v>
      </c>
      <c r="FU259" s="65" t="str">
        <f t="shared" si="746"/>
        <v/>
      </c>
      <c r="FV259" s="65" t="str">
        <f t="shared" si="747"/>
        <v/>
      </c>
      <c r="FW259" s="65">
        <f t="shared" si="748"/>
        <v>0.82026457091919458</v>
      </c>
      <c r="FX259" s="65">
        <f t="shared" si="749"/>
        <v>-0.32094166043689759</v>
      </c>
      <c r="FY259" s="65">
        <f t="shared" si="750"/>
        <v>4.1420012550875649</v>
      </c>
      <c r="FZ259" s="65">
        <f t="shared" si="751"/>
        <v>-5.6867319155810403</v>
      </c>
      <c r="GA259" s="65" t="str">
        <f t="shared" si="752"/>
        <v/>
      </c>
      <c r="GB259" s="65">
        <f t="shared" si="753"/>
        <v>0.33895139381872347</v>
      </c>
      <c r="GC259" s="65">
        <f t="shared" si="754"/>
        <v>-1.5232198173361349</v>
      </c>
      <c r="GD259" s="65">
        <f t="shared" si="755"/>
        <v>-2.3044401365348133</v>
      </c>
    </row>
    <row r="260" spans="1:186">
      <c r="D260" s="38" t="s">
        <v>439</v>
      </c>
      <c r="E260" s="38" t="s">
        <v>646</v>
      </c>
      <c r="F260" s="58" t="s">
        <v>482</v>
      </c>
      <c r="G260" s="38" t="s">
        <v>483</v>
      </c>
      <c r="H260" s="34">
        <v>46.289805547329976</v>
      </c>
      <c r="I260" s="34">
        <v>0.76534399368275585</v>
      </c>
      <c r="J260" s="34">
        <v>13.66814332247557</v>
      </c>
      <c r="K260" s="34">
        <v>9.877439541999804</v>
      </c>
      <c r="L260" s="34">
        <v>0.16207284572105418</v>
      </c>
      <c r="M260" s="34">
        <v>7.9505734873161584</v>
      </c>
      <c r="N260" s="34">
        <v>9.6523383673872285</v>
      </c>
      <c r="O260" s="34">
        <v>2.2780238870792617</v>
      </c>
      <c r="P260" s="34">
        <v>0.49702339354456621</v>
      </c>
      <c r="Q260" s="34">
        <v>7.9235613463626509E-2</v>
      </c>
      <c r="R260" s="34">
        <v>10.09</v>
      </c>
      <c r="S260" s="5">
        <f t="shared" ref="S260:S330" si="756">SUM($H260:$R260)</f>
        <v>101.31</v>
      </c>
      <c r="U260" s="4">
        <v>47</v>
      </c>
      <c r="V260" s="4">
        <v>278</v>
      </c>
      <c r="W260" s="4">
        <v>334</v>
      </c>
      <c r="Y260" s="4">
        <v>134</v>
      </c>
      <c r="Z260" s="4">
        <v>55</v>
      </c>
      <c r="AC260" s="4">
        <v>85</v>
      </c>
      <c r="AD260" s="4">
        <v>23</v>
      </c>
      <c r="AE260" s="4">
        <v>50</v>
      </c>
      <c r="AF260" s="26"/>
      <c r="AG260" s="4">
        <v>202</v>
      </c>
      <c r="BK260" s="4">
        <f t="shared" si="632"/>
        <v>4588</v>
      </c>
      <c r="BL260" s="6">
        <f t="shared" si="633"/>
        <v>0.77034124725128927</v>
      </c>
      <c r="BM260" s="6">
        <f t="shared" si="634"/>
        <v>9.5811716785522763E-3</v>
      </c>
      <c r="BN260" s="6">
        <f t="shared" si="635"/>
        <v>0.26805537012111336</v>
      </c>
      <c r="BO260" s="6">
        <f t="shared" si="636"/>
        <v>0.12369993164683538</v>
      </c>
      <c r="BP260" s="6">
        <f t="shared" si="637"/>
        <v>2.2846468243734731E-3</v>
      </c>
      <c r="BQ260" s="6">
        <f t="shared" si="638"/>
        <v>0.19723576004257401</v>
      </c>
      <c r="BR260" s="6">
        <f t="shared" si="639"/>
        <v>0.17211730327010036</v>
      </c>
      <c r="BS260" s="6">
        <f t="shared" si="640"/>
        <v>7.3508353890908734E-2</v>
      </c>
      <c r="BT260" s="6">
        <f t="shared" si="641"/>
        <v>1.0552513663366585E-2</v>
      </c>
      <c r="BU260" s="6">
        <f t="shared" si="642"/>
        <v>1.1164663021505778E-3</v>
      </c>
      <c r="BV260" s="5">
        <f t="shared" si="643"/>
        <v>1.17</v>
      </c>
      <c r="BW260" s="5">
        <f t="shared" si="644"/>
        <v>7.84</v>
      </c>
      <c r="BX260" s="36">
        <f t="shared" si="645"/>
        <v>63.95</v>
      </c>
      <c r="BY260" s="5">
        <f t="shared" si="646"/>
        <v>1.1200000000000001</v>
      </c>
      <c r="BZ260" s="5">
        <f t="shared" si="647"/>
        <v>17.86</v>
      </c>
      <c r="CA260" s="5">
        <f t="shared" si="648"/>
        <v>12.61</v>
      </c>
      <c r="CB260" s="5">
        <f t="shared" si="649"/>
        <v>9.66</v>
      </c>
      <c r="CC260" s="5">
        <f t="shared" si="650"/>
        <v>2.78</v>
      </c>
      <c r="CD260" s="5">
        <f t="shared" si="651"/>
        <v>-6.8772910867634005</v>
      </c>
      <c r="CE260" s="34">
        <f t="shared" si="652"/>
        <v>8.4475968808607238</v>
      </c>
      <c r="CF260" s="34">
        <f t="shared" si="653"/>
        <v>20.377959135327213</v>
      </c>
      <c r="CG260" s="34">
        <f t="shared" si="654"/>
        <v>41.45457758925415</v>
      </c>
      <c r="CH260" s="5">
        <f t="shared" si="655"/>
        <v>11.92</v>
      </c>
      <c r="CI260" s="5">
        <f t="shared" si="656"/>
        <v>0.9</v>
      </c>
      <c r="CJ260" s="6">
        <f t="shared" si="657"/>
        <v>6.3E-2</v>
      </c>
      <c r="CK260" s="5" t="str">
        <f t="shared" si="658"/>
        <v/>
      </c>
      <c r="CL260" s="5" t="str">
        <f t="shared" si="659"/>
        <v/>
      </c>
      <c r="CM260" s="5" t="str">
        <f t="shared" si="660"/>
        <v/>
      </c>
      <c r="CN260" s="5">
        <f t="shared" si="661"/>
        <v>0.4</v>
      </c>
      <c r="CO260" s="5">
        <f t="shared" si="662"/>
        <v>1.2</v>
      </c>
      <c r="CP260" s="5">
        <f t="shared" si="663"/>
        <v>2.17</v>
      </c>
      <c r="CQ260" s="6" t="str">
        <f t="shared" si="664"/>
        <v/>
      </c>
      <c r="CR260" s="40">
        <f t="shared" si="665"/>
        <v>6.4999999999999997E-3</v>
      </c>
      <c r="CS260" s="5" t="str">
        <f t="shared" si="666"/>
        <v/>
      </c>
      <c r="CT260" s="5" t="str">
        <f t="shared" si="667"/>
        <v/>
      </c>
      <c r="CU260" s="5" t="str">
        <f t="shared" si="668"/>
        <v/>
      </c>
      <c r="CV260" s="5" t="str">
        <f t="shared" si="669"/>
        <v/>
      </c>
      <c r="CW260" s="5" t="str">
        <f t="shared" si="670"/>
        <v/>
      </c>
      <c r="CX260" s="5" t="str">
        <f t="shared" si="671"/>
        <v/>
      </c>
      <c r="CY260" s="4">
        <f t="shared" si="672"/>
        <v>199</v>
      </c>
      <c r="CZ260" s="4">
        <f t="shared" si="673"/>
        <v>91.8</v>
      </c>
      <c r="DA260" s="4" t="str">
        <f t="shared" si="674"/>
        <v/>
      </c>
      <c r="DB260" s="5">
        <f t="shared" si="675"/>
        <v>8.7799999999999994</v>
      </c>
      <c r="DC260" s="5" t="str">
        <f t="shared" si="676"/>
        <v/>
      </c>
      <c r="DD260" s="5" t="str">
        <f t="shared" si="677"/>
        <v/>
      </c>
      <c r="DE260" s="5" t="str">
        <f t="shared" si="678"/>
        <v/>
      </c>
      <c r="DF260" s="5" t="str">
        <f t="shared" si="679"/>
        <v/>
      </c>
      <c r="DG260" s="5" t="str">
        <f t="shared" si="680"/>
        <v/>
      </c>
      <c r="DH260" s="5" t="str">
        <f t="shared" si="681"/>
        <v/>
      </c>
      <c r="DI260" s="5" t="str">
        <f t="shared" si="682"/>
        <v/>
      </c>
      <c r="DJ260" s="5" t="str">
        <f t="shared" si="683"/>
        <v/>
      </c>
      <c r="DK260" s="5" t="str">
        <f t="shared" si="684"/>
        <v/>
      </c>
      <c r="DL260" s="5" t="str">
        <f t="shared" si="685"/>
        <v/>
      </c>
      <c r="DM260" s="5" t="str">
        <f t="shared" si="686"/>
        <v/>
      </c>
      <c r="DN260" s="5" t="str">
        <f t="shared" si="687"/>
        <v/>
      </c>
      <c r="DO260" s="5" t="str">
        <f t="shared" si="688"/>
        <v/>
      </c>
      <c r="DP260" s="5" t="str">
        <f t="shared" si="689"/>
        <v/>
      </c>
      <c r="DQ260" s="5" t="str">
        <f t="shared" si="690"/>
        <v/>
      </c>
      <c r="DR260" s="5" t="str">
        <f t="shared" si="691"/>
        <v/>
      </c>
      <c r="DS260" s="5" t="str">
        <f t="shared" si="692"/>
        <v/>
      </c>
      <c r="DT260" s="5" t="str">
        <f t="shared" si="693"/>
        <v/>
      </c>
      <c r="DU260" s="5" t="str">
        <f t="shared" si="694"/>
        <v/>
      </c>
      <c r="DV260" s="5" t="str">
        <f t="shared" si="695"/>
        <v/>
      </c>
      <c r="DW260" s="5" t="str">
        <f t="shared" si="696"/>
        <v/>
      </c>
      <c r="DX260" s="5" t="str">
        <f t="shared" si="697"/>
        <v/>
      </c>
      <c r="DY260" s="5" t="str">
        <f t="shared" si="698"/>
        <v/>
      </c>
      <c r="DZ260" s="36" t="str">
        <f t="shared" si="699"/>
        <v/>
      </c>
      <c r="EA260" s="36" t="str">
        <f t="shared" si="700"/>
        <v/>
      </c>
      <c r="EB260" s="4">
        <f t="shared" si="701"/>
        <v>-235.07314349764249</v>
      </c>
      <c r="EC260" s="4">
        <f t="shared" si="702"/>
        <v>57.974679349420853</v>
      </c>
      <c r="ED260" s="4">
        <f t="shared" si="703"/>
        <v>-160.24010397336269</v>
      </c>
      <c r="EE260" s="4">
        <f t="shared" si="704"/>
        <v>330.51686336796166</v>
      </c>
      <c r="EF260" s="4">
        <f t="shared" si="705"/>
        <v>166.50845728261748</v>
      </c>
      <c r="EG260" s="5">
        <f t="shared" si="706"/>
        <v>0.62600655576459219</v>
      </c>
      <c r="EH260" s="5">
        <f t="shared" si="707"/>
        <v>3.1899244774544941</v>
      </c>
      <c r="EI260" s="5">
        <f t="shared" si="708"/>
        <v>1.0466193533879857</v>
      </c>
      <c r="EJ260" s="5">
        <f t="shared" si="709"/>
        <v>0.48832027770373049</v>
      </c>
      <c r="EK260" s="5">
        <f t="shared" si="710"/>
        <v>0.28532824661396883</v>
      </c>
      <c r="EL260" s="5">
        <f t="shared" si="711"/>
        <v>1.3366038763758454</v>
      </c>
      <c r="EM260" s="5">
        <f t="shared" si="712"/>
        <v>0.3</v>
      </c>
      <c r="EN260" s="5">
        <f t="shared" si="713"/>
        <v>17.809999999999999</v>
      </c>
      <c r="EO260" s="36">
        <f t="shared" si="714"/>
        <v>0.77</v>
      </c>
      <c r="EP260" s="36">
        <f t="shared" si="715"/>
        <v>1.6207284572105418</v>
      </c>
      <c r="EQ260" s="36">
        <f t="shared" si="716"/>
        <v>0.79235613463626509</v>
      </c>
      <c r="ER260" s="36">
        <f t="shared" si="717"/>
        <v>45.882372421281218</v>
      </c>
      <c r="ES260" s="36">
        <f t="shared" si="718"/>
        <v>50</v>
      </c>
      <c r="ET260" s="36">
        <f t="shared" si="719"/>
        <v>69</v>
      </c>
      <c r="EU260" s="36">
        <f t="shared" si="720"/>
        <v>8.8896955877998245</v>
      </c>
      <c r="EV260" s="36">
        <f t="shared" si="721"/>
        <v>7.9505734873161584</v>
      </c>
      <c r="EW260" s="36">
        <f t="shared" si="722"/>
        <v>13.66814332247557</v>
      </c>
      <c r="EX260" s="36">
        <f t="shared" si="723"/>
        <v>8.8896955877998245</v>
      </c>
      <c r="EY260" s="36">
        <f t="shared" si="724"/>
        <v>2.775047280623828</v>
      </c>
      <c r="EZ260" s="36">
        <f t="shared" si="725"/>
        <v>7.9505734873161584</v>
      </c>
      <c r="FA260" s="5" t="str">
        <f t="shared" si="726"/>
        <v/>
      </c>
      <c r="FB260" s="5" t="str">
        <f t="shared" si="727"/>
        <v/>
      </c>
      <c r="FC260" s="5" t="str">
        <f t="shared" si="728"/>
        <v/>
      </c>
      <c r="FD260" s="36">
        <f t="shared" si="729"/>
        <v>45.882372421281218</v>
      </c>
      <c r="FE260" s="36">
        <f t="shared" si="730"/>
        <v>50</v>
      </c>
      <c r="FF260" s="36">
        <f t="shared" si="731"/>
        <v>42.5</v>
      </c>
      <c r="FG260" s="5" t="str">
        <f t="shared" si="732"/>
        <v/>
      </c>
      <c r="FH260" s="36" t="str">
        <f t="shared" si="733"/>
        <v/>
      </c>
      <c r="FI260" s="36" t="str">
        <f t="shared" si="734"/>
        <v/>
      </c>
      <c r="FJ260" s="5" t="str">
        <f t="shared" si="735"/>
        <v/>
      </c>
      <c r="FK260" s="5" t="str">
        <f t="shared" si="736"/>
        <v/>
      </c>
      <c r="FL260" s="5" t="str">
        <f t="shared" si="737"/>
        <v/>
      </c>
      <c r="FM260" s="5" t="str">
        <f t="shared" si="738"/>
        <v/>
      </c>
      <c r="FN260" s="5" t="str">
        <f t="shared" si="739"/>
        <v/>
      </c>
      <c r="FO260" s="5" t="str">
        <f t="shared" si="740"/>
        <v/>
      </c>
      <c r="FP260" s="4">
        <f t="shared" si="741"/>
        <v>91.76</v>
      </c>
      <c r="FQ260" s="4" t="str">
        <f t="shared" si="742"/>
        <v/>
      </c>
      <c r="FR260" s="4">
        <f t="shared" si="743"/>
        <v>278</v>
      </c>
      <c r="FS260" s="65">
        <f t="shared" si="744"/>
        <v>0.481391391024865</v>
      </c>
      <c r="FT260" s="65">
        <f t="shared" si="745"/>
        <v>0.40841445737852505</v>
      </c>
      <c r="FU260" s="65" t="str">
        <f t="shared" si="746"/>
        <v/>
      </c>
      <c r="FV260" s="65" t="str">
        <f t="shared" si="747"/>
        <v/>
      </c>
      <c r="FW260" s="65">
        <f t="shared" si="748"/>
        <v>0.97420882341774273</v>
      </c>
      <c r="FX260" s="65">
        <f t="shared" si="749"/>
        <v>-0.13014449218697496</v>
      </c>
      <c r="FY260" s="65">
        <f t="shared" si="750"/>
        <v>4.2430865214855427</v>
      </c>
      <c r="FZ260" s="65">
        <f t="shared" si="751"/>
        <v>-5.2229813442474295</v>
      </c>
      <c r="GA260" s="65" t="str">
        <f t="shared" si="752"/>
        <v/>
      </c>
      <c r="GB260" s="65">
        <f t="shared" si="753"/>
        <v>0.35207002538742477</v>
      </c>
      <c r="GC260" s="65">
        <f t="shared" si="754"/>
        <v>-1.4778364137794888</v>
      </c>
      <c r="GD260" s="65">
        <f t="shared" si="755"/>
        <v>-2.20529848165038</v>
      </c>
    </row>
    <row r="261" spans="1:186">
      <c r="D261" s="38" t="s">
        <v>439</v>
      </c>
      <c r="E261" s="38" t="s">
        <v>646</v>
      </c>
      <c r="F261" s="58" t="s">
        <v>484</v>
      </c>
      <c r="G261" s="38" t="s">
        <v>485</v>
      </c>
      <c r="H261" s="34">
        <v>48.296247046230285</v>
      </c>
      <c r="I261" s="34">
        <v>0.9764708258437178</v>
      </c>
      <c r="J261" s="34">
        <v>15.145062508836062</v>
      </c>
      <c r="K261" s="34">
        <v>10.79976733383152</v>
      </c>
      <c r="L261" s="34">
        <v>0.1855294569103064</v>
      </c>
      <c r="M261" s="34">
        <v>7.909413689334114</v>
      </c>
      <c r="N261" s="34">
        <v>10.55564962737059</v>
      </c>
      <c r="O261" s="34">
        <v>2.5681182719689777</v>
      </c>
      <c r="P261" s="34">
        <v>0.15232944883161997</v>
      </c>
      <c r="Q261" s="34">
        <v>0.10741179084280895</v>
      </c>
      <c r="R261" s="34">
        <v>2.33</v>
      </c>
      <c r="S261" s="5">
        <f t="shared" si="756"/>
        <v>99.02600000000001</v>
      </c>
      <c r="U261" s="4">
        <v>47</v>
      </c>
      <c r="V261" s="4">
        <v>300</v>
      </c>
      <c r="W261" s="4">
        <v>163</v>
      </c>
      <c r="Y261" s="4">
        <v>101</v>
      </c>
      <c r="Z261" s="4">
        <v>47</v>
      </c>
      <c r="AC261" s="4">
        <v>105</v>
      </c>
      <c r="AD261" s="4">
        <v>28</v>
      </c>
      <c r="AE261" s="4">
        <v>56</v>
      </c>
      <c r="AF261" s="26"/>
      <c r="AG261" s="4">
        <v>16</v>
      </c>
      <c r="BK261" s="4">
        <f t="shared" si="632"/>
        <v>5854</v>
      </c>
      <c r="BL261" s="6">
        <f t="shared" si="633"/>
        <v>0.80373185299101813</v>
      </c>
      <c r="BM261" s="6">
        <f t="shared" si="634"/>
        <v>1.2224221655529768E-2</v>
      </c>
      <c r="BN261" s="6">
        <f t="shared" si="635"/>
        <v>0.29702024924173487</v>
      </c>
      <c r="BO261" s="6">
        <f t="shared" si="636"/>
        <v>0.13525068671047616</v>
      </c>
      <c r="BP261" s="6">
        <f t="shared" si="637"/>
        <v>2.6153010559671046E-3</v>
      </c>
      <c r="BQ261" s="6">
        <f t="shared" si="638"/>
        <v>0.19621467847517027</v>
      </c>
      <c r="BR261" s="6">
        <f t="shared" si="639"/>
        <v>0.18822485070204334</v>
      </c>
      <c r="BS261" s="6">
        <f t="shared" si="640"/>
        <v>8.2869256920586568E-2</v>
      </c>
      <c r="BT261" s="6">
        <f t="shared" si="641"/>
        <v>3.2341708881447975E-3</v>
      </c>
      <c r="BU261" s="6">
        <f t="shared" si="642"/>
        <v>1.5134816238242773E-3</v>
      </c>
      <c r="BV261" s="5">
        <f t="shared" si="643"/>
        <v>1.28</v>
      </c>
      <c r="BW261" s="5">
        <f t="shared" si="644"/>
        <v>8.57</v>
      </c>
      <c r="BX261" s="36">
        <f t="shared" si="645"/>
        <v>61.74</v>
      </c>
      <c r="BY261" s="5">
        <f t="shared" si="646"/>
        <v>1.23</v>
      </c>
      <c r="BZ261" s="5">
        <f t="shared" si="647"/>
        <v>15.51</v>
      </c>
      <c r="CA261" s="5">
        <f t="shared" si="648"/>
        <v>10.81</v>
      </c>
      <c r="CB261" s="5">
        <f t="shared" si="649"/>
        <v>9.09</v>
      </c>
      <c r="CC261" s="5">
        <f t="shared" si="650"/>
        <v>2.72</v>
      </c>
      <c r="CD261" s="5">
        <f t="shared" si="651"/>
        <v>-7.835201906569992</v>
      </c>
      <c r="CE261" s="34">
        <f t="shared" si="652"/>
        <v>8.0617431381657347</v>
      </c>
      <c r="CF261" s="34">
        <f t="shared" si="653"/>
        <v>21.1855110375053</v>
      </c>
      <c r="CG261" s="34">
        <f t="shared" si="654"/>
        <v>38.053097345132748</v>
      </c>
      <c r="CH261" s="5">
        <f t="shared" si="655"/>
        <v>2.7</v>
      </c>
      <c r="CI261" s="5">
        <f t="shared" si="656"/>
        <v>0.22</v>
      </c>
      <c r="CJ261" s="6">
        <f t="shared" si="657"/>
        <v>5.1999999999999998E-2</v>
      </c>
      <c r="CK261" s="5" t="str">
        <f t="shared" si="658"/>
        <v/>
      </c>
      <c r="CL261" s="5" t="str">
        <f t="shared" si="659"/>
        <v/>
      </c>
      <c r="CM261" s="5" t="str">
        <f t="shared" si="660"/>
        <v/>
      </c>
      <c r="CN261" s="5">
        <f t="shared" si="661"/>
        <v>0.62</v>
      </c>
      <c r="CO261" s="5">
        <f t="shared" si="662"/>
        <v>0.54</v>
      </c>
      <c r="CP261" s="5">
        <f t="shared" si="663"/>
        <v>2</v>
      </c>
      <c r="CQ261" s="6" t="str">
        <f t="shared" si="664"/>
        <v/>
      </c>
      <c r="CR261" s="40">
        <f t="shared" si="665"/>
        <v>5.7000000000000002E-3</v>
      </c>
      <c r="CS261" s="5" t="str">
        <f t="shared" si="666"/>
        <v/>
      </c>
      <c r="CT261" s="5" t="str">
        <f t="shared" si="667"/>
        <v/>
      </c>
      <c r="CU261" s="5" t="str">
        <f t="shared" si="668"/>
        <v/>
      </c>
      <c r="CV261" s="5" t="str">
        <f t="shared" si="669"/>
        <v/>
      </c>
      <c r="CW261" s="5" t="str">
        <f t="shared" si="670"/>
        <v/>
      </c>
      <c r="CX261" s="5" t="str">
        <f t="shared" si="671"/>
        <v/>
      </c>
      <c r="CY261" s="4">
        <f t="shared" si="672"/>
        <v>209</v>
      </c>
      <c r="CZ261" s="4">
        <f t="shared" si="673"/>
        <v>104.5</v>
      </c>
      <c r="DA261" s="4" t="str">
        <f t="shared" si="674"/>
        <v/>
      </c>
      <c r="DB261" s="5">
        <f t="shared" si="675"/>
        <v>0.56999999999999995</v>
      </c>
      <c r="DC261" s="5" t="str">
        <f t="shared" si="676"/>
        <v/>
      </c>
      <c r="DD261" s="5" t="str">
        <f t="shared" si="677"/>
        <v/>
      </c>
      <c r="DE261" s="5" t="str">
        <f t="shared" si="678"/>
        <v/>
      </c>
      <c r="DF261" s="5" t="str">
        <f t="shared" si="679"/>
        <v/>
      </c>
      <c r="DG261" s="5" t="str">
        <f t="shared" si="680"/>
        <v/>
      </c>
      <c r="DH261" s="5" t="str">
        <f t="shared" si="681"/>
        <v/>
      </c>
      <c r="DI261" s="5" t="str">
        <f t="shared" si="682"/>
        <v/>
      </c>
      <c r="DJ261" s="5" t="str">
        <f t="shared" si="683"/>
        <v/>
      </c>
      <c r="DK261" s="5" t="str">
        <f t="shared" si="684"/>
        <v/>
      </c>
      <c r="DL261" s="5" t="str">
        <f t="shared" si="685"/>
        <v/>
      </c>
      <c r="DM261" s="5" t="str">
        <f t="shared" si="686"/>
        <v/>
      </c>
      <c r="DN261" s="5" t="str">
        <f t="shared" si="687"/>
        <v/>
      </c>
      <c r="DO261" s="5" t="str">
        <f t="shared" si="688"/>
        <v/>
      </c>
      <c r="DP261" s="5" t="str">
        <f t="shared" si="689"/>
        <v/>
      </c>
      <c r="DQ261" s="5" t="str">
        <f t="shared" si="690"/>
        <v/>
      </c>
      <c r="DR261" s="5" t="str">
        <f t="shared" si="691"/>
        <v/>
      </c>
      <c r="DS261" s="5" t="str">
        <f t="shared" si="692"/>
        <v/>
      </c>
      <c r="DT261" s="5" t="str">
        <f t="shared" si="693"/>
        <v/>
      </c>
      <c r="DU261" s="5" t="str">
        <f t="shared" si="694"/>
        <v/>
      </c>
      <c r="DV261" s="5" t="str">
        <f t="shared" si="695"/>
        <v/>
      </c>
      <c r="DW261" s="5" t="str">
        <f t="shared" si="696"/>
        <v/>
      </c>
      <c r="DX261" s="5" t="str">
        <f t="shared" si="697"/>
        <v/>
      </c>
      <c r="DY261" s="5" t="str">
        <f t="shared" si="698"/>
        <v/>
      </c>
      <c r="DZ261" s="36" t="str">
        <f t="shared" si="699"/>
        <v/>
      </c>
      <c r="EA261" s="36" t="str">
        <f t="shared" si="700"/>
        <v/>
      </c>
      <c r="EB261" s="4">
        <f t="shared" si="701"/>
        <v>-267.85993673448513</v>
      </c>
      <c r="EC261" s="4">
        <f t="shared" si="702"/>
        <v>56.323956053579096</v>
      </c>
      <c r="ED261" s="4">
        <f t="shared" si="703"/>
        <v>-165.53287997108319</v>
      </c>
      <c r="EE261" s="4">
        <f t="shared" si="704"/>
        <v>343.68958684117615</v>
      </c>
      <c r="EF261" s="4">
        <f t="shared" si="705"/>
        <v>154.98645710524477</v>
      </c>
      <c r="EG261" s="5">
        <f t="shared" si="706"/>
        <v>0.6422904846841857</v>
      </c>
      <c r="EH261" s="5">
        <f t="shared" si="707"/>
        <v>3.4511855627217765</v>
      </c>
      <c r="EI261" s="5">
        <f t="shared" si="708"/>
        <v>1.0830226546557342</v>
      </c>
      <c r="EJ261" s="5">
        <f t="shared" si="709"/>
        <v>0.45732607793447105</v>
      </c>
      <c r="EK261" s="5">
        <f t="shared" si="710"/>
        <v>0.28192986038101242</v>
      </c>
      <c r="EL261" s="5">
        <f t="shared" si="711"/>
        <v>1.2811344401029638</v>
      </c>
      <c r="EM261" s="5">
        <f t="shared" si="712"/>
        <v>0.31</v>
      </c>
      <c r="EN261" s="5">
        <f t="shared" si="713"/>
        <v>19.079999999999998</v>
      </c>
      <c r="EO261" s="36">
        <f t="shared" si="714"/>
        <v>0.98</v>
      </c>
      <c r="EP261" s="36">
        <f t="shared" si="715"/>
        <v>1.855294569103064</v>
      </c>
      <c r="EQ261" s="36">
        <f t="shared" si="716"/>
        <v>1.0741179084280896</v>
      </c>
      <c r="ER261" s="36">
        <f t="shared" si="717"/>
        <v>58.539426009330889</v>
      </c>
      <c r="ES261" s="36">
        <f t="shared" si="718"/>
        <v>56</v>
      </c>
      <c r="ET261" s="36">
        <f t="shared" si="719"/>
        <v>84</v>
      </c>
      <c r="EU261" s="36">
        <f t="shared" si="720"/>
        <v>9.7197906004483681</v>
      </c>
      <c r="EV261" s="36">
        <f t="shared" si="721"/>
        <v>7.909413689334114</v>
      </c>
      <c r="EW261" s="36">
        <f t="shared" si="722"/>
        <v>15.145062508836062</v>
      </c>
      <c r="EX261" s="36">
        <f t="shared" si="723"/>
        <v>9.7197906004483681</v>
      </c>
      <c r="EY261" s="36">
        <f t="shared" si="724"/>
        <v>2.7204477208005975</v>
      </c>
      <c r="EZ261" s="36">
        <f t="shared" si="725"/>
        <v>7.909413689334114</v>
      </c>
      <c r="FA261" s="5" t="str">
        <f t="shared" si="726"/>
        <v/>
      </c>
      <c r="FB261" s="5" t="str">
        <f t="shared" si="727"/>
        <v/>
      </c>
      <c r="FC261" s="5" t="str">
        <f t="shared" si="728"/>
        <v/>
      </c>
      <c r="FD261" s="36">
        <f t="shared" si="729"/>
        <v>58.539426009330889</v>
      </c>
      <c r="FE261" s="36">
        <f t="shared" si="730"/>
        <v>56</v>
      </c>
      <c r="FF261" s="36">
        <f t="shared" si="731"/>
        <v>52.5</v>
      </c>
      <c r="FG261" s="5" t="str">
        <f t="shared" si="732"/>
        <v/>
      </c>
      <c r="FH261" s="36" t="str">
        <f t="shared" si="733"/>
        <v/>
      </c>
      <c r="FI261" s="36" t="str">
        <f t="shared" si="734"/>
        <v/>
      </c>
      <c r="FJ261" s="5" t="str">
        <f t="shared" si="735"/>
        <v/>
      </c>
      <c r="FK261" s="5" t="str">
        <f t="shared" si="736"/>
        <v/>
      </c>
      <c r="FL261" s="5" t="str">
        <f t="shared" si="737"/>
        <v/>
      </c>
      <c r="FM261" s="5" t="str">
        <f t="shared" si="738"/>
        <v/>
      </c>
      <c r="FN261" s="5" t="str">
        <f t="shared" si="739"/>
        <v/>
      </c>
      <c r="FO261" s="5" t="str">
        <f t="shared" si="740"/>
        <v/>
      </c>
      <c r="FP261" s="4">
        <f t="shared" si="741"/>
        <v>117.08</v>
      </c>
      <c r="FQ261" s="4" t="str">
        <f t="shared" si="742"/>
        <v/>
      </c>
      <c r="FR261" s="4">
        <f t="shared" si="743"/>
        <v>300</v>
      </c>
      <c r="FS261" s="65">
        <f t="shared" si="744"/>
        <v>0.40863854095790808</v>
      </c>
      <c r="FT261" s="65">
        <f t="shared" si="745"/>
        <v>0.30258514850998192</v>
      </c>
      <c r="FU261" s="65" t="str">
        <f t="shared" si="746"/>
        <v/>
      </c>
      <c r="FV261" s="65" t="str">
        <f t="shared" si="747"/>
        <v/>
      </c>
      <c r="FW261" s="65">
        <f t="shared" si="748"/>
        <v>0.88680754249794913</v>
      </c>
      <c r="FX261" s="65">
        <f t="shared" si="749"/>
        <v>-0.14420342769987265</v>
      </c>
      <c r="FY261" s="65">
        <f t="shared" si="750"/>
        <v>4.2833056739989077</v>
      </c>
      <c r="FZ261" s="65">
        <f t="shared" si="751"/>
        <v>-5.2091200500593899</v>
      </c>
      <c r="GA261" s="65" t="str">
        <f t="shared" si="752"/>
        <v/>
      </c>
      <c r="GB261" s="65">
        <f t="shared" si="753"/>
        <v>0.35616551290368192</v>
      </c>
      <c r="GC261" s="65">
        <f t="shared" si="754"/>
        <v>-1.5431609357946396</v>
      </c>
      <c r="GD261" s="65">
        <f t="shared" si="755"/>
        <v>-2.344123487068043</v>
      </c>
    </row>
    <row r="262" spans="1:186">
      <c r="D262" s="38" t="s">
        <v>439</v>
      </c>
      <c r="E262" s="38" t="s">
        <v>646</v>
      </c>
      <c r="F262" s="58" t="s">
        <v>486</v>
      </c>
      <c r="G262" s="38" t="s">
        <v>487</v>
      </c>
      <c r="H262" s="34">
        <v>48.563215226527781</v>
      </c>
      <c r="I262" s="34">
        <v>1.0204397836272598</v>
      </c>
      <c r="J262" s="34">
        <v>15.326033702668463</v>
      </c>
      <c r="K262" s="34">
        <v>10.505670534295884</v>
      </c>
      <c r="L262" s="34">
        <v>0.18465100846588509</v>
      </c>
      <c r="M262" s="34">
        <v>8.2509845361861291</v>
      </c>
      <c r="N262" s="34">
        <v>10.602855275593718</v>
      </c>
      <c r="O262" s="34">
        <v>2.050598041384303</v>
      </c>
      <c r="P262" s="34">
        <v>4.6648675822960443E-2</v>
      </c>
      <c r="Q262" s="34">
        <v>0.10690321542761769</v>
      </c>
      <c r="R262" s="34">
        <v>2.8</v>
      </c>
      <c r="S262" s="5">
        <f t="shared" si="756"/>
        <v>99.458000000000013</v>
      </c>
      <c r="U262" s="4">
        <v>48</v>
      </c>
      <c r="V262" s="4">
        <v>295</v>
      </c>
      <c r="W262" s="4">
        <v>209</v>
      </c>
      <c r="Y262" s="4">
        <v>112</v>
      </c>
      <c r="Z262" s="4">
        <v>141</v>
      </c>
      <c r="AC262" s="4">
        <v>110</v>
      </c>
      <c r="AD262" s="4">
        <v>29</v>
      </c>
      <c r="AE262" s="4">
        <v>56</v>
      </c>
      <c r="AF262" s="26"/>
      <c r="AG262" s="4">
        <v>3</v>
      </c>
      <c r="BK262" s="4">
        <f t="shared" si="632"/>
        <v>6118</v>
      </c>
      <c r="BL262" s="6">
        <f t="shared" si="633"/>
        <v>0.80817465845444791</v>
      </c>
      <c r="BM262" s="6">
        <f t="shared" si="634"/>
        <v>1.2774659284267149E-2</v>
      </c>
      <c r="BN262" s="6">
        <f t="shared" si="635"/>
        <v>0.30056939993466292</v>
      </c>
      <c r="BO262" s="6">
        <f t="shared" si="636"/>
        <v>0.13156757087408746</v>
      </c>
      <c r="BP262" s="6">
        <f t="shared" si="637"/>
        <v>2.6029180781771228E-3</v>
      </c>
      <c r="BQ262" s="6">
        <f t="shared" si="638"/>
        <v>0.20468827924053903</v>
      </c>
      <c r="BR262" s="6">
        <f t="shared" si="639"/>
        <v>0.18906660619817617</v>
      </c>
      <c r="BS262" s="6">
        <f t="shared" si="640"/>
        <v>6.6169668970129172E-2</v>
      </c>
      <c r="BT262" s="6">
        <f t="shared" si="641"/>
        <v>9.9041774571041285E-4</v>
      </c>
      <c r="BU262" s="6">
        <f t="shared" si="642"/>
        <v>1.5063155618940073E-3</v>
      </c>
      <c r="BV262" s="5">
        <f t="shared" si="643"/>
        <v>1.25</v>
      </c>
      <c r="BW262" s="5">
        <f t="shared" si="644"/>
        <v>8.33</v>
      </c>
      <c r="BX262" s="36">
        <f t="shared" si="645"/>
        <v>63.38</v>
      </c>
      <c r="BY262" s="5">
        <f t="shared" si="646"/>
        <v>1.1499999999999999</v>
      </c>
      <c r="BZ262" s="5">
        <f t="shared" si="647"/>
        <v>15.02</v>
      </c>
      <c r="CA262" s="5">
        <f t="shared" si="648"/>
        <v>10.39</v>
      </c>
      <c r="CB262" s="5">
        <f t="shared" si="649"/>
        <v>9.5500000000000007</v>
      </c>
      <c r="CC262" s="5">
        <f t="shared" si="650"/>
        <v>2.1</v>
      </c>
      <c r="CD262" s="5">
        <f t="shared" si="651"/>
        <v>-8.5056085583864558</v>
      </c>
      <c r="CE262" s="34">
        <f t="shared" si="652"/>
        <v>8.2976332120090888</v>
      </c>
      <c r="CF262" s="34">
        <f t="shared" si="653"/>
        <v>20.951086528987116</v>
      </c>
      <c r="CG262" s="34">
        <f t="shared" si="654"/>
        <v>39.604787086000542</v>
      </c>
      <c r="CH262" s="5">
        <f t="shared" si="655"/>
        <v>0.83</v>
      </c>
      <c r="CI262" s="5">
        <f t="shared" si="656"/>
        <v>0.06</v>
      </c>
      <c r="CJ262" s="6">
        <f t="shared" si="657"/>
        <v>5.1999999999999998E-2</v>
      </c>
      <c r="CK262" s="5" t="str">
        <f t="shared" si="658"/>
        <v/>
      </c>
      <c r="CL262" s="5" t="str">
        <f t="shared" si="659"/>
        <v/>
      </c>
      <c r="CM262" s="5" t="str">
        <f t="shared" si="660"/>
        <v/>
      </c>
      <c r="CN262" s="5">
        <f t="shared" si="661"/>
        <v>0.54</v>
      </c>
      <c r="CO262" s="5">
        <f t="shared" si="662"/>
        <v>0.71</v>
      </c>
      <c r="CP262" s="5">
        <f t="shared" si="663"/>
        <v>1.93</v>
      </c>
      <c r="CQ262" s="6" t="str">
        <f t="shared" si="664"/>
        <v/>
      </c>
      <c r="CR262" s="40">
        <f t="shared" si="665"/>
        <v>5.4999999999999997E-3</v>
      </c>
      <c r="CS262" s="5" t="str">
        <f t="shared" si="666"/>
        <v/>
      </c>
      <c r="CT262" s="5" t="str">
        <f t="shared" si="667"/>
        <v/>
      </c>
      <c r="CU262" s="5" t="str">
        <f t="shared" si="668"/>
        <v/>
      </c>
      <c r="CV262" s="5" t="str">
        <f t="shared" si="669"/>
        <v/>
      </c>
      <c r="CW262" s="5" t="str">
        <f t="shared" si="670"/>
        <v/>
      </c>
      <c r="CX262" s="5" t="str">
        <f t="shared" si="671"/>
        <v/>
      </c>
      <c r="CY262" s="4">
        <f t="shared" si="672"/>
        <v>211</v>
      </c>
      <c r="CZ262" s="4">
        <f t="shared" si="673"/>
        <v>109.2</v>
      </c>
      <c r="DA262" s="4" t="str">
        <f t="shared" si="674"/>
        <v/>
      </c>
      <c r="DB262" s="5">
        <f t="shared" si="675"/>
        <v>0.1</v>
      </c>
      <c r="DC262" s="5" t="str">
        <f t="shared" si="676"/>
        <v/>
      </c>
      <c r="DD262" s="5" t="str">
        <f t="shared" si="677"/>
        <v/>
      </c>
      <c r="DE262" s="5" t="str">
        <f t="shared" si="678"/>
        <v/>
      </c>
      <c r="DF262" s="5" t="str">
        <f t="shared" si="679"/>
        <v/>
      </c>
      <c r="DG262" s="5" t="str">
        <f t="shared" si="680"/>
        <v/>
      </c>
      <c r="DH262" s="5" t="str">
        <f t="shared" si="681"/>
        <v/>
      </c>
      <c r="DI262" s="5" t="str">
        <f t="shared" si="682"/>
        <v/>
      </c>
      <c r="DJ262" s="5" t="str">
        <f t="shared" si="683"/>
        <v/>
      </c>
      <c r="DK262" s="5" t="str">
        <f t="shared" si="684"/>
        <v/>
      </c>
      <c r="DL262" s="5" t="str">
        <f t="shared" si="685"/>
        <v/>
      </c>
      <c r="DM262" s="5" t="str">
        <f t="shared" si="686"/>
        <v/>
      </c>
      <c r="DN262" s="5" t="str">
        <f t="shared" si="687"/>
        <v/>
      </c>
      <c r="DO262" s="5" t="str">
        <f t="shared" si="688"/>
        <v/>
      </c>
      <c r="DP262" s="5" t="str">
        <f t="shared" si="689"/>
        <v/>
      </c>
      <c r="DQ262" s="5" t="str">
        <f t="shared" si="690"/>
        <v/>
      </c>
      <c r="DR262" s="5" t="str">
        <f t="shared" si="691"/>
        <v/>
      </c>
      <c r="DS262" s="5" t="str">
        <f t="shared" si="692"/>
        <v/>
      </c>
      <c r="DT262" s="5" t="str">
        <f t="shared" si="693"/>
        <v/>
      </c>
      <c r="DU262" s="5" t="str">
        <f t="shared" si="694"/>
        <v/>
      </c>
      <c r="DV262" s="5" t="str">
        <f t="shared" si="695"/>
        <v/>
      </c>
      <c r="DW262" s="5" t="str">
        <f t="shared" si="696"/>
        <v/>
      </c>
      <c r="DX262" s="5" t="str">
        <f t="shared" si="697"/>
        <v/>
      </c>
      <c r="DY262" s="5" t="str">
        <f t="shared" si="698"/>
        <v/>
      </c>
      <c r="DZ262" s="36" t="str">
        <f t="shared" si="699"/>
        <v/>
      </c>
      <c r="EA262" s="36" t="str">
        <f t="shared" si="700"/>
        <v/>
      </c>
      <c r="EB262" s="4">
        <f t="shared" si="701"/>
        <v>-254.24585742259492</v>
      </c>
      <c r="EC262" s="4">
        <f t="shared" si="702"/>
        <v>76.187061970192261</v>
      </c>
      <c r="ED262" s="4">
        <f t="shared" si="703"/>
        <v>-144.72389917752903</v>
      </c>
      <c r="EE262" s="4">
        <f t="shared" si="704"/>
        <v>349.03050939889363</v>
      </c>
      <c r="EF262" s="4">
        <f t="shared" si="705"/>
        <v>129.78242863091413</v>
      </c>
      <c r="EG262" s="5">
        <f t="shared" si="706"/>
        <v>0.6751551380695171</v>
      </c>
      <c r="EH262" s="5">
        <f t="shared" si="707"/>
        <v>4.4776478974166025</v>
      </c>
      <c r="EI262" s="5">
        <f t="shared" si="708"/>
        <v>1.1733834821892379</v>
      </c>
      <c r="EJ262" s="5">
        <f t="shared" si="709"/>
        <v>0.35511185992919336</v>
      </c>
      <c r="EK262" s="5">
        <f t="shared" si="710"/>
        <v>0.22076161704837</v>
      </c>
      <c r="EL262" s="5">
        <f t="shared" si="711"/>
        <v>1.2619714980956322</v>
      </c>
      <c r="EM262" s="5">
        <f t="shared" si="712"/>
        <v>0.32</v>
      </c>
      <c r="EN262" s="5">
        <f t="shared" si="713"/>
        <v>19.010000000000002</v>
      </c>
      <c r="EO262" s="36">
        <f t="shared" si="714"/>
        <v>1.02</v>
      </c>
      <c r="EP262" s="36">
        <f t="shared" si="715"/>
        <v>1.8465100846588509</v>
      </c>
      <c r="EQ262" s="36">
        <f t="shared" si="716"/>
        <v>1.0690321542761769</v>
      </c>
      <c r="ER262" s="36">
        <f t="shared" si="717"/>
        <v>61.17536502845423</v>
      </c>
      <c r="ES262" s="36">
        <f t="shared" si="718"/>
        <v>56</v>
      </c>
      <c r="ET262" s="36">
        <f t="shared" si="719"/>
        <v>87</v>
      </c>
      <c r="EU262" s="36">
        <f t="shared" si="720"/>
        <v>9.4551034808662955</v>
      </c>
      <c r="EV262" s="36">
        <f t="shared" si="721"/>
        <v>8.2509845361861291</v>
      </c>
      <c r="EW262" s="36">
        <f t="shared" si="722"/>
        <v>15.326033702668463</v>
      </c>
      <c r="EX262" s="36">
        <f t="shared" si="723"/>
        <v>9.4551034808662955</v>
      </c>
      <c r="EY262" s="36">
        <f t="shared" si="724"/>
        <v>2.0972467172072635</v>
      </c>
      <c r="EZ262" s="36">
        <f t="shared" si="725"/>
        <v>8.2509845361861291</v>
      </c>
      <c r="FA262" s="5" t="str">
        <f t="shared" si="726"/>
        <v/>
      </c>
      <c r="FB262" s="5" t="str">
        <f t="shared" si="727"/>
        <v/>
      </c>
      <c r="FC262" s="5" t="str">
        <f t="shared" si="728"/>
        <v/>
      </c>
      <c r="FD262" s="36">
        <f t="shared" si="729"/>
        <v>61.17536502845423</v>
      </c>
      <c r="FE262" s="36">
        <f t="shared" si="730"/>
        <v>56</v>
      </c>
      <c r="FF262" s="36">
        <f t="shared" si="731"/>
        <v>55</v>
      </c>
      <c r="FG262" s="5" t="str">
        <f t="shared" si="732"/>
        <v/>
      </c>
      <c r="FH262" s="36" t="str">
        <f t="shared" si="733"/>
        <v/>
      </c>
      <c r="FI262" s="36" t="str">
        <f t="shared" si="734"/>
        <v/>
      </c>
      <c r="FJ262" s="5" t="str">
        <f t="shared" si="735"/>
        <v/>
      </c>
      <c r="FK262" s="5" t="str">
        <f t="shared" si="736"/>
        <v/>
      </c>
      <c r="FL262" s="5" t="str">
        <f t="shared" si="737"/>
        <v/>
      </c>
      <c r="FM262" s="5" t="str">
        <f t="shared" si="738"/>
        <v/>
      </c>
      <c r="FN262" s="5" t="str">
        <f t="shared" si="739"/>
        <v/>
      </c>
      <c r="FO262" s="5" t="str">
        <f t="shared" si="740"/>
        <v/>
      </c>
      <c r="FP262" s="4">
        <f t="shared" si="741"/>
        <v>122.36</v>
      </c>
      <c r="FQ262" s="4" t="str">
        <f t="shared" si="742"/>
        <v/>
      </c>
      <c r="FR262" s="4">
        <f t="shared" si="743"/>
        <v>295</v>
      </c>
      <c r="FS262" s="65">
        <f t="shared" si="744"/>
        <v>0.3821825476655219</v>
      </c>
      <c r="FT262" s="65">
        <f t="shared" si="745"/>
        <v>0.29257177339896495</v>
      </c>
      <c r="FU262" s="65" t="str">
        <f t="shared" si="746"/>
        <v/>
      </c>
      <c r="FV262" s="65" t="str">
        <f t="shared" si="747"/>
        <v/>
      </c>
      <c r="FW262" s="65">
        <f t="shared" si="748"/>
        <v>0.87004483595081328</v>
      </c>
      <c r="FX262" s="65">
        <f t="shared" si="749"/>
        <v>-0.14315679616247245</v>
      </c>
      <c r="FY262" s="65">
        <f t="shared" si="750"/>
        <v>4.2967797386284996</v>
      </c>
      <c r="FZ262" s="65">
        <f t="shared" si="751"/>
        <v>-5.187350868494029</v>
      </c>
      <c r="GA262" s="65" t="str">
        <f t="shared" si="752"/>
        <v/>
      </c>
      <c r="GB262" s="65">
        <f t="shared" si="753"/>
        <v>0.3622133706408735</v>
      </c>
      <c r="GC262" s="65">
        <f t="shared" si="754"/>
        <v>-1.5253246985260107</v>
      </c>
      <c r="GD262" s="65">
        <f t="shared" si="755"/>
        <v>-2.3339919414989243</v>
      </c>
    </row>
    <row r="263" spans="1:186">
      <c r="D263" s="38" t="s">
        <v>439</v>
      </c>
      <c r="E263" s="38" t="s">
        <v>646</v>
      </c>
      <c r="F263" s="58" t="s">
        <v>488</v>
      </c>
      <c r="G263" s="38" t="s">
        <v>489</v>
      </c>
      <c r="H263" s="34">
        <v>52.188375007447718</v>
      </c>
      <c r="I263" s="34">
        <v>1.5655540108438761</v>
      </c>
      <c r="J263" s="34">
        <v>15.811123115727593</v>
      </c>
      <c r="K263" s="34">
        <v>15.431889535461062</v>
      </c>
      <c r="L263" s="34">
        <v>0.12641119342217633</v>
      </c>
      <c r="M263" s="34">
        <v>4.8619689777760122</v>
      </c>
      <c r="N263" s="34">
        <v>2.5865674961768388</v>
      </c>
      <c r="O263" s="34">
        <v>5.0856195507537096</v>
      </c>
      <c r="P263" s="34">
        <v>9.3349804373299441E-2</v>
      </c>
      <c r="Q263" s="34">
        <v>0.17114130801771565</v>
      </c>
      <c r="R263" s="34">
        <v>2.78</v>
      </c>
      <c r="S263" s="5">
        <f t="shared" si="756"/>
        <v>100.702</v>
      </c>
      <c r="U263" s="4">
        <v>42</v>
      </c>
      <c r="V263" s="4">
        <v>477</v>
      </c>
      <c r="W263" s="4">
        <v>43</v>
      </c>
      <c r="Y263" s="4">
        <v>47</v>
      </c>
      <c r="Z263" s="4">
        <v>89</v>
      </c>
      <c r="AC263" s="4">
        <v>106</v>
      </c>
      <c r="AD263" s="4">
        <v>30</v>
      </c>
      <c r="AE263" s="4">
        <v>92</v>
      </c>
      <c r="AF263" s="26"/>
      <c r="AG263" s="4">
        <v>25</v>
      </c>
      <c r="BK263" s="4">
        <f t="shared" si="632"/>
        <v>9385</v>
      </c>
      <c r="BL263" s="6">
        <f t="shared" si="633"/>
        <v>0.86850349488180589</v>
      </c>
      <c r="BM263" s="6">
        <f t="shared" si="634"/>
        <v>1.9598823370604361E-2</v>
      </c>
      <c r="BN263" s="6">
        <f t="shared" si="635"/>
        <v>0.31008282243042934</v>
      </c>
      <c r="BO263" s="6">
        <f t="shared" si="636"/>
        <v>0.1932609835373959</v>
      </c>
      <c r="BP263" s="6">
        <f t="shared" si="637"/>
        <v>1.7819452131685415E-3</v>
      </c>
      <c r="BQ263" s="6">
        <f t="shared" si="638"/>
        <v>0.12061446236110177</v>
      </c>
      <c r="BR263" s="6">
        <f t="shared" si="639"/>
        <v>4.6122815552368739E-2</v>
      </c>
      <c r="BS263" s="6">
        <f t="shared" si="640"/>
        <v>0.1641051807277738</v>
      </c>
      <c r="BT263" s="6">
        <f t="shared" si="641"/>
        <v>1.9819491374373555E-3</v>
      </c>
      <c r="BU263" s="6">
        <f t="shared" si="642"/>
        <v>2.4114598847078434E-3</v>
      </c>
      <c r="BV263" s="5">
        <f t="shared" si="643"/>
        <v>1.83</v>
      </c>
      <c r="BW263" s="5">
        <f t="shared" si="644"/>
        <v>12.24</v>
      </c>
      <c r="BX263" s="36">
        <f t="shared" si="645"/>
        <v>40.98</v>
      </c>
      <c r="BY263" s="5">
        <f t="shared" si="646"/>
        <v>2.86</v>
      </c>
      <c r="BZ263" s="5">
        <f t="shared" si="647"/>
        <v>10.1</v>
      </c>
      <c r="CA263" s="5">
        <f t="shared" si="648"/>
        <v>1.65</v>
      </c>
      <c r="CB263" s="5">
        <f t="shared" si="649"/>
        <v>9.15</v>
      </c>
      <c r="CC263" s="5">
        <f t="shared" si="650"/>
        <v>5.18</v>
      </c>
      <c r="CD263" s="5">
        <f t="shared" si="651"/>
        <v>2.5924018589501703</v>
      </c>
      <c r="CE263" s="34">
        <f t="shared" si="652"/>
        <v>4.9553187821493117</v>
      </c>
      <c r="CF263" s="34">
        <f t="shared" si="653"/>
        <v>12.627505829079862</v>
      </c>
      <c r="CG263" s="34">
        <f t="shared" si="654"/>
        <v>39.242260896349904</v>
      </c>
      <c r="CH263" s="5">
        <f t="shared" si="655"/>
        <v>1.04</v>
      </c>
      <c r="CI263" s="5">
        <f t="shared" si="656"/>
        <v>0.08</v>
      </c>
      <c r="CJ263" s="6">
        <f t="shared" si="657"/>
        <v>5.3999999999999999E-2</v>
      </c>
      <c r="CK263" s="5" t="str">
        <f t="shared" si="658"/>
        <v/>
      </c>
      <c r="CL263" s="5" t="str">
        <f t="shared" si="659"/>
        <v/>
      </c>
      <c r="CM263" s="5" t="str">
        <f t="shared" si="660"/>
        <v/>
      </c>
      <c r="CN263" s="5">
        <f t="shared" si="661"/>
        <v>1.0900000000000001</v>
      </c>
      <c r="CO263" s="5">
        <f t="shared" si="662"/>
        <v>0.09</v>
      </c>
      <c r="CP263" s="5">
        <f t="shared" si="663"/>
        <v>3.07</v>
      </c>
      <c r="CQ263" s="6" t="str">
        <f t="shared" si="664"/>
        <v/>
      </c>
      <c r="CR263" s="40">
        <f t="shared" si="665"/>
        <v>5.8999999999999999E-3</v>
      </c>
      <c r="CS263" s="5" t="str">
        <f t="shared" si="666"/>
        <v/>
      </c>
      <c r="CT263" s="5" t="str">
        <f t="shared" si="667"/>
        <v/>
      </c>
      <c r="CU263" s="5" t="str">
        <f t="shared" si="668"/>
        <v/>
      </c>
      <c r="CV263" s="5" t="str">
        <f t="shared" si="669"/>
        <v/>
      </c>
      <c r="CW263" s="5" t="str">
        <f t="shared" si="670"/>
        <v/>
      </c>
      <c r="CX263" s="5" t="str">
        <f t="shared" si="671"/>
        <v/>
      </c>
      <c r="CY263" s="4">
        <f t="shared" si="672"/>
        <v>313</v>
      </c>
      <c r="CZ263" s="4">
        <f t="shared" si="673"/>
        <v>102</v>
      </c>
      <c r="DA263" s="4" t="str">
        <f t="shared" si="674"/>
        <v/>
      </c>
      <c r="DB263" s="5">
        <f t="shared" si="675"/>
        <v>0.83</v>
      </c>
      <c r="DC263" s="5" t="str">
        <f t="shared" si="676"/>
        <v/>
      </c>
      <c r="DD263" s="5" t="str">
        <f t="shared" si="677"/>
        <v/>
      </c>
      <c r="DE263" s="5" t="str">
        <f t="shared" si="678"/>
        <v/>
      </c>
      <c r="DF263" s="5" t="str">
        <f t="shared" si="679"/>
        <v/>
      </c>
      <c r="DG263" s="5" t="str">
        <f t="shared" si="680"/>
        <v/>
      </c>
      <c r="DH263" s="5" t="str">
        <f t="shared" si="681"/>
        <v/>
      </c>
      <c r="DI263" s="5" t="str">
        <f t="shared" si="682"/>
        <v/>
      </c>
      <c r="DJ263" s="5" t="str">
        <f t="shared" si="683"/>
        <v/>
      </c>
      <c r="DK263" s="5" t="str">
        <f t="shared" si="684"/>
        <v/>
      </c>
      <c r="DL263" s="5" t="str">
        <f t="shared" si="685"/>
        <v/>
      </c>
      <c r="DM263" s="5" t="str">
        <f t="shared" si="686"/>
        <v/>
      </c>
      <c r="DN263" s="5" t="str">
        <f t="shared" si="687"/>
        <v/>
      </c>
      <c r="DO263" s="5" t="str">
        <f t="shared" si="688"/>
        <v/>
      </c>
      <c r="DP263" s="5" t="str">
        <f t="shared" si="689"/>
        <v/>
      </c>
      <c r="DQ263" s="5" t="str">
        <f t="shared" si="690"/>
        <v/>
      </c>
      <c r="DR263" s="5" t="str">
        <f t="shared" si="691"/>
        <v/>
      </c>
      <c r="DS263" s="5" t="str">
        <f t="shared" si="692"/>
        <v/>
      </c>
      <c r="DT263" s="5" t="str">
        <f t="shared" si="693"/>
        <v/>
      </c>
      <c r="DU263" s="5" t="str">
        <f t="shared" si="694"/>
        <v/>
      </c>
      <c r="DV263" s="5" t="str">
        <f t="shared" si="695"/>
        <v/>
      </c>
      <c r="DW263" s="5" t="str">
        <f t="shared" si="696"/>
        <v/>
      </c>
      <c r="DX263" s="5" t="str">
        <f t="shared" si="697"/>
        <v/>
      </c>
      <c r="DY263" s="5" t="str">
        <f t="shared" si="698"/>
        <v/>
      </c>
      <c r="DZ263" s="36" t="str">
        <f t="shared" si="699"/>
        <v/>
      </c>
      <c r="EA263" s="36" t="str">
        <f t="shared" si="700"/>
        <v/>
      </c>
      <c r="EB263" s="4">
        <f t="shared" si="701"/>
        <v>-208.24604714270521</v>
      </c>
      <c r="EC263" s="4">
        <f t="shared" si="702"/>
        <v>92.665491393811635</v>
      </c>
      <c r="ED263" s="4">
        <f t="shared" si="703"/>
        <v>51.750061460480723</v>
      </c>
      <c r="EE263" s="4">
        <f t="shared" si="704"/>
        <v>333.47426926910208</v>
      </c>
      <c r="EF263" s="4">
        <f t="shared" si="705"/>
        <v>128.86023933708628</v>
      </c>
      <c r="EG263" s="5">
        <f t="shared" si="706"/>
        <v>1.2007949870888448</v>
      </c>
      <c r="EH263" s="5">
        <f t="shared" si="707"/>
        <v>1.8679267656692355</v>
      </c>
      <c r="EI263" s="5">
        <f t="shared" si="708"/>
        <v>1.4618445575580483</v>
      </c>
      <c r="EJ263" s="5">
        <f t="shared" si="709"/>
        <v>3.5998734452256249</v>
      </c>
      <c r="EK263" s="5">
        <f t="shared" si="710"/>
        <v>0.53236130922642577</v>
      </c>
      <c r="EL263" s="5">
        <f t="shared" si="711"/>
        <v>0.29934369610479339</v>
      </c>
      <c r="EM263" s="5">
        <f t="shared" si="712"/>
        <v>0.3</v>
      </c>
      <c r="EN263" s="5">
        <f t="shared" si="713"/>
        <v>17.79</v>
      </c>
      <c r="EO263" s="36">
        <f t="shared" si="714"/>
        <v>1.57</v>
      </c>
      <c r="EP263" s="36">
        <f t="shared" si="715"/>
        <v>1.2641119342217633</v>
      </c>
      <c r="EQ263" s="36">
        <f t="shared" si="716"/>
        <v>1.7114130801771565</v>
      </c>
      <c r="ER263" s="36">
        <f t="shared" si="717"/>
        <v>93.854962950090382</v>
      </c>
      <c r="ES263" s="36">
        <f t="shared" si="718"/>
        <v>92</v>
      </c>
      <c r="ET263" s="36">
        <f t="shared" si="719"/>
        <v>90</v>
      </c>
      <c r="EU263" s="36">
        <f t="shared" si="720"/>
        <v>13.888700581914955</v>
      </c>
      <c r="EV263" s="36">
        <f t="shared" si="721"/>
        <v>4.8619689777760122</v>
      </c>
      <c r="EW263" s="36">
        <f t="shared" si="722"/>
        <v>15.811123115727593</v>
      </c>
      <c r="EX263" s="36">
        <f t="shared" si="723"/>
        <v>13.888700581914955</v>
      </c>
      <c r="EY263" s="36">
        <f t="shared" si="724"/>
        <v>5.1789693551270091</v>
      </c>
      <c r="EZ263" s="36">
        <f t="shared" si="725"/>
        <v>4.8619689777760122</v>
      </c>
      <c r="FA263" s="5" t="str">
        <f t="shared" si="726"/>
        <v/>
      </c>
      <c r="FB263" s="5" t="str">
        <f t="shared" si="727"/>
        <v/>
      </c>
      <c r="FC263" s="5" t="str">
        <f t="shared" si="728"/>
        <v/>
      </c>
      <c r="FD263" s="36">
        <f t="shared" si="729"/>
        <v>93.854962950090382</v>
      </c>
      <c r="FE263" s="36">
        <f t="shared" si="730"/>
        <v>92</v>
      </c>
      <c r="FF263" s="36">
        <f t="shared" si="731"/>
        <v>53</v>
      </c>
      <c r="FG263" s="5" t="str">
        <f t="shared" si="732"/>
        <v/>
      </c>
      <c r="FH263" s="36" t="str">
        <f t="shared" si="733"/>
        <v/>
      </c>
      <c r="FI263" s="36" t="str">
        <f t="shared" si="734"/>
        <v/>
      </c>
      <c r="FJ263" s="5" t="str">
        <f t="shared" si="735"/>
        <v/>
      </c>
      <c r="FK263" s="5" t="str">
        <f t="shared" si="736"/>
        <v/>
      </c>
      <c r="FL263" s="5" t="str">
        <f t="shared" si="737"/>
        <v/>
      </c>
      <c r="FM263" s="5" t="str">
        <f t="shared" si="738"/>
        <v/>
      </c>
      <c r="FN263" s="5" t="str">
        <f t="shared" si="739"/>
        <v/>
      </c>
      <c r="FO263" s="5" t="str">
        <f t="shared" si="740"/>
        <v/>
      </c>
      <c r="FP263" s="4">
        <f t="shared" si="741"/>
        <v>187.7</v>
      </c>
      <c r="FQ263" s="4" t="str">
        <f t="shared" si="742"/>
        <v/>
      </c>
      <c r="FR263" s="4">
        <f t="shared" si="743"/>
        <v>477</v>
      </c>
      <c r="FS263" s="65">
        <f t="shared" si="744"/>
        <v>0.40505410641876755</v>
      </c>
      <c r="FT263" s="65">
        <f t="shared" si="745"/>
        <v>4.8755022112572932E-2</v>
      </c>
      <c r="FU263" s="65" t="str">
        <f t="shared" si="746"/>
        <v/>
      </c>
      <c r="FV263" s="65" t="str">
        <f t="shared" si="747"/>
        <v/>
      </c>
      <c r="FW263" s="65">
        <f t="shared" si="748"/>
        <v>0.71548637368546819</v>
      </c>
      <c r="FX263" s="65">
        <f t="shared" si="749"/>
        <v>-0.34506842036463248</v>
      </c>
      <c r="FY263" s="65">
        <f t="shared" si="750"/>
        <v>4.5000675845007336</v>
      </c>
      <c r="FZ263" s="65">
        <f t="shared" si="751"/>
        <v>-5.9694272174419645</v>
      </c>
      <c r="GA263" s="65" t="str">
        <f t="shared" si="752"/>
        <v/>
      </c>
      <c r="GB263" s="65">
        <f t="shared" si="753"/>
        <v>0.45599556504935357</v>
      </c>
      <c r="GC263" s="65">
        <f t="shared" si="754"/>
        <v>-1.5253089701495501</v>
      </c>
      <c r="GD263" s="65">
        <f t="shared" si="755"/>
        <v>-2.367724816039404</v>
      </c>
    </row>
    <row r="264" spans="1:186">
      <c r="D264" s="38" t="s">
        <v>439</v>
      </c>
      <c r="E264" s="38" t="s">
        <v>646</v>
      </c>
      <c r="F264" s="58" t="s">
        <v>490</v>
      </c>
      <c r="G264" s="38" t="s">
        <v>491</v>
      </c>
      <c r="H264" s="34">
        <v>51.102596799683916</v>
      </c>
      <c r="I264" s="34">
        <v>1.7502854602923745</v>
      </c>
      <c r="J264" s="34">
        <v>14.384859739233503</v>
      </c>
      <c r="K264" s="34">
        <v>13.437983998419597</v>
      </c>
      <c r="L264" s="34">
        <v>0.20085242986961674</v>
      </c>
      <c r="M264" s="34">
        <v>3.8161961675227185</v>
      </c>
      <c r="N264" s="34">
        <v>8.9140221256420382</v>
      </c>
      <c r="O264" s="34">
        <v>3.0127864480442512</v>
      </c>
      <c r="P264" s="34">
        <v>0</v>
      </c>
      <c r="Q264" s="34">
        <v>0.21041683129197947</v>
      </c>
      <c r="R264" s="34">
        <v>4.41</v>
      </c>
      <c r="S264" s="5">
        <f t="shared" si="756"/>
        <v>101.23999999999998</v>
      </c>
      <c r="U264" s="4">
        <v>45</v>
      </c>
      <c r="V264" s="4">
        <v>374</v>
      </c>
      <c r="W264" s="4">
        <v>231</v>
      </c>
      <c r="Y264" s="4">
        <v>100</v>
      </c>
      <c r="Z264" s="4">
        <v>32</v>
      </c>
      <c r="AC264" s="4">
        <v>162</v>
      </c>
      <c r="AD264" s="4">
        <v>43</v>
      </c>
      <c r="AE264" s="4">
        <v>116</v>
      </c>
      <c r="AF264" s="26"/>
      <c r="AG264" s="4">
        <v>9</v>
      </c>
      <c r="BK264" s="4">
        <f t="shared" si="632"/>
        <v>10493</v>
      </c>
      <c r="BL264" s="6">
        <f t="shared" si="633"/>
        <v>0.85043429521857072</v>
      </c>
      <c r="BM264" s="6">
        <f t="shared" si="634"/>
        <v>2.191143540676483E-2</v>
      </c>
      <c r="BN264" s="6">
        <f t="shared" si="635"/>
        <v>0.28211138927698576</v>
      </c>
      <c r="BO264" s="6">
        <f t="shared" si="636"/>
        <v>0.16829034437594989</v>
      </c>
      <c r="BP264" s="6">
        <f t="shared" si="637"/>
        <v>2.8313001109334188E-3</v>
      </c>
      <c r="BQ264" s="6">
        <f t="shared" si="638"/>
        <v>9.4671202369702764E-2</v>
      </c>
      <c r="BR264" s="6">
        <f t="shared" si="639"/>
        <v>0.15895189239732593</v>
      </c>
      <c r="BS264" s="6">
        <f t="shared" si="640"/>
        <v>9.7218020266029409E-2</v>
      </c>
      <c r="BT264" s="6">
        <f t="shared" si="641"/>
        <v>0</v>
      </c>
      <c r="BU264" s="6">
        <f t="shared" si="642"/>
        <v>2.9648701041563967E-3</v>
      </c>
      <c r="BV264" s="5">
        <f t="shared" si="643"/>
        <v>1.6</v>
      </c>
      <c r="BW264" s="5">
        <f t="shared" si="644"/>
        <v>10.65</v>
      </c>
      <c r="BX264" s="36">
        <f t="shared" si="645"/>
        <v>38.49</v>
      </c>
      <c r="BY264" s="5">
        <f t="shared" si="646"/>
        <v>3.17</v>
      </c>
      <c r="BZ264" s="5">
        <f t="shared" si="647"/>
        <v>8.2200000000000006</v>
      </c>
      <c r="CA264" s="5">
        <f t="shared" si="648"/>
        <v>5.09</v>
      </c>
      <c r="CB264" s="5">
        <f t="shared" si="649"/>
        <v>8.32</v>
      </c>
      <c r="CC264" s="5">
        <f t="shared" si="650"/>
        <v>3.01</v>
      </c>
      <c r="CD264" s="5">
        <f t="shared" si="651"/>
        <v>-5.9012356775977874</v>
      </c>
      <c r="CE264" s="34">
        <f t="shared" si="652"/>
        <v>3.8161961675227185</v>
      </c>
      <c r="CF264" s="34">
        <f t="shared" si="653"/>
        <v>15.743004741209008</v>
      </c>
      <c r="CG264" s="34">
        <f t="shared" si="654"/>
        <v>24.240583232077768</v>
      </c>
      <c r="CH264" s="5">
        <f t="shared" si="655"/>
        <v>0</v>
      </c>
      <c r="CI264" s="5">
        <f t="shared" si="656"/>
        <v>0</v>
      </c>
      <c r="CJ264" s="6">
        <f t="shared" si="657"/>
        <v>5.5E-2</v>
      </c>
      <c r="CK264" s="5" t="str">
        <f t="shared" si="658"/>
        <v/>
      </c>
      <c r="CL264" s="5" t="str">
        <f t="shared" si="659"/>
        <v/>
      </c>
      <c r="CM264" s="5" t="str">
        <f t="shared" si="660"/>
        <v/>
      </c>
      <c r="CN264" s="5">
        <f t="shared" si="661"/>
        <v>0.43</v>
      </c>
      <c r="CO264" s="5">
        <f t="shared" si="662"/>
        <v>0.62</v>
      </c>
      <c r="CP264" s="5">
        <f t="shared" si="663"/>
        <v>2.7</v>
      </c>
      <c r="CQ264" s="6" t="str">
        <f t="shared" si="664"/>
        <v/>
      </c>
      <c r="CR264" s="40">
        <f t="shared" si="665"/>
        <v>6.6E-3</v>
      </c>
      <c r="CS264" s="5" t="str">
        <f t="shared" si="666"/>
        <v/>
      </c>
      <c r="CT264" s="5" t="str">
        <f t="shared" si="667"/>
        <v/>
      </c>
      <c r="CU264" s="5" t="str">
        <f t="shared" si="668"/>
        <v/>
      </c>
      <c r="CV264" s="5" t="str">
        <f t="shared" si="669"/>
        <v/>
      </c>
      <c r="CW264" s="5" t="str">
        <f t="shared" si="670"/>
        <v/>
      </c>
      <c r="CX264" s="5" t="str">
        <f t="shared" si="671"/>
        <v/>
      </c>
      <c r="CY264" s="4">
        <f t="shared" si="672"/>
        <v>244</v>
      </c>
      <c r="CZ264" s="4">
        <f t="shared" si="673"/>
        <v>90.5</v>
      </c>
      <c r="DA264" s="4" t="str">
        <f t="shared" si="674"/>
        <v/>
      </c>
      <c r="DB264" s="5">
        <f t="shared" si="675"/>
        <v>0.21</v>
      </c>
      <c r="DC264" s="5" t="str">
        <f t="shared" si="676"/>
        <v/>
      </c>
      <c r="DD264" s="5" t="str">
        <f t="shared" si="677"/>
        <v/>
      </c>
      <c r="DE264" s="5" t="str">
        <f t="shared" si="678"/>
        <v/>
      </c>
      <c r="DF264" s="5" t="str">
        <f t="shared" si="679"/>
        <v/>
      </c>
      <c r="DG264" s="5" t="str">
        <f t="shared" si="680"/>
        <v/>
      </c>
      <c r="DH264" s="5" t="str">
        <f t="shared" si="681"/>
        <v/>
      </c>
      <c r="DI264" s="5" t="str">
        <f t="shared" si="682"/>
        <v/>
      </c>
      <c r="DJ264" s="5" t="str">
        <f t="shared" si="683"/>
        <v/>
      </c>
      <c r="DK264" s="5" t="str">
        <f t="shared" si="684"/>
        <v/>
      </c>
      <c r="DL264" s="5" t="str">
        <f t="shared" si="685"/>
        <v/>
      </c>
      <c r="DM264" s="5" t="str">
        <f t="shared" si="686"/>
        <v/>
      </c>
      <c r="DN264" s="5" t="str">
        <f t="shared" si="687"/>
        <v/>
      </c>
      <c r="DO264" s="5" t="str">
        <f t="shared" si="688"/>
        <v/>
      </c>
      <c r="DP264" s="5" t="str">
        <f t="shared" si="689"/>
        <v/>
      </c>
      <c r="DQ264" s="5" t="str">
        <f t="shared" si="690"/>
        <v/>
      </c>
      <c r="DR264" s="5" t="str">
        <f t="shared" si="691"/>
        <v/>
      </c>
      <c r="DS264" s="5" t="str">
        <f t="shared" si="692"/>
        <v/>
      </c>
      <c r="DT264" s="5" t="str">
        <f t="shared" si="693"/>
        <v/>
      </c>
      <c r="DU264" s="5" t="str">
        <f t="shared" si="694"/>
        <v/>
      </c>
      <c r="DV264" s="5" t="str">
        <f t="shared" si="695"/>
        <v/>
      </c>
      <c r="DW264" s="5" t="str">
        <f t="shared" si="696"/>
        <v/>
      </c>
      <c r="DX264" s="5" t="str">
        <f t="shared" si="697"/>
        <v/>
      </c>
      <c r="DY264" s="5" t="str">
        <f t="shared" si="698"/>
        <v/>
      </c>
      <c r="DZ264" s="36" t="str">
        <f t="shared" si="699"/>
        <v/>
      </c>
      <c r="EA264" s="36" t="str">
        <f t="shared" si="700"/>
        <v/>
      </c>
      <c r="EB264" s="4">
        <f t="shared" si="701"/>
        <v>-256.16991266335532</v>
      </c>
      <c r="EC264" s="4">
        <f t="shared" si="702"/>
        <v>80.292149875276891</v>
      </c>
      <c r="ED264" s="4">
        <f t="shared" si="703"/>
        <v>-133.01041578369555</v>
      </c>
      <c r="EE264" s="4">
        <f t="shared" si="704"/>
        <v>284.87298215241748</v>
      </c>
      <c r="EF264" s="4">
        <f t="shared" si="705"/>
        <v>189.83486797230563</v>
      </c>
      <c r="EG264" s="5">
        <f t="shared" si="706"/>
        <v>0.67977167563678198</v>
      </c>
      <c r="EH264" s="5">
        <f t="shared" si="707"/>
        <v>2.9033483407747829</v>
      </c>
      <c r="EI264" s="5">
        <f t="shared" si="708"/>
        <v>1.1016175609670404</v>
      </c>
      <c r="EJ264" s="5">
        <f t="shared" si="709"/>
        <v>0.61142184687802847</v>
      </c>
      <c r="EK264" s="5">
        <f t="shared" si="710"/>
        <v>0.3444299073438572</v>
      </c>
      <c r="EL264" s="5">
        <f t="shared" si="711"/>
        <v>1.1266522748656933</v>
      </c>
      <c r="EM264" s="5">
        <f t="shared" si="712"/>
        <v>0.28000000000000003</v>
      </c>
      <c r="EN264" s="5">
        <f t="shared" si="713"/>
        <v>18.62</v>
      </c>
      <c r="EO264" s="36">
        <f t="shared" si="714"/>
        <v>1.75</v>
      </c>
      <c r="EP264" s="36">
        <f t="shared" si="715"/>
        <v>2.0085242986961673</v>
      </c>
      <c r="EQ264" s="36">
        <f t="shared" si="716"/>
        <v>2.1041683129197946</v>
      </c>
      <c r="ER264" s="36">
        <f t="shared" si="717"/>
        <v>104.92961334452785</v>
      </c>
      <c r="ES264" s="36">
        <f t="shared" si="718"/>
        <v>116</v>
      </c>
      <c r="ET264" s="36">
        <f t="shared" si="719"/>
        <v>129</v>
      </c>
      <c r="EU264" s="36">
        <f t="shared" si="720"/>
        <v>12.094185598577637</v>
      </c>
      <c r="EV264" s="36">
        <f t="shared" si="721"/>
        <v>3.8161961675227185</v>
      </c>
      <c r="EW264" s="36">
        <f t="shared" si="722"/>
        <v>14.384859739233503</v>
      </c>
      <c r="EX264" s="36">
        <f t="shared" si="723"/>
        <v>12.094185598577637</v>
      </c>
      <c r="EY264" s="36">
        <f t="shared" si="724"/>
        <v>3.0127864480442512</v>
      </c>
      <c r="EZ264" s="36">
        <f t="shared" si="725"/>
        <v>3.8161961675227185</v>
      </c>
      <c r="FA264" s="5" t="str">
        <f t="shared" si="726"/>
        <v/>
      </c>
      <c r="FB264" s="5" t="str">
        <f t="shared" si="727"/>
        <v/>
      </c>
      <c r="FC264" s="5" t="str">
        <f t="shared" si="728"/>
        <v/>
      </c>
      <c r="FD264" s="36">
        <f t="shared" si="729"/>
        <v>104.92961334452785</v>
      </c>
      <c r="FE264" s="36">
        <f t="shared" si="730"/>
        <v>116</v>
      </c>
      <c r="FF264" s="36">
        <f t="shared" si="731"/>
        <v>81</v>
      </c>
      <c r="FG264" s="5" t="str">
        <f t="shared" si="732"/>
        <v/>
      </c>
      <c r="FH264" s="36" t="str">
        <f t="shared" si="733"/>
        <v/>
      </c>
      <c r="FI264" s="36" t="str">
        <f t="shared" si="734"/>
        <v/>
      </c>
      <c r="FJ264" s="5" t="str">
        <f t="shared" si="735"/>
        <v/>
      </c>
      <c r="FK264" s="5" t="str">
        <f t="shared" si="736"/>
        <v/>
      </c>
      <c r="FL264" s="5" t="str">
        <f t="shared" si="737"/>
        <v/>
      </c>
      <c r="FM264" s="5" t="str">
        <f t="shared" si="738"/>
        <v/>
      </c>
      <c r="FN264" s="5" t="str">
        <f t="shared" si="739"/>
        <v/>
      </c>
      <c r="FO264" s="5" t="str">
        <f t="shared" si="740"/>
        <v/>
      </c>
      <c r="FP264" s="4">
        <f t="shared" si="741"/>
        <v>209.86</v>
      </c>
      <c r="FQ264" s="4" t="str">
        <f t="shared" si="742"/>
        <v/>
      </c>
      <c r="FR264" s="4">
        <f t="shared" si="743"/>
        <v>374</v>
      </c>
      <c r="FS264" s="65">
        <f t="shared" si="744"/>
        <v>0.25094193367396267</v>
      </c>
      <c r="FT264" s="65">
        <f t="shared" si="745"/>
        <v>3.0252849584844952E-2</v>
      </c>
      <c r="FU264" s="65" t="str">
        <f t="shared" si="746"/>
        <v/>
      </c>
      <c r="FV264" s="65" t="str">
        <f t="shared" si="747"/>
        <v/>
      </c>
      <c r="FW264" s="65">
        <f t="shared" si="748"/>
        <v>0.65789017291750762</v>
      </c>
      <c r="FX264" s="65">
        <f t="shared" si="749"/>
        <v>-0.20932466699194294</v>
      </c>
      <c r="FY264" s="65">
        <f t="shared" si="750"/>
        <v>4.3834099138331251</v>
      </c>
      <c r="FZ264" s="65">
        <f t="shared" si="751"/>
        <v>-5.565417828267087</v>
      </c>
      <c r="GA264" s="65" t="str">
        <f t="shared" si="752"/>
        <v/>
      </c>
      <c r="GB264" s="65">
        <f t="shared" si="753"/>
        <v>0.35059008672461478</v>
      </c>
      <c r="GC264" s="65">
        <f t="shared" si="754"/>
        <v>-1.4662356945871193</v>
      </c>
      <c r="GD264" s="65">
        <f t="shared" si="755"/>
        <v>-2.2815000292374554</v>
      </c>
    </row>
    <row r="265" spans="1:186">
      <c r="D265" s="38" t="s">
        <v>439</v>
      </c>
      <c r="E265" s="38" t="s">
        <v>646</v>
      </c>
      <c r="F265" s="58" t="s">
        <v>492</v>
      </c>
      <c r="G265" s="38" t="s">
        <v>493</v>
      </c>
      <c r="H265" s="34">
        <v>51.533479580573953</v>
      </c>
      <c r="I265" s="34">
        <v>1.5477759381898455</v>
      </c>
      <c r="J265" s="34">
        <v>12.354235651214129</v>
      </c>
      <c r="K265" s="34">
        <v>11.34724889624724</v>
      </c>
      <c r="L265" s="34">
        <v>0.19580298013245032</v>
      </c>
      <c r="M265" s="34">
        <v>3.9999751655629141</v>
      </c>
      <c r="N265" s="34">
        <v>11.34724889624724</v>
      </c>
      <c r="O265" s="34">
        <v>2.0792411699779247</v>
      </c>
      <c r="P265" s="34">
        <v>2.2377483443708608E-2</v>
      </c>
      <c r="Q265" s="34">
        <v>0.18461423841059604</v>
      </c>
      <c r="R265" s="34">
        <v>6.86</v>
      </c>
      <c r="S265" s="5">
        <f t="shared" si="756"/>
        <v>101.47199999999999</v>
      </c>
      <c r="U265" s="4">
        <v>40</v>
      </c>
      <c r="V265" s="4">
        <v>324</v>
      </c>
      <c r="W265" s="4">
        <v>236</v>
      </c>
      <c r="Y265" s="4">
        <v>112</v>
      </c>
      <c r="Z265" s="4">
        <v>72</v>
      </c>
      <c r="AC265" s="4">
        <v>141</v>
      </c>
      <c r="AD265" s="4">
        <v>40</v>
      </c>
      <c r="AE265" s="4">
        <v>108</v>
      </c>
      <c r="AF265" s="26"/>
      <c r="AG265" s="4">
        <v>3</v>
      </c>
      <c r="BK265" s="4">
        <f t="shared" si="632"/>
        <v>9279</v>
      </c>
      <c r="BL265" s="6">
        <f t="shared" si="633"/>
        <v>0.85760491896445246</v>
      </c>
      <c r="BM265" s="6">
        <f t="shared" si="634"/>
        <v>1.9376263622807279E-2</v>
      </c>
      <c r="BN265" s="6">
        <f t="shared" si="635"/>
        <v>0.24228742206734905</v>
      </c>
      <c r="BO265" s="6">
        <f t="shared" si="636"/>
        <v>0.14210706194423595</v>
      </c>
      <c r="BP265" s="6">
        <f t="shared" si="637"/>
        <v>2.7601209491464663E-3</v>
      </c>
      <c r="BQ265" s="6">
        <f t="shared" si="638"/>
        <v>9.9230343973279928E-2</v>
      </c>
      <c r="BR265" s="6">
        <f t="shared" si="639"/>
        <v>0.20234038688030029</v>
      </c>
      <c r="BS265" s="6">
        <f t="shared" si="640"/>
        <v>6.7093939011872369E-2</v>
      </c>
      <c r="BT265" s="6">
        <f t="shared" si="641"/>
        <v>4.7510580559890884E-4</v>
      </c>
      <c r="BU265" s="6">
        <f t="shared" si="642"/>
        <v>2.6012996817048901E-3</v>
      </c>
      <c r="BV265" s="5">
        <f t="shared" si="643"/>
        <v>1.35</v>
      </c>
      <c r="BW265" s="5">
        <f t="shared" si="644"/>
        <v>9</v>
      </c>
      <c r="BX265" s="36">
        <f t="shared" si="645"/>
        <v>43.72</v>
      </c>
      <c r="BY265" s="5">
        <f t="shared" si="646"/>
        <v>2.5499999999999998</v>
      </c>
      <c r="BZ265" s="5">
        <f t="shared" si="647"/>
        <v>7.98</v>
      </c>
      <c r="CA265" s="5">
        <f t="shared" si="648"/>
        <v>7.33</v>
      </c>
      <c r="CB265" s="5">
        <f t="shared" si="649"/>
        <v>8.3800000000000008</v>
      </c>
      <c r="CC265" s="5">
        <f t="shared" si="650"/>
        <v>2.1</v>
      </c>
      <c r="CD265" s="5">
        <f t="shared" si="651"/>
        <v>-9.245630242825607</v>
      </c>
      <c r="CE265" s="34">
        <f t="shared" si="652"/>
        <v>4.0223526490066224</v>
      </c>
      <c r="CF265" s="34">
        <f t="shared" si="653"/>
        <v>17.448842715231788</v>
      </c>
      <c r="CG265" s="34">
        <f t="shared" si="654"/>
        <v>23.052260339852516</v>
      </c>
      <c r="CH265" s="5">
        <f t="shared" si="655"/>
        <v>0.23</v>
      </c>
      <c r="CI265" s="5">
        <f t="shared" si="656"/>
        <v>0.02</v>
      </c>
      <c r="CJ265" s="6">
        <f t="shared" si="657"/>
        <v>5.8999999999999997E-2</v>
      </c>
      <c r="CK265" s="5" t="str">
        <f t="shared" si="658"/>
        <v/>
      </c>
      <c r="CL265" s="5" t="str">
        <f t="shared" si="659"/>
        <v/>
      </c>
      <c r="CM265" s="5" t="str">
        <f t="shared" si="660"/>
        <v/>
      </c>
      <c r="CN265" s="5">
        <f t="shared" si="661"/>
        <v>0.47</v>
      </c>
      <c r="CO265" s="5">
        <f t="shared" si="662"/>
        <v>0.73</v>
      </c>
      <c r="CP265" s="5">
        <f t="shared" si="663"/>
        <v>2.7</v>
      </c>
      <c r="CQ265" s="6" t="str">
        <f t="shared" si="664"/>
        <v/>
      </c>
      <c r="CR265" s="40">
        <f t="shared" si="665"/>
        <v>7.0000000000000001E-3</v>
      </c>
      <c r="CS265" s="5" t="str">
        <f t="shared" si="666"/>
        <v/>
      </c>
      <c r="CT265" s="5" t="str">
        <f t="shared" si="667"/>
        <v/>
      </c>
      <c r="CU265" s="5" t="str">
        <f t="shared" si="668"/>
        <v/>
      </c>
      <c r="CV265" s="5" t="str">
        <f t="shared" si="669"/>
        <v/>
      </c>
      <c r="CW265" s="5" t="str">
        <f t="shared" si="670"/>
        <v/>
      </c>
      <c r="CX265" s="5" t="str">
        <f t="shared" si="671"/>
        <v/>
      </c>
      <c r="CY265" s="4">
        <f t="shared" si="672"/>
        <v>232</v>
      </c>
      <c r="CZ265" s="4">
        <f t="shared" si="673"/>
        <v>85.9</v>
      </c>
      <c r="DA265" s="4" t="str">
        <f t="shared" si="674"/>
        <v/>
      </c>
      <c r="DB265" s="5">
        <f t="shared" si="675"/>
        <v>0.08</v>
      </c>
      <c r="DC265" s="5" t="str">
        <f t="shared" si="676"/>
        <v/>
      </c>
      <c r="DD265" s="5" t="str">
        <f t="shared" si="677"/>
        <v/>
      </c>
      <c r="DE265" s="5" t="str">
        <f t="shared" si="678"/>
        <v/>
      </c>
      <c r="DF265" s="5" t="str">
        <f t="shared" si="679"/>
        <v/>
      </c>
      <c r="DG265" s="5" t="str">
        <f t="shared" si="680"/>
        <v/>
      </c>
      <c r="DH265" s="5" t="str">
        <f t="shared" si="681"/>
        <v/>
      </c>
      <c r="DI265" s="5" t="str">
        <f t="shared" si="682"/>
        <v/>
      </c>
      <c r="DJ265" s="5" t="str">
        <f t="shared" si="683"/>
        <v/>
      </c>
      <c r="DK265" s="5" t="str">
        <f t="shared" si="684"/>
        <v/>
      </c>
      <c r="DL265" s="5" t="str">
        <f t="shared" si="685"/>
        <v/>
      </c>
      <c r="DM265" s="5" t="str">
        <f t="shared" si="686"/>
        <v/>
      </c>
      <c r="DN265" s="5" t="str">
        <f t="shared" si="687"/>
        <v/>
      </c>
      <c r="DO265" s="5" t="str">
        <f t="shared" si="688"/>
        <v/>
      </c>
      <c r="DP265" s="5" t="str">
        <f t="shared" si="689"/>
        <v/>
      </c>
      <c r="DQ265" s="5" t="str">
        <f t="shared" si="690"/>
        <v/>
      </c>
      <c r="DR265" s="5" t="str">
        <f t="shared" si="691"/>
        <v/>
      </c>
      <c r="DS265" s="5" t="str">
        <f t="shared" si="692"/>
        <v/>
      </c>
      <c r="DT265" s="5" t="str">
        <f t="shared" si="693"/>
        <v/>
      </c>
      <c r="DU265" s="5" t="str">
        <f t="shared" si="694"/>
        <v/>
      </c>
      <c r="DV265" s="5" t="str">
        <f t="shared" si="695"/>
        <v/>
      </c>
      <c r="DW265" s="5" t="str">
        <f t="shared" si="696"/>
        <v/>
      </c>
      <c r="DX265" s="5" t="str">
        <f t="shared" si="697"/>
        <v/>
      </c>
      <c r="DY265" s="5" t="str">
        <f t="shared" si="698"/>
        <v/>
      </c>
      <c r="DZ265" s="36" t="str">
        <f t="shared" si="699"/>
        <v/>
      </c>
      <c r="EA265" s="36" t="str">
        <f t="shared" si="700"/>
        <v/>
      </c>
      <c r="EB265" s="4">
        <f t="shared" si="701"/>
        <v>-268.95922008657374</v>
      </c>
      <c r="EC265" s="4">
        <f t="shared" si="702"/>
        <v>83.405670250479318</v>
      </c>
      <c r="ED265" s="4">
        <f t="shared" si="703"/>
        <v>-229.96239651072281</v>
      </c>
      <c r="EE265" s="4">
        <f t="shared" si="704"/>
        <v>260.71366954032317</v>
      </c>
      <c r="EF265" s="4">
        <f t="shared" si="705"/>
        <v>210.88066020919752</v>
      </c>
      <c r="EG265" s="5">
        <f t="shared" si="706"/>
        <v>0.51317287189306926</v>
      </c>
      <c r="EH265" s="5">
        <f t="shared" si="707"/>
        <v>3.5876011645363373</v>
      </c>
      <c r="EI265" s="5">
        <f t="shared" si="708"/>
        <v>0.89790833460068664</v>
      </c>
      <c r="EJ265" s="5">
        <f t="shared" si="709"/>
        <v>0.33383304019223964</v>
      </c>
      <c r="EK265" s="5">
        <f t="shared" si="710"/>
        <v>0.27731943923574154</v>
      </c>
      <c r="EL265" s="5">
        <f t="shared" si="711"/>
        <v>1.6732071550646455</v>
      </c>
      <c r="EM265" s="5">
        <f t="shared" si="712"/>
        <v>0.24</v>
      </c>
      <c r="EN265" s="5">
        <f t="shared" si="713"/>
        <v>18.02</v>
      </c>
      <c r="EO265" s="36">
        <f t="shared" si="714"/>
        <v>1.55</v>
      </c>
      <c r="EP265" s="36">
        <f t="shared" si="715"/>
        <v>1.9580298013245032</v>
      </c>
      <c r="EQ265" s="36">
        <f t="shared" si="716"/>
        <v>1.8461423841059603</v>
      </c>
      <c r="ER265" s="36">
        <f t="shared" si="717"/>
        <v>92.789167494481248</v>
      </c>
      <c r="ES265" s="36">
        <f t="shared" si="718"/>
        <v>108</v>
      </c>
      <c r="ET265" s="36">
        <f t="shared" si="719"/>
        <v>120</v>
      </c>
      <c r="EU265" s="36">
        <f t="shared" si="720"/>
        <v>10.212524006622516</v>
      </c>
      <c r="EV265" s="36">
        <f t="shared" si="721"/>
        <v>3.9999751655629141</v>
      </c>
      <c r="EW265" s="36">
        <f t="shared" si="722"/>
        <v>12.354235651214129</v>
      </c>
      <c r="EX265" s="36">
        <f t="shared" si="723"/>
        <v>10.212524006622516</v>
      </c>
      <c r="EY265" s="36">
        <f t="shared" si="724"/>
        <v>2.1016186534216335</v>
      </c>
      <c r="EZ265" s="36">
        <f t="shared" si="725"/>
        <v>3.9999751655629141</v>
      </c>
      <c r="FA265" s="5" t="str">
        <f t="shared" si="726"/>
        <v/>
      </c>
      <c r="FB265" s="5" t="str">
        <f t="shared" si="727"/>
        <v/>
      </c>
      <c r="FC265" s="5" t="str">
        <f t="shared" si="728"/>
        <v/>
      </c>
      <c r="FD265" s="36">
        <f t="shared" si="729"/>
        <v>92.789167494481248</v>
      </c>
      <c r="FE265" s="36">
        <f t="shared" si="730"/>
        <v>108</v>
      </c>
      <c r="FF265" s="36">
        <f t="shared" si="731"/>
        <v>70.5</v>
      </c>
      <c r="FG265" s="5" t="str">
        <f t="shared" si="732"/>
        <v/>
      </c>
      <c r="FH265" s="36" t="str">
        <f t="shared" si="733"/>
        <v/>
      </c>
      <c r="FI265" s="36" t="str">
        <f t="shared" si="734"/>
        <v/>
      </c>
      <c r="FJ265" s="5" t="str">
        <f t="shared" si="735"/>
        <v/>
      </c>
      <c r="FK265" s="5" t="str">
        <f t="shared" si="736"/>
        <v/>
      </c>
      <c r="FL265" s="5" t="str">
        <f t="shared" si="737"/>
        <v/>
      </c>
      <c r="FM265" s="5" t="str">
        <f t="shared" si="738"/>
        <v/>
      </c>
      <c r="FN265" s="5" t="str">
        <f t="shared" si="739"/>
        <v/>
      </c>
      <c r="FO265" s="5" t="str">
        <f t="shared" si="740"/>
        <v/>
      </c>
      <c r="FP265" s="4">
        <f t="shared" si="741"/>
        <v>185.58</v>
      </c>
      <c r="FQ265" s="4" t="str">
        <f t="shared" si="742"/>
        <v/>
      </c>
      <c r="FR265" s="4">
        <f t="shared" si="743"/>
        <v>324</v>
      </c>
      <c r="FS265" s="65">
        <f t="shared" si="744"/>
        <v>0.24201383981978952</v>
      </c>
      <c r="FT265" s="65">
        <f t="shared" si="745"/>
        <v>3.2498825277158548E-2</v>
      </c>
      <c r="FU265" s="65" t="str">
        <f t="shared" si="746"/>
        <v/>
      </c>
      <c r="FV265" s="65" t="str">
        <f t="shared" si="747"/>
        <v/>
      </c>
      <c r="FW265" s="65">
        <f t="shared" si="748"/>
        <v>0.71493516885914798</v>
      </c>
      <c r="FX265" s="65">
        <f t="shared" si="749"/>
        <v>-0.21622207073949912</v>
      </c>
      <c r="FY265" s="65">
        <f t="shared" si="750"/>
        <v>4.3075934896388182</v>
      </c>
      <c r="FZ265" s="65">
        <f t="shared" si="751"/>
        <v>-5.5639493342656507</v>
      </c>
      <c r="GA265" s="65" t="str">
        <f t="shared" si="752"/>
        <v/>
      </c>
      <c r="GB265" s="65">
        <f t="shared" si="753"/>
        <v>0.31780044696468002</v>
      </c>
      <c r="GC265" s="65">
        <f t="shared" si="754"/>
        <v>-1.4316333520971303</v>
      </c>
      <c r="GD265" s="65">
        <f t="shared" si="755"/>
        <v>-2.2084745828918324</v>
      </c>
    </row>
    <row r="266" spans="1:186">
      <c r="D266" s="38" t="s">
        <v>439</v>
      </c>
      <c r="E266" s="38" t="s">
        <v>646</v>
      </c>
      <c r="F266" s="58" t="s">
        <v>494</v>
      </c>
      <c r="G266" s="38" t="s">
        <v>495</v>
      </c>
      <c r="H266" s="34">
        <v>46.311659738079904</v>
      </c>
      <c r="I266" s="34">
        <v>1.2464435856900287</v>
      </c>
      <c r="J266" s="34">
        <v>14.319607705369167</v>
      </c>
      <c r="K266" s="34">
        <v>14.744751253976618</v>
      </c>
      <c r="L266" s="34">
        <v>0.21257177430372581</v>
      </c>
      <c r="M266" s="34">
        <v>7.6719085816890145</v>
      </c>
      <c r="N266" s="34">
        <v>12.522409977164941</v>
      </c>
      <c r="O266" s="34">
        <v>1.8551718484688799</v>
      </c>
      <c r="P266" s="34">
        <v>2.3189648105861001E-2</v>
      </c>
      <c r="Q266" s="34">
        <v>0.10628588715186291</v>
      </c>
      <c r="R266" s="34">
        <v>3.46</v>
      </c>
      <c r="S266" s="5">
        <f t="shared" si="756"/>
        <v>102.474</v>
      </c>
      <c r="U266" s="4">
        <v>53</v>
      </c>
      <c r="V266" s="4">
        <v>404</v>
      </c>
      <c r="W266" s="4">
        <v>176</v>
      </c>
      <c r="Y266" s="4">
        <v>120</v>
      </c>
      <c r="Z266" s="4">
        <v>204</v>
      </c>
      <c r="AC266" s="4">
        <v>68</v>
      </c>
      <c r="AD266" s="4">
        <v>41</v>
      </c>
      <c r="AE266" s="4">
        <v>60</v>
      </c>
      <c r="AF266" s="26"/>
      <c r="AG266" s="4">
        <v>2</v>
      </c>
      <c r="BK266" s="4">
        <f t="shared" si="632"/>
        <v>7472</v>
      </c>
      <c r="BL266" s="6">
        <f t="shared" si="633"/>
        <v>0.770704938227324</v>
      </c>
      <c r="BM266" s="6">
        <f t="shared" si="634"/>
        <v>1.5603950747246229E-2</v>
      </c>
      <c r="BN266" s="6">
        <f t="shared" si="635"/>
        <v>0.28083168671051512</v>
      </c>
      <c r="BO266" s="6">
        <f t="shared" si="636"/>
        <v>0.18465561996213675</v>
      </c>
      <c r="BP266" s="6">
        <f t="shared" si="637"/>
        <v>2.9965009064522952E-3</v>
      </c>
      <c r="BQ266" s="6">
        <f t="shared" si="638"/>
        <v>0.19032271351250346</v>
      </c>
      <c r="BR266" s="6">
        <f t="shared" si="639"/>
        <v>0.22329547034887556</v>
      </c>
      <c r="BS266" s="6">
        <f t="shared" si="640"/>
        <v>5.9863564003513392E-2</v>
      </c>
      <c r="BT266" s="6">
        <f t="shared" si="641"/>
        <v>4.9234921668494689E-4</v>
      </c>
      <c r="BU266" s="6">
        <f t="shared" si="642"/>
        <v>1.4976171220496394E-3</v>
      </c>
      <c r="BV266" s="5">
        <f t="shared" si="643"/>
        <v>1.75</v>
      </c>
      <c r="BW266" s="5">
        <f t="shared" si="644"/>
        <v>11.7</v>
      </c>
      <c r="BX266" s="36">
        <f t="shared" si="645"/>
        <v>53.41</v>
      </c>
      <c r="BY266" s="5">
        <f t="shared" si="646"/>
        <v>1.73</v>
      </c>
      <c r="BZ266" s="5">
        <f t="shared" si="647"/>
        <v>11.49</v>
      </c>
      <c r="CA266" s="5">
        <f t="shared" si="648"/>
        <v>10.050000000000001</v>
      </c>
      <c r="CB266" s="5">
        <f t="shared" si="649"/>
        <v>11.73</v>
      </c>
      <c r="CC266" s="5">
        <f t="shared" si="650"/>
        <v>1.88</v>
      </c>
      <c r="CD266" s="5">
        <f t="shared" si="651"/>
        <v>-10.6440484805902</v>
      </c>
      <c r="CE266" s="34">
        <f t="shared" si="652"/>
        <v>7.6950982297948753</v>
      </c>
      <c r="CF266" s="34">
        <f t="shared" si="653"/>
        <v>22.072680055428698</v>
      </c>
      <c r="CG266" s="34">
        <f t="shared" si="654"/>
        <v>34.86254596392925</v>
      </c>
      <c r="CH266" s="5">
        <f t="shared" si="655"/>
        <v>0.41</v>
      </c>
      <c r="CI266" s="5">
        <f t="shared" si="656"/>
        <v>0.03</v>
      </c>
      <c r="CJ266" s="6">
        <f t="shared" si="657"/>
        <v>5.6000000000000001E-2</v>
      </c>
      <c r="CK266" s="5" t="str">
        <f t="shared" si="658"/>
        <v/>
      </c>
      <c r="CL266" s="5" t="str">
        <f t="shared" si="659"/>
        <v/>
      </c>
      <c r="CM266" s="5" t="str">
        <f t="shared" si="660"/>
        <v/>
      </c>
      <c r="CN266" s="5">
        <f t="shared" si="661"/>
        <v>0.68</v>
      </c>
      <c r="CO266" s="5">
        <f t="shared" si="662"/>
        <v>0.44</v>
      </c>
      <c r="CP266" s="5">
        <f t="shared" si="663"/>
        <v>1.46</v>
      </c>
      <c r="CQ266" s="6" t="str">
        <f t="shared" si="664"/>
        <v/>
      </c>
      <c r="CR266" s="40">
        <f t="shared" si="665"/>
        <v>4.7999999999999996E-3</v>
      </c>
      <c r="CS266" s="5" t="str">
        <f t="shared" si="666"/>
        <v/>
      </c>
      <c r="CT266" s="5" t="str">
        <f t="shared" si="667"/>
        <v/>
      </c>
      <c r="CU266" s="5" t="str">
        <f t="shared" si="668"/>
        <v/>
      </c>
      <c r="CV266" s="5" t="str">
        <f t="shared" si="669"/>
        <v/>
      </c>
      <c r="CW266" s="5" t="str">
        <f t="shared" si="670"/>
        <v/>
      </c>
      <c r="CX266" s="5" t="str">
        <f t="shared" si="671"/>
        <v/>
      </c>
      <c r="CY266" s="4">
        <f t="shared" si="672"/>
        <v>182</v>
      </c>
      <c r="CZ266" s="4">
        <f t="shared" si="673"/>
        <v>124.5</v>
      </c>
      <c r="DA266" s="4" t="str">
        <f t="shared" si="674"/>
        <v/>
      </c>
      <c r="DB266" s="5">
        <f t="shared" si="675"/>
        <v>0.05</v>
      </c>
      <c r="DC266" s="5" t="str">
        <f t="shared" si="676"/>
        <v/>
      </c>
      <c r="DD266" s="5" t="str">
        <f t="shared" si="677"/>
        <v/>
      </c>
      <c r="DE266" s="5" t="str">
        <f t="shared" si="678"/>
        <v/>
      </c>
      <c r="DF266" s="5" t="str">
        <f t="shared" si="679"/>
        <v/>
      </c>
      <c r="DG266" s="5" t="str">
        <f t="shared" si="680"/>
        <v/>
      </c>
      <c r="DH266" s="5" t="str">
        <f t="shared" si="681"/>
        <v/>
      </c>
      <c r="DI266" s="5" t="str">
        <f t="shared" si="682"/>
        <v/>
      </c>
      <c r="DJ266" s="5" t="str">
        <f t="shared" si="683"/>
        <v/>
      </c>
      <c r="DK266" s="5" t="str">
        <f t="shared" si="684"/>
        <v/>
      </c>
      <c r="DL266" s="5" t="str">
        <f t="shared" si="685"/>
        <v/>
      </c>
      <c r="DM266" s="5" t="str">
        <f t="shared" si="686"/>
        <v/>
      </c>
      <c r="DN266" s="5" t="str">
        <f t="shared" si="687"/>
        <v/>
      </c>
      <c r="DO266" s="5" t="str">
        <f t="shared" si="688"/>
        <v/>
      </c>
      <c r="DP266" s="5" t="str">
        <f t="shared" si="689"/>
        <v/>
      </c>
      <c r="DQ266" s="5" t="str">
        <f t="shared" si="690"/>
        <v/>
      </c>
      <c r="DR266" s="5" t="str">
        <f t="shared" si="691"/>
        <v/>
      </c>
      <c r="DS266" s="5" t="str">
        <f t="shared" si="692"/>
        <v/>
      </c>
      <c r="DT266" s="5" t="str">
        <f t="shared" si="693"/>
        <v/>
      </c>
      <c r="DU266" s="5" t="str">
        <f t="shared" si="694"/>
        <v/>
      </c>
      <c r="DV266" s="5" t="str">
        <f t="shared" si="695"/>
        <v/>
      </c>
      <c r="DW266" s="5" t="str">
        <f t="shared" si="696"/>
        <v/>
      </c>
      <c r="DX266" s="5" t="str">
        <f t="shared" si="697"/>
        <v/>
      </c>
      <c r="DY266" s="5" t="str">
        <f t="shared" si="698"/>
        <v/>
      </c>
      <c r="DZ266" s="36" t="str">
        <f t="shared" si="699"/>
        <v/>
      </c>
      <c r="EA266" s="36" t="str">
        <f t="shared" si="700"/>
        <v/>
      </c>
      <c r="EB266" s="4">
        <f t="shared" si="701"/>
        <v>-282.66668513570403</v>
      </c>
      <c r="EC266" s="4">
        <f t="shared" si="702"/>
        <v>47.682085956325921</v>
      </c>
      <c r="ED266" s="4">
        <f t="shared" si="703"/>
        <v>-226.11516720743435</v>
      </c>
      <c r="EE266" s="4">
        <f t="shared" si="704"/>
        <v>390.58228422188648</v>
      </c>
      <c r="EF266" s="4">
        <f t="shared" si="705"/>
        <v>116.7356298217876</v>
      </c>
      <c r="EG266" s="5">
        <f t="shared" si="706"/>
        <v>0.55409592014571962</v>
      </c>
      <c r="EH266" s="5">
        <f t="shared" si="707"/>
        <v>4.6552892684154736</v>
      </c>
      <c r="EI266" s="5">
        <f t="shared" si="708"/>
        <v>0.99031908655601053</v>
      </c>
      <c r="EJ266" s="5">
        <f t="shared" si="709"/>
        <v>0.27021204468669413</v>
      </c>
      <c r="EK266" s="5">
        <f t="shared" si="710"/>
        <v>0.21342922574764664</v>
      </c>
      <c r="EL266" s="5">
        <f t="shared" si="711"/>
        <v>1.5927270145397672</v>
      </c>
      <c r="EM266" s="5">
        <f t="shared" si="712"/>
        <v>0.31</v>
      </c>
      <c r="EN266" s="5">
        <f t="shared" si="713"/>
        <v>23.55</v>
      </c>
      <c r="EO266" s="36">
        <f t="shared" si="714"/>
        <v>1.25</v>
      </c>
      <c r="EP266" s="36">
        <f t="shared" si="715"/>
        <v>2.1257177430372582</v>
      </c>
      <c r="EQ266" s="36">
        <f t="shared" si="716"/>
        <v>1.0628588715186291</v>
      </c>
      <c r="ER266" s="36">
        <f t="shared" si="717"/>
        <v>74.724292962117218</v>
      </c>
      <c r="ES266" s="36">
        <f t="shared" si="718"/>
        <v>60</v>
      </c>
      <c r="ET266" s="36">
        <f t="shared" si="719"/>
        <v>123</v>
      </c>
      <c r="EU266" s="36">
        <f t="shared" si="720"/>
        <v>13.270276128578956</v>
      </c>
      <c r="EV266" s="36">
        <f t="shared" si="721"/>
        <v>7.6719085816890145</v>
      </c>
      <c r="EW266" s="36">
        <f t="shared" si="722"/>
        <v>14.319607705369167</v>
      </c>
      <c r="EX266" s="36">
        <f t="shared" si="723"/>
        <v>13.270276128578956</v>
      </c>
      <c r="EY266" s="36">
        <f t="shared" si="724"/>
        <v>1.8783614965747411</v>
      </c>
      <c r="EZ266" s="36">
        <f t="shared" si="725"/>
        <v>7.6719085816890145</v>
      </c>
      <c r="FA266" s="5" t="str">
        <f t="shared" si="726"/>
        <v/>
      </c>
      <c r="FB266" s="5" t="str">
        <f t="shared" si="727"/>
        <v/>
      </c>
      <c r="FC266" s="5" t="str">
        <f t="shared" si="728"/>
        <v/>
      </c>
      <c r="FD266" s="36">
        <f t="shared" si="729"/>
        <v>74.724292962117218</v>
      </c>
      <c r="FE266" s="36">
        <f t="shared" si="730"/>
        <v>60</v>
      </c>
      <c r="FF266" s="36">
        <f t="shared" si="731"/>
        <v>34</v>
      </c>
      <c r="FG266" s="5" t="str">
        <f t="shared" si="732"/>
        <v/>
      </c>
      <c r="FH266" s="36" t="str">
        <f t="shared" si="733"/>
        <v/>
      </c>
      <c r="FI266" s="36" t="str">
        <f t="shared" si="734"/>
        <v/>
      </c>
      <c r="FJ266" s="5" t="str">
        <f t="shared" si="735"/>
        <v/>
      </c>
      <c r="FK266" s="5" t="str">
        <f t="shared" si="736"/>
        <v/>
      </c>
      <c r="FL266" s="5" t="str">
        <f t="shared" si="737"/>
        <v/>
      </c>
      <c r="FM266" s="5" t="str">
        <f t="shared" si="738"/>
        <v/>
      </c>
      <c r="FN266" s="5" t="str">
        <f t="shared" si="739"/>
        <v/>
      </c>
      <c r="FO266" s="5" t="str">
        <f t="shared" si="740"/>
        <v/>
      </c>
      <c r="FP266" s="4">
        <f t="shared" si="741"/>
        <v>149.44</v>
      </c>
      <c r="FQ266" s="4" t="str">
        <f t="shared" si="742"/>
        <v/>
      </c>
      <c r="FR266" s="4">
        <f t="shared" si="743"/>
        <v>404</v>
      </c>
      <c r="FS266" s="65">
        <f t="shared" si="744"/>
        <v>0.43191450622458688</v>
      </c>
      <c r="FT266" s="65">
        <f t="shared" si="745"/>
        <v>0.2487790150507897</v>
      </c>
      <c r="FU266" s="65" t="str">
        <f t="shared" si="746"/>
        <v/>
      </c>
      <c r="FV266" s="65" t="str">
        <f t="shared" si="747"/>
        <v/>
      </c>
      <c r="FW266" s="65">
        <f t="shared" si="748"/>
        <v>0.76260035872172749</v>
      </c>
      <c r="FX266" s="65">
        <f t="shared" si="749"/>
        <v>-0.43886795918783827</v>
      </c>
      <c r="FY266" s="65">
        <f t="shared" si="750"/>
        <v>3.665926196285028</v>
      </c>
      <c r="FZ266" s="65">
        <f t="shared" si="751"/>
        <v>-5.511435828559712</v>
      </c>
      <c r="GA266" s="65" t="str">
        <f t="shared" si="752"/>
        <v/>
      </c>
      <c r="GB266" s="65">
        <f t="shared" si="753"/>
        <v>0.31346376709018869</v>
      </c>
      <c r="GC266" s="65">
        <f t="shared" si="754"/>
        <v>-1.5431199690653237</v>
      </c>
      <c r="GD266" s="65">
        <f t="shared" si="755"/>
        <v>-2.2796532959423854</v>
      </c>
    </row>
    <row r="267" spans="1:186">
      <c r="D267" s="38" t="s">
        <v>439</v>
      </c>
      <c r="E267" s="38" t="s">
        <v>646</v>
      </c>
      <c r="F267" s="58" t="s">
        <v>496</v>
      </c>
      <c r="G267" s="38" t="s">
        <v>497</v>
      </c>
      <c r="H267" s="34">
        <v>48.91633252412813</v>
      </c>
      <c r="I267" s="34">
        <v>1.1148193103992736</v>
      </c>
      <c r="J267" s="34">
        <v>15.161542621430122</v>
      </c>
      <c r="K267" s="34">
        <v>11.332380642232616</v>
      </c>
      <c r="L267" s="34">
        <v>0.16479937631989264</v>
      </c>
      <c r="M267" s="34">
        <v>7.3093370438352379</v>
      </c>
      <c r="N267" s="34">
        <v>12.359953223991948</v>
      </c>
      <c r="O267" s="34">
        <v>1.7449345727988632</v>
      </c>
      <c r="P267" s="34">
        <v>2.3265794303984844E-2</v>
      </c>
      <c r="Q267" s="34">
        <v>0.10663489055993053</v>
      </c>
      <c r="R267" s="34">
        <v>3.1</v>
      </c>
      <c r="S267" s="5">
        <f t="shared" si="756"/>
        <v>101.33400000000002</v>
      </c>
      <c r="U267" s="4">
        <v>49</v>
      </c>
      <c r="V267" s="4">
        <v>340</v>
      </c>
      <c r="W267" s="4">
        <v>363</v>
      </c>
      <c r="Y267" s="4">
        <v>123</v>
      </c>
      <c r="Z267" s="4">
        <v>105</v>
      </c>
      <c r="AC267" s="4">
        <v>130</v>
      </c>
      <c r="AD267" s="4">
        <v>41</v>
      </c>
      <c r="AE267" s="4">
        <v>67</v>
      </c>
      <c r="AF267" s="26"/>
      <c r="AG267" s="4">
        <v>3</v>
      </c>
      <c r="BK267" s="4">
        <f t="shared" si="632"/>
        <v>6683</v>
      </c>
      <c r="BL267" s="6">
        <f t="shared" si="633"/>
        <v>0.81405113203741264</v>
      </c>
      <c r="BM267" s="6">
        <f t="shared" si="634"/>
        <v>1.3956175643456106E-2</v>
      </c>
      <c r="BN267" s="6">
        <f t="shared" si="635"/>
        <v>0.29734345207746854</v>
      </c>
      <c r="BO267" s="6">
        <f t="shared" si="636"/>
        <v>0.14192085963973222</v>
      </c>
      <c r="BP267" s="6">
        <f t="shared" si="637"/>
        <v>2.3230811435000372E-3</v>
      </c>
      <c r="BQ267" s="6">
        <f t="shared" si="638"/>
        <v>0.18132813306463005</v>
      </c>
      <c r="BR267" s="6">
        <f t="shared" si="639"/>
        <v>0.2203985952922958</v>
      </c>
      <c r="BS267" s="6">
        <f t="shared" si="640"/>
        <v>5.630637537266419E-2</v>
      </c>
      <c r="BT267" s="6">
        <f t="shared" si="641"/>
        <v>4.939659087894871E-4</v>
      </c>
      <c r="BU267" s="6">
        <f t="shared" si="642"/>
        <v>1.5025347408754478E-3</v>
      </c>
      <c r="BV267" s="5">
        <f t="shared" si="643"/>
        <v>1.35</v>
      </c>
      <c r="BW267" s="5">
        <f t="shared" si="644"/>
        <v>8.98</v>
      </c>
      <c r="BX267" s="36">
        <f t="shared" si="645"/>
        <v>58.7</v>
      </c>
      <c r="BY267" s="5">
        <f t="shared" si="646"/>
        <v>1.4</v>
      </c>
      <c r="BZ267" s="5">
        <f t="shared" si="647"/>
        <v>13.6</v>
      </c>
      <c r="CA267" s="5">
        <f t="shared" si="648"/>
        <v>11.09</v>
      </c>
      <c r="CB267" s="5">
        <f t="shared" si="649"/>
        <v>10.45</v>
      </c>
      <c r="CC267" s="5">
        <f t="shared" si="650"/>
        <v>1.77</v>
      </c>
      <c r="CD267" s="5">
        <f t="shared" si="651"/>
        <v>-10.5917528568891</v>
      </c>
      <c r="CE267" s="34">
        <f t="shared" si="652"/>
        <v>7.3326028381392225</v>
      </c>
      <c r="CF267" s="34">
        <f t="shared" si="653"/>
        <v>21.437490634930032</v>
      </c>
      <c r="CG267" s="34">
        <f t="shared" si="654"/>
        <v>34.204576286515334</v>
      </c>
      <c r="CH267" s="5">
        <f t="shared" si="655"/>
        <v>0.41</v>
      </c>
      <c r="CI267" s="5">
        <f t="shared" si="656"/>
        <v>0.03</v>
      </c>
      <c r="CJ267" s="6">
        <f t="shared" si="657"/>
        <v>6.3E-2</v>
      </c>
      <c r="CK267" s="5" t="str">
        <f t="shared" si="658"/>
        <v/>
      </c>
      <c r="CL267" s="5" t="str">
        <f t="shared" si="659"/>
        <v/>
      </c>
      <c r="CM267" s="5" t="str">
        <f t="shared" si="660"/>
        <v/>
      </c>
      <c r="CN267" s="5">
        <f t="shared" si="661"/>
        <v>0.34</v>
      </c>
      <c r="CO267" s="5">
        <f t="shared" si="662"/>
        <v>1.07</v>
      </c>
      <c r="CP267" s="5">
        <f t="shared" si="663"/>
        <v>1.63</v>
      </c>
      <c r="CQ267" s="6" t="str">
        <f t="shared" si="664"/>
        <v/>
      </c>
      <c r="CR267" s="40">
        <f t="shared" si="665"/>
        <v>6.0000000000000001E-3</v>
      </c>
      <c r="CS267" s="5" t="str">
        <f t="shared" si="666"/>
        <v/>
      </c>
      <c r="CT267" s="5" t="str">
        <f t="shared" si="667"/>
        <v/>
      </c>
      <c r="CU267" s="5" t="str">
        <f t="shared" si="668"/>
        <v/>
      </c>
      <c r="CV267" s="5" t="str">
        <f t="shared" si="669"/>
        <v/>
      </c>
      <c r="CW267" s="5" t="str">
        <f t="shared" si="670"/>
        <v/>
      </c>
      <c r="CX267" s="5" t="str">
        <f t="shared" si="671"/>
        <v/>
      </c>
      <c r="CY267" s="4">
        <f t="shared" si="672"/>
        <v>163</v>
      </c>
      <c r="CZ267" s="4">
        <f t="shared" si="673"/>
        <v>99.8</v>
      </c>
      <c r="DA267" s="4" t="str">
        <f t="shared" si="674"/>
        <v/>
      </c>
      <c r="DB267" s="5">
        <f t="shared" si="675"/>
        <v>7.0000000000000007E-2</v>
      </c>
      <c r="DC267" s="5" t="str">
        <f t="shared" si="676"/>
        <v/>
      </c>
      <c r="DD267" s="5" t="str">
        <f t="shared" si="677"/>
        <v/>
      </c>
      <c r="DE267" s="5" t="str">
        <f t="shared" si="678"/>
        <v/>
      </c>
      <c r="DF267" s="5" t="str">
        <f t="shared" si="679"/>
        <v/>
      </c>
      <c r="DG267" s="5" t="str">
        <f t="shared" si="680"/>
        <v/>
      </c>
      <c r="DH267" s="5" t="str">
        <f t="shared" si="681"/>
        <v/>
      </c>
      <c r="DI267" s="5" t="str">
        <f t="shared" si="682"/>
        <v/>
      </c>
      <c r="DJ267" s="5" t="str">
        <f t="shared" si="683"/>
        <v/>
      </c>
      <c r="DK267" s="5" t="str">
        <f t="shared" si="684"/>
        <v/>
      </c>
      <c r="DL267" s="5" t="str">
        <f t="shared" si="685"/>
        <v/>
      </c>
      <c r="DM267" s="5" t="str">
        <f t="shared" si="686"/>
        <v/>
      </c>
      <c r="DN267" s="5" t="str">
        <f t="shared" si="687"/>
        <v/>
      </c>
      <c r="DO267" s="5" t="str">
        <f t="shared" si="688"/>
        <v/>
      </c>
      <c r="DP267" s="5" t="str">
        <f t="shared" si="689"/>
        <v/>
      </c>
      <c r="DQ267" s="5" t="str">
        <f t="shared" si="690"/>
        <v/>
      </c>
      <c r="DR267" s="5" t="str">
        <f t="shared" si="691"/>
        <v/>
      </c>
      <c r="DS267" s="5" t="str">
        <f t="shared" si="692"/>
        <v/>
      </c>
      <c r="DT267" s="5" t="str">
        <f t="shared" si="693"/>
        <v/>
      </c>
      <c r="DU267" s="5" t="str">
        <f t="shared" si="694"/>
        <v/>
      </c>
      <c r="DV267" s="5" t="str">
        <f t="shared" si="695"/>
        <v/>
      </c>
      <c r="DW267" s="5" t="str">
        <f t="shared" si="696"/>
        <v/>
      </c>
      <c r="DX267" s="5" t="str">
        <f t="shared" si="697"/>
        <v/>
      </c>
      <c r="DY267" s="5" t="str">
        <f t="shared" si="698"/>
        <v/>
      </c>
      <c r="DZ267" s="36" t="str">
        <f t="shared" si="699"/>
        <v/>
      </c>
      <c r="EA267" s="36" t="str">
        <f t="shared" si="700"/>
        <v/>
      </c>
      <c r="EB267" s="4">
        <f t="shared" si="701"/>
        <v>-276.2110047561705</v>
      </c>
      <c r="EC267" s="4">
        <f t="shared" si="702"/>
        <v>67.617639202819987</v>
      </c>
      <c r="ED267" s="4">
        <f t="shared" si="703"/>
        <v>-200.25407978857675</v>
      </c>
      <c r="EE267" s="4">
        <f t="shared" si="704"/>
        <v>337.20516834781836</v>
      </c>
      <c r="EF267" s="4">
        <f t="shared" si="705"/>
        <v>150.17719244936166</v>
      </c>
      <c r="EG267" s="5">
        <f t="shared" si="706"/>
        <v>0.59769653376069676</v>
      </c>
      <c r="EH267" s="5">
        <f t="shared" si="707"/>
        <v>5.237541760904306</v>
      </c>
      <c r="EI267" s="5">
        <f t="shared" si="708"/>
        <v>1.0729503742054523</v>
      </c>
      <c r="EJ267" s="5">
        <f t="shared" si="709"/>
        <v>0.25763641005269133</v>
      </c>
      <c r="EK267" s="5">
        <f t="shared" si="710"/>
        <v>0.1895817803714038</v>
      </c>
      <c r="EL267" s="5">
        <f t="shared" si="711"/>
        <v>1.4846290753645064</v>
      </c>
      <c r="EM267" s="5">
        <f t="shared" si="712"/>
        <v>0.31</v>
      </c>
      <c r="EN267" s="5">
        <f t="shared" si="713"/>
        <v>20.16</v>
      </c>
      <c r="EO267" s="36">
        <f t="shared" si="714"/>
        <v>1.1100000000000001</v>
      </c>
      <c r="EP267" s="36">
        <f t="shared" si="715"/>
        <v>1.6479937631989263</v>
      </c>
      <c r="EQ267" s="36">
        <f t="shared" si="716"/>
        <v>1.0663489055993054</v>
      </c>
      <c r="ER267" s="36">
        <f t="shared" si="717"/>
        <v>66.83341765843646</v>
      </c>
      <c r="ES267" s="36">
        <f t="shared" si="718"/>
        <v>67</v>
      </c>
      <c r="ET267" s="36">
        <f t="shared" si="719"/>
        <v>123</v>
      </c>
      <c r="EU267" s="36">
        <f t="shared" si="720"/>
        <v>10.199142578009354</v>
      </c>
      <c r="EV267" s="36">
        <f t="shared" si="721"/>
        <v>7.3093370438352379</v>
      </c>
      <c r="EW267" s="36">
        <f t="shared" si="722"/>
        <v>15.161542621430122</v>
      </c>
      <c r="EX267" s="36">
        <f t="shared" si="723"/>
        <v>10.199142578009354</v>
      </c>
      <c r="EY267" s="36">
        <f t="shared" si="724"/>
        <v>1.7682003671028481</v>
      </c>
      <c r="EZ267" s="36">
        <f t="shared" si="725"/>
        <v>7.3093370438352379</v>
      </c>
      <c r="FA267" s="5" t="str">
        <f t="shared" si="726"/>
        <v/>
      </c>
      <c r="FB267" s="5" t="str">
        <f t="shared" si="727"/>
        <v/>
      </c>
      <c r="FC267" s="5" t="str">
        <f t="shared" si="728"/>
        <v/>
      </c>
      <c r="FD267" s="36">
        <f t="shared" si="729"/>
        <v>66.83341765843646</v>
      </c>
      <c r="FE267" s="36">
        <f t="shared" si="730"/>
        <v>67</v>
      </c>
      <c r="FF267" s="36">
        <f t="shared" si="731"/>
        <v>65</v>
      </c>
      <c r="FG267" s="5" t="str">
        <f t="shared" si="732"/>
        <v/>
      </c>
      <c r="FH267" s="36" t="str">
        <f t="shared" si="733"/>
        <v/>
      </c>
      <c r="FI267" s="36" t="str">
        <f t="shared" si="734"/>
        <v/>
      </c>
      <c r="FJ267" s="5" t="str">
        <f t="shared" si="735"/>
        <v/>
      </c>
      <c r="FK267" s="5" t="str">
        <f t="shared" si="736"/>
        <v/>
      </c>
      <c r="FL267" s="5" t="str">
        <f t="shared" si="737"/>
        <v/>
      </c>
      <c r="FM267" s="5" t="str">
        <f t="shared" si="738"/>
        <v/>
      </c>
      <c r="FN267" s="5" t="str">
        <f t="shared" si="739"/>
        <v/>
      </c>
      <c r="FO267" s="5" t="str">
        <f t="shared" si="740"/>
        <v/>
      </c>
      <c r="FP267" s="4">
        <f t="shared" si="741"/>
        <v>133.66</v>
      </c>
      <c r="FQ267" s="4" t="str">
        <f t="shared" si="742"/>
        <v/>
      </c>
      <c r="FR267" s="4">
        <f t="shared" si="743"/>
        <v>340</v>
      </c>
      <c r="FS267" s="65">
        <f t="shared" si="744"/>
        <v>0.40547746025458065</v>
      </c>
      <c r="FT267" s="65">
        <f t="shared" si="745"/>
        <v>0.26316462757685799</v>
      </c>
      <c r="FU267" s="65" t="str">
        <f t="shared" si="746"/>
        <v/>
      </c>
      <c r="FV267" s="65" t="str">
        <f t="shared" si="747"/>
        <v/>
      </c>
      <c r="FW267" s="65">
        <f t="shared" si="748"/>
        <v>0.83482930369467678</v>
      </c>
      <c r="FX267" s="65">
        <f t="shared" si="749"/>
        <v>-0.10896811748889415</v>
      </c>
      <c r="FY267" s="65">
        <f t="shared" si="750"/>
        <v>4.0157276799495989</v>
      </c>
      <c r="FZ267" s="65">
        <f t="shared" si="751"/>
        <v>-4.9426360819453912</v>
      </c>
      <c r="GA267" s="65" t="str">
        <f t="shared" si="752"/>
        <v/>
      </c>
      <c r="GB267" s="65">
        <f t="shared" si="753"/>
        <v>0.34185647031401117</v>
      </c>
      <c r="GC267" s="65">
        <f t="shared" si="754"/>
        <v>-1.5294703942013539</v>
      </c>
      <c r="GD267" s="65">
        <f t="shared" si="755"/>
        <v>-2.3341020520693947</v>
      </c>
    </row>
    <row r="268" spans="1:186">
      <c r="D268" s="38" t="s">
        <v>439</v>
      </c>
      <c r="E268" s="38" t="s">
        <v>646</v>
      </c>
      <c r="F268" s="58" t="s">
        <v>498</v>
      </c>
      <c r="G268" s="38" t="s">
        <v>499</v>
      </c>
      <c r="H268" s="34">
        <v>49.429211938973204</v>
      </c>
      <c r="I268" s="34">
        <v>1.1197556102680013</v>
      </c>
      <c r="J268" s="34">
        <v>15.337828947368422</v>
      </c>
      <c r="K268" s="34">
        <v>11.159917258637391</v>
      </c>
      <c r="L268" s="34">
        <v>0.16937479819179851</v>
      </c>
      <c r="M268" s="34">
        <v>6.4738811753309653</v>
      </c>
      <c r="N268" s="34">
        <v>7.9606155150145312</v>
      </c>
      <c r="O268" s="34">
        <v>1.4773246286729094</v>
      </c>
      <c r="P268" s="34">
        <v>2.2583306425573137E-2</v>
      </c>
      <c r="Q268" s="34">
        <v>0.1035068211172102</v>
      </c>
      <c r="R268" s="34">
        <v>5.85</v>
      </c>
      <c r="S268" s="5">
        <f t="shared" si="756"/>
        <v>99.103999999999999</v>
      </c>
      <c r="U268" s="4">
        <v>47</v>
      </c>
      <c r="V268" s="4">
        <v>321</v>
      </c>
      <c r="W268" s="4">
        <v>143</v>
      </c>
      <c r="Y268" s="4">
        <v>67</v>
      </c>
      <c r="Z268" s="4">
        <v>182</v>
      </c>
      <c r="AC268" s="4">
        <v>281</v>
      </c>
      <c r="AD268" s="4">
        <v>29</v>
      </c>
      <c r="AE268" s="4">
        <v>78</v>
      </c>
      <c r="AF268" s="26"/>
      <c r="AG268" s="4">
        <v>3</v>
      </c>
      <c r="BK268" s="4">
        <f t="shared" si="632"/>
        <v>6713</v>
      </c>
      <c r="BL268" s="6">
        <f t="shared" si="633"/>
        <v>0.82258631950363126</v>
      </c>
      <c r="BM268" s="6">
        <f t="shared" si="634"/>
        <v>1.4017972086479737E-2</v>
      </c>
      <c r="BN268" s="6">
        <f t="shared" si="635"/>
        <v>0.30080072460028284</v>
      </c>
      <c r="BO268" s="6">
        <f t="shared" si="636"/>
        <v>0.13976101764104434</v>
      </c>
      <c r="BP268" s="6">
        <f t="shared" si="637"/>
        <v>2.3875782096391108E-3</v>
      </c>
      <c r="BQ268" s="6">
        <f t="shared" si="638"/>
        <v>0.16060236108486642</v>
      </c>
      <c r="BR268" s="6">
        <f t="shared" si="639"/>
        <v>0.14195106125204229</v>
      </c>
      <c r="BS268" s="6">
        <f t="shared" si="640"/>
        <v>4.7671010928457873E-2</v>
      </c>
      <c r="BT268" s="6">
        <f t="shared" si="641"/>
        <v>4.7947572028817696E-4</v>
      </c>
      <c r="BU268" s="6">
        <f t="shared" si="642"/>
        <v>1.4584588011442891E-3</v>
      </c>
      <c r="BV268" s="5">
        <f t="shared" si="643"/>
        <v>1.33</v>
      </c>
      <c r="BW268" s="5">
        <f t="shared" si="644"/>
        <v>8.85</v>
      </c>
      <c r="BX268" s="36">
        <f t="shared" si="645"/>
        <v>56.11</v>
      </c>
      <c r="BY268" s="5">
        <f t="shared" si="646"/>
        <v>1.55</v>
      </c>
      <c r="BZ268" s="5">
        <f t="shared" si="647"/>
        <v>13.7</v>
      </c>
      <c r="CA268" s="5">
        <f t="shared" si="648"/>
        <v>7.11</v>
      </c>
      <c r="CB268" s="5">
        <f t="shared" si="649"/>
        <v>10.82</v>
      </c>
      <c r="CC268" s="5">
        <f t="shared" si="650"/>
        <v>1.5</v>
      </c>
      <c r="CD268" s="5">
        <f t="shared" si="651"/>
        <v>-6.4607075799160487</v>
      </c>
      <c r="CE268" s="34">
        <f t="shared" si="652"/>
        <v>6.4964644817565382</v>
      </c>
      <c r="CF268" s="34">
        <f t="shared" si="653"/>
        <v>15.93440462544398</v>
      </c>
      <c r="CG268" s="34">
        <f t="shared" si="654"/>
        <v>40.770048423290419</v>
      </c>
      <c r="CH268" s="5">
        <f t="shared" si="655"/>
        <v>0.41</v>
      </c>
      <c r="CI268" s="5">
        <f t="shared" si="656"/>
        <v>0.03</v>
      </c>
      <c r="CJ268" s="6">
        <f t="shared" si="657"/>
        <v>7.4999999999999997E-2</v>
      </c>
      <c r="CK268" s="5" t="str">
        <f t="shared" si="658"/>
        <v/>
      </c>
      <c r="CL268" s="5" t="str">
        <f t="shared" si="659"/>
        <v/>
      </c>
      <c r="CM268" s="5" t="str">
        <f t="shared" si="660"/>
        <v/>
      </c>
      <c r="CN268" s="5">
        <f t="shared" si="661"/>
        <v>0.47</v>
      </c>
      <c r="CO268" s="5">
        <f t="shared" si="662"/>
        <v>0.45</v>
      </c>
      <c r="CP268" s="5">
        <f t="shared" si="663"/>
        <v>2.69</v>
      </c>
      <c r="CQ268" s="6" t="str">
        <f t="shared" si="664"/>
        <v/>
      </c>
      <c r="CR268" s="40">
        <f t="shared" si="665"/>
        <v>7.0000000000000001E-3</v>
      </c>
      <c r="CS268" s="5" t="str">
        <f t="shared" si="666"/>
        <v/>
      </c>
      <c r="CT268" s="5" t="str">
        <f t="shared" si="667"/>
        <v/>
      </c>
      <c r="CU268" s="5" t="str">
        <f t="shared" si="668"/>
        <v/>
      </c>
      <c r="CV268" s="5" t="str">
        <f t="shared" si="669"/>
        <v/>
      </c>
      <c r="CW268" s="5" t="str">
        <f t="shared" si="670"/>
        <v/>
      </c>
      <c r="CX268" s="5" t="str">
        <f t="shared" si="671"/>
        <v/>
      </c>
      <c r="CY268" s="4">
        <f t="shared" si="672"/>
        <v>231</v>
      </c>
      <c r="CZ268" s="4">
        <f t="shared" si="673"/>
        <v>86.1</v>
      </c>
      <c r="DA268" s="4" t="str">
        <f t="shared" si="674"/>
        <v/>
      </c>
      <c r="DB268" s="5">
        <f t="shared" si="675"/>
        <v>0.1</v>
      </c>
      <c r="DC268" s="5" t="str">
        <f t="shared" si="676"/>
        <v/>
      </c>
      <c r="DD268" s="5" t="str">
        <f t="shared" si="677"/>
        <v/>
      </c>
      <c r="DE268" s="5" t="str">
        <f t="shared" si="678"/>
        <v/>
      </c>
      <c r="DF268" s="5" t="str">
        <f t="shared" si="679"/>
        <v/>
      </c>
      <c r="DG268" s="5" t="str">
        <f t="shared" si="680"/>
        <v/>
      </c>
      <c r="DH268" s="5" t="str">
        <f t="shared" si="681"/>
        <v/>
      </c>
      <c r="DI268" s="5" t="str">
        <f t="shared" si="682"/>
        <v/>
      </c>
      <c r="DJ268" s="5" t="str">
        <f t="shared" si="683"/>
        <v/>
      </c>
      <c r="DK268" s="5" t="str">
        <f t="shared" si="684"/>
        <v/>
      </c>
      <c r="DL268" s="5" t="str">
        <f t="shared" si="685"/>
        <v/>
      </c>
      <c r="DM268" s="5" t="str">
        <f t="shared" si="686"/>
        <v/>
      </c>
      <c r="DN268" s="5" t="str">
        <f t="shared" si="687"/>
        <v/>
      </c>
      <c r="DO268" s="5" t="str">
        <f t="shared" si="688"/>
        <v/>
      </c>
      <c r="DP268" s="5" t="str">
        <f t="shared" si="689"/>
        <v/>
      </c>
      <c r="DQ268" s="5" t="str">
        <f t="shared" si="690"/>
        <v/>
      </c>
      <c r="DR268" s="5" t="str">
        <f t="shared" si="691"/>
        <v/>
      </c>
      <c r="DS268" s="5" t="str">
        <f t="shared" si="692"/>
        <v/>
      </c>
      <c r="DT268" s="5" t="str">
        <f t="shared" si="693"/>
        <v/>
      </c>
      <c r="DU268" s="5" t="str">
        <f t="shared" si="694"/>
        <v/>
      </c>
      <c r="DV268" s="5" t="str">
        <f t="shared" si="695"/>
        <v/>
      </c>
      <c r="DW268" s="5" t="str">
        <f t="shared" si="696"/>
        <v/>
      </c>
      <c r="DX268" s="5" t="str">
        <f t="shared" si="697"/>
        <v/>
      </c>
      <c r="DY268" s="5" t="str">
        <f t="shared" si="698"/>
        <v/>
      </c>
      <c r="DZ268" s="36" t="str">
        <f t="shared" si="699"/>
        <v/>
      </c>
      <c r="EA268" s="36" t="str">
        <f t="shared" si="700"/>
        <v/>
      </c>
      <c r="EB268" s="4">
        <f t="shared" si="701"/>
        <v>-189.14259646021199</v>
      </c>
      <c r="EC268" s="4">
        <f t="shared" si="702"/>
        <v>131.41091235110287</v>
      </c>
      <c r="ED268" s="4">
        <f t="shared" si="703"/>
        <v>-31.251884552547793</v>
      </c>
      <c r="EE268" s="4">
        <f t="shared" si="704"/>
        <v>314.38135081239056</v>
      </c>
      <c r="EF268" s="4">
        <f t="shared" si="705"/>
        <v>109.20773683650657</v>
      </c>
      <c r="EG268" s="5">
        <f t="shared" si="706"/>
        <v>0.90610099748350226</v>
      </c>
      <c r="EH268" s="5">
        <f t="shared" si="707"/>
        <v>6.2502516434295909</v>
      </c>
      <c r="EI268" s="5">
        <f t="shared" si="708"/>
        <v>1.5827501893232174</v>
      </c>
      <c r="EJ268" s="5">
        <f t="shared" si="709"/>
        <v>0.33910009560484344</v>
      </c>
      <c r="EK268" s="5">
        <f t="shared" si="710"/>
        <v>0.15865128821522129</v>
      </c>
      <c r="EL268" s="5">
        <f t="shared" si="711"/>
        <v>0.94514403552986037</v>
      </c>
      <c r="EM268" s="5">
        <f t="shared" si="712"/>
        <v>0.31</v>
      </c>
      <c r="EN268" s="5">
        <f t="shared" si="713"/>
        <v>17.399999999999999</v>
      </c>
      <c r="EO268" s="36">
        <f t="shared" si="714"/>
        <v>1.1200000000000001</v>
      </c>
      <c r="EP268" s="36">
        <f t="shared" si="715"/>
        <v>1.6937479819179853</v>
      </c>
      <c r="EQ268" s="36">
        <f t="shared" si="716"/>
        <v>1.0350682111721019</v>
      </c>
      <c r="ER268" s="36">
        <f t="shared" si="717"/>
        <v>67.129348835566688</v>
      </c>
      <c r="ES268" s="36">
        <f t="shared" si="718"/>
        <v>78</v>
      </c>
      <c r="ET268" s="36">
        <f t="shared" si="719"/>
        <v>87</v>
      </c>
      <c r="EU268" s="36">
        <f t="shared" si="720"/>
        <v>10.043925532773653</v>
      </c>
      <c r="EV268" s="36">
        <f t="shared" si="721"/>
        <v>6.4738811753309653</v>
      </c>
      <c r="EW268" s="36">
        <f t="shared" si="722"/>
        <v>15.337828947368422</v>
      </c>
      <c r="EX268" s="36">
        <f t="shared" si="723"/>
        <v>10.043925532773653</v>
      </c>
      <c r="EY268" s="36">
        <f t="shared" si="724"/>
        <v>1.4999079350984825</v>
      </c>
      <c r="EZ268" s="36">
        <f t="shared" si="725"/>
        <v>6.4738811753309653</v>
      </c>
      <c r="FA268" s="5" t="str">
        <f t="shared" si="726"/>
        <v/>
      </c>
      <c r="FB268" s="5" t="str">
        <f t="shared" si="727"/>
        <v/>
      </c>
      <c r="FC268" s="5" t="str">
        <f t="shared" si="728"/>
        <v/>
      </c>
      <c r="FD268" s="36">
        <f t="shared" si="729"/>
        <v>67.129348835566688</v>
      </c>
      <c r="FE268" s="36">
        <f t="shared" si="730"/>
        <v>78</v>
      </c>
      <c r="FF268" s="36">
        <f t="shared" si="731"/>
        <v>140.5</v>
      </c>
      <c r="FG268" s="5" t="str">
        <f t="shared" si="732"/>
        <v/>
      </c>
      <c r="FH268" s="36" t="str">
        <f t="shared" si="733"/>
        <v/>
      </c>
      <c r="FI268" s="36" t="str">
        <f t="shared" si="734"/>
        <v/>
      </c>
      <c r="FJ268" s="5" t="str">
        <f t="shared" si="735"/>
        <v/>
      </c>
      <c r="FK268" s="5" t="str">
        <f t="shared" si="736"/>
        <v/>
      </c>
      <c r="FL268" s="5" t="str">
        <f t="shared" si="737"/>
        <v/>
      </c>
      <c r="FM268" s="5" t="str">
        <f t="shared" si="738"/>
        <v/>
      </c>
      <c r="FN268" s="5" t="str">
        <f t="shared" si="739"/>
        <v/>
      </c>
      <c r="FO268" s="5" t="str">
        <f t="shared" si="740"/>
        <v/>
      </c>
      <c r="FP268" s="4">
        <f t="shared" si="741"/>
        <v>134.26</v>
      </c>
      <c r="FQ268" s="4" t="str">
        <f t="shared" si="742"/>
        <v/>
      </c>
      <c r="FR268" s="4">
        <f t="shared" si="743"/>
        <v>321</v>
      </c>
      <c r="FS268" s="65">
        <f t="shared" si="744"/>
        <v>0.37855838955597049</v>
      </c>
      <c r="FT268" s="65">
        <f t="shared" si="745"/>
        <v>0.24312121942283466</v>
      </c>
      <c r="FU268" s="65" t="str">
        <f t="shared" si="746"/>
        <v/>
      </c>
      <c r="FV268" s="65" t="str">
        <f t="shared" si="747"/>
        <v/>
      </c>
      <c r="FW268" s="65">
        <f t="shared" si="748"/>
        <v>0.83741391550668587</v>
      </c>
      <c r="FX268" s="65">
        <f t="shared" si="749"/>
        <v>0.22384966404812184</v>
      </c>
      <c r="FY268" s="65">
        <f t="shared" si="750"/>
        <v>4.964981382327891</v>
      </c>
      <c r="FZ268" s="65">
        <f t="shared" si="751"/>
        <v>-4.7511427740299244</v>
      </c>
      <c r="GA268" s="65" t="str">
        <f t="shared" si="752"/>
        <v/>
      </c>
      <c r="GB268" s="65">
        <f t="shared" si="753"/>
        <v>0.41540709616968036</v>
      </c>
      <c r="GC268" s="65">
        <f t="shared" si="754"/>
        <v>-1.409030240232483</v>
      </c>
      <c r="GD268" s="65">
        <f t="shared" si="755"/>
        <v>-2.2045182777123022</v>
      </c>
    </row>
    <row r="269" spans="1:186">
      <c r="D269" s="38" t="s">
        <v>439</v>
      </c>
      <c r="E269" s="38" t="s">
        <v>646</v>
      </c>
      <c r="F269" s="58" t="s">
        <v>500</v>
      </c>
      <c r="G269" s="38" t="s">
        <v>501</v>
      </c>
      <c r="H269" s="34">
        <v>49.590177302148277</v>
      </c>
      <c r="I269" s="34">
        <v>1.0660385974665449</v>
      </c>
      <c r="J269" s="34">
        <v>14.22676964618989</v>
      </c>
      <c r="K269" s="34">
        <v>9.7784813167613081</v>
      </c>
      <c r="L269" s="34">
        <v>0.14536889965452884</v>
      </c>
      <c r="M269" s="34">
        <v>9.0031805186038198</v>
      </c>
      <c r="N269" s="34">
        <v>10.854211174204821</v>
      </c>
      <c r="O269" s="34">
        <v>2.8492304332287652</v>
      </c>
      <c r="P269" s="34">
        <v>2.3259023944724615E-2</v>
      </c>
      <c r="Q269" s="34">
        <v>8.5283087797323603E-2</v>
      </c>
      <c r="R269" s="34">
        <v>3.11</v>
      </c>
      <c r="S269" s="5">
        <f t="shared" si="756"/>
        <v>100.73199999999999</v>
      </c>
      <c r="U269" s="4">
        <v>50</v>
      </c>
      <c r="V269" s="4">
        <v>324</v>
      </c>
      <c r="W269" s="4">
        <v>148</v>
      </c>
      <c r="Y269" s="4">
        <v>97</v>
      </c>
      <c r="Z269" s="4">
        <v>84</v>
      </c>
      <c r="AC269" s="4">
        <v>161</v>
      </c>
      <c r="AD269" s="4">
        <v>31</v>
      </c>
      <c r="AE269" s="4">
        <v>61</v>
      </c>
      <c r="AF269" s="26"/>
      <c r="AG269" s="4">
        <v>1</v>
      </c>
      <c r="BK269" s="4">
        <f t="shared" si="632"/>
        <v>6391</v>
      </c>
      <c r="BL269" s="6">
        <f t="shared" si="633"/>
        <v>0.82526505744963008</v>
      </c>
      <c r="BM269" s="6">
        <f t="shared" si="634"/>
        <v>1.3345500719410928E-2</v>
      </c>
      <c r="BN269" s="6">
        <f t="shared" si="635"/>
        <v>0.27901097560678345</v>
      </c>
      <c r="BO269" s="6">
        <f t="shared" si="636"/>
        <v>0.12246063014103079</v>
      </c>
      <c r="BP269" s="6">
        <f t="shared" si="637"/>
        <v>2.049180993156595E-3</v>
      </c>
      <c r="BQ269" s="6">
        <f t="shared" si="638"/>
        <v>0.22334856161259786</v>
      </c>
      <c r="BR269" s="6">
        <f t="shared" si="639"/>
        <v>0.19354870139452249</v>
      </c>
      <c r="BS269" s="6">
        <f t="shared" si="640"/>
        <v>9.1940317303283808E-2</v>
      </c>
      <c r="BT269" s="6">
        <f t="shared" si="641"/>
        <v>4.9382216443152047E-4</v>
      </c>
      <c r="BU269" s="6">
        <f t="shared" si="642"/>
        <v>1.2016780019349529E-3</v>
      </c>
      <c r="BV269" s="5">
        <f t="shared" si="643"/>
        <v>1.1599999999999999</v>
      </c>
      <c r="BW269" s="5">
        <f t="shared" si="644"/>
        <v>7.76</v>
      </c>
      <c r="BX269" s="36">
        <f t="shared" si="645"/>
        <v>66.98</v>
      </c>
      <c r="BY269" s="5">
        <f t="shared" si="646"/>
        <v>0.98</v>
      </c>
      <c r="BZ269" s="5">
        <f t="shared" si="647"/>
        <v>13.35</v>
      </c>
      <c r="CA269" s="5">
        <f t="shared" si="648"/>
        <v>10.18</v>
      </c>
      <c r="CB269" s="5">
        <f t="shared" si="649"/>
        <v>12.5</v>
      </c>
      <c r="CC269" s="5">
        <f t="shared" si="650"/>
        <v>2.87</v>
      </c>
      <c r="CD269" s="5">
        <f t="shared" si="651"/>
        <v>-7.9817217170313306</v>
      </c>
      <c r="CE269" s="34">
        <f t="shared" si="652"/>
        <v>9.0264395425485446</v>
      </c>
      <c r="CF269" s="34">
        <f t="shared" si="653"/>
        <v>22.72988114998213</v>
      </c>
      <c r="CG269" s="34">
        <f t="shared" si="654"/>
        <v>39.711776242858363</v>
      </c>
      <c r="CH269" s="5">
        <f t="shared" si="655"/>
        <v>0.52</v>
      </c>
      <c r="CI269" s="5">
        <f t="shared" si="656"/>
        <v>0.03</v>
      </c>
      <c r="CJ269" s="6">
        <f t="shared" si="657"/>
        <v>7.1999999999999995E-2</v>
      </c>
      <c r="CK269" s="5" t="str">
        <f t="shared" si="658"/>
        <v/>
      </c>
      <c r="CL269" s="5" t="str">
        <f t="shared" si="659"/>
        <v/>
      </c>
      <c r="CM269" s="5" t="str">
        <f t="shared" si="660"/>
        <v/>
      </c>
      <c r="CN269" s="5">
        <f t="shared" si="661"/>
        <v>0.66</v>
      </c>
      <c r="CO269" s="5">
        <f t="shared" si="662"/>
        <v>0.46</v>
      </c>
      <c r="CP269" s="5">
        <f t="shared" si="663"/>
        <v>1.97</v>
      </c>
      <c r="CQ269" s="6" t="str">
        <f t="shared" si="664"/>
        <v/>
      </c>
      <c r="CR269" s="40">
        <f t="shared" si="665"/>
        <v>5.7000000000000002E-3</v>
      </c>
      <c r="CS269" s="5" t="str">
        <f t="shared" si="666"/>
        <v/>
      </c>
      <c r="CT269" s="5" t="str">
        <f t="shared" si="667"/>
        <v/>
      </c>
      <c r="CU269" s="5" t="str">
        <f t="shared" si="668"/>
        <v/>
      </c>
      <c r="CV269" s="5" t="str">
        <f t="shared" si="669"/>
        <v/>
      </c>
      <c r="CW269" s="5" t="str">
        <f t="shared" si="670"/>
        <v/>
      </c>
      <c r="CX269" s="5" t="str">
        <f t="shared" si="671"/>
        <v/>
      </c>
      <c r="CY269" s="4">
        <f t="shared" si="672"/>
        <v>206</v>
      </c>
      <c r="CZ269" s="4">
        <f t="shared" si="673"/>
        <v>104.8</v>
      </c>
      <c r="DA269" s="4" t="str">
        <f t="shared" si="674"/>
        <v/>
      </c>
      <c r="DB269" s="5">
        <f t="shared" si="675"/>
        <v>0.03</v>
      </c>
      <c r="DC269" s="5" t="str">
        <f t="shared" si="676"/>
        <v/>
      </c>
      <c r="DD269" s="5" t="str">
        <f t="shared" si="677"/>
        <v/>
      </c>
      <c r="DE269" s="5" t="str">
        <f t="shared" si="678"/>
        <v/>
      </c>
      <c r="DF269" s="5" t="str">
        <f t="shared" si="679"/>
        <v/>
      </c>
      <c r="DG269" s="5" t="str">
        <f t="shared" si="680"/>
        <v/>
      </c>
      <c r="DH269" s="5" t="str">
        <f t="shared" si="681"/>
        <v/>
      </c>
      <c r="DI269" s="5" t="str">
        <f t="shared" si="682"/>
        <v/>
      </c>
      <c r="DJ269" s="5" t="str">
        <f t="shared" si="683"/>
        <v/>
      </c>
      <c r="DK269" s="5" t="str">
        <f t="shared" si="684"/>
        <v/>
      </c>
      <c r="DL269" s="5" t="str">
        <f t="shared" si="685"/>
        <v/>
      </c>
      <c r="DM269" s="5" t="str">
        <f t="shared" si="686"/>
        <v/>
      </c>
      <c r="DN269" s="5" t="str">
        <f t="shared" si="687"/>
        <v/>
      </c>
      <c r="DO269" s="5" t="str">
        <f t="shared" si="688"/>
        <v/>
      </c>
      <c r="DP269" s="5" t="str">
        <f t="shared" si="689"/>
        <v/>
      </c>
      <c r="DQ269" s="5" t="str">
        <f t="shared" si="690"/>
        <v/>
      </c>
      <c r="DR269" s="5" t="str">
        <f t="shared" si="691"/>
        <v/>
      </c>
      <c r="DS269" s="5" t="str">
        <f t="shared" si="692"/>
        <v/>
      </c>
      <c r="DT269" s="5" t="str">
        <f t="shared" si="693"/>
        <v/>
      </c>
      <c r="DU269" s="5" t="str">
        <f t="shared" si="694"/>
        <v/>
      </c>
      <c r="DV269" s="5" t="str">
        <f t="shared" si="695"/>
        <v/>
      </c>
      <c r="DW269" s="5" t="str">
        <f t="shared" si="696"/>
        <v/>
      </c>
      <c r="DX269" s="5" t="str">
        <f t="shared" si="697"/>
        <v/>
      </c>
      <c r="DY269" s="5" t="str">
        <f t="shared" si="698"/>
        <v/>
      </c>
      <c r="DZ269" s="36" t="str">
        <f t="shared" si="699"/>
        <v/>
      </c>
      <c r="EA269" s="36" t="str">
        <f t="shared" si="700"/>
        <v/>
      </c>
      <c r="EB269" s="4">
        <f t="shared" si="701"/>
        <v>-284.99519653337478</v>
      </c>
      <c r="EC269" s="4">
        <f t="shared" si="702"/>
        <v>53.621745419146386</v>
      </c>
      <c r="ED269" s="4">
        <f t="shared" si="703"/>
        <v>-200.52056664997687</v>
      </c>
      <c r="EE269" s="4">
        <f t="shared" si="704"/>
        <v>359.15469247303963</v>
      </c>
      <c r="EF269" s="4">
        <f t="shared" si="705"/>
        <v>142.22356210781396</v>
      </c>
      <c r="EG269" s="5">
        <f t="shared" si="706"/>
        <v>0.58199020471844976</v>
      </c>
      <c r="EH269" s="5">
        <f t="shared" si="707"/>
        <v>3.0200279933555287</v>
      </c>
      <c r="EI269" s="5">
        <f t="shared" si="708"/>
        <v>0.97591217670596275</v>
      </c>
      <c r="EJ269" s="5">
        <f t="shared" si="709"/>
        <v>0.47742508949690732</v>
      </c>
      <c r="EK269" s="5">
        <f t="shared" si="710"/>
        <v>0.32993578286432956</v>
      </c>
      <c r="EL269" s="5">
        <f t="shared" si="711"/>
        <v>1.3895807715228883</v>
      </c>
      <c r="EM269" s="5">
        <f t="shared" si="712"/>
        <v>0.28999999999999998</v>
      </c>
      <c r="EN269" s="5">
        <f t="shared" si="713"/>
        <v>18.850000000000001</v>
      </c>
      <c r="EO269" s="36">
        <f t="shared" si="714"/>
        <v>1.07</v>
      </c>
      <c r="EP269" s="36">
        <f t="shared" si="715"/>
        <v>1.4536889965452884</v>
      </c>
      <c r="EQ269" s="36">
        <f t="shared" si="716"/>
        <v>0.85283087797323609</v>
      </c>
      <c r="ER269" s="36">
        <f t="shared" si="717"/>
        <v>63.909013918119371</v>
      </c>
      <c r="ES269" s="36">
        <f t="shared" si="718"/>
        <v>61</v>
      </c>
      <c r="ET269" s="36">
        <f t="shared" si="719"/>
        <v>93</v>
      </c>
      <c r="EU269" s="36">
        <f t="shared" si="720"/>
        <v>8.8006331850851769</v>
      </c>
      <c r="EV269" s="36">
        <f t="shared" si="721"/>
        <v>9.0031805186038198</v>
      </c>
      <c r="EW269" s="36">
        <f t="shared" si="722"/>
        <v>14.22676964618989</v>
      </c>
      <c r="EX269" s="36">
        <f t="shared" si="723"/>
        <v>8.8006331850851769</v>
      </c>
      <c r="EY269" s="36">
        <f t="shared" si="724"/>
        <v>2.87248945717349</v>
      </c>
      <c r="EZ269" s="36">
        <f t="shared" si="725"/>
        <v>9.0031805186038198</v>
      </c>
      <c r="FA269" s="5" t="str">
        <f t="shared" si="726"/>
        <v/>
      </c>
      <c r="FB269" s="5" t="str">
        <f t="shared" si="727"/>
        <v/>
      </c>
      <c r="FC269" s="5" t="str">
        <f t="shared" si="728"/>
        <v/>
      </c>
      <c r="FD269" s="36">
        <f t="shared" si="729"/>
        <v>63.909013918119371</v>
      </c>
      <c r="FE269" s="36">
        <f t="shared" si="730"/>
        <v>61</v>
      </c>
      <c r="FF269" s="36">
        <f t="shared" si="731"/>
        <v>80.5</v>
      </c>
      <c r="FG269" s="5" t="str">
        <f t="shared" si="732"/>
        <v/>
      </c>
      <c r="FH269" s="36" t="str">
        <f t="shared" si="733"/>
        <v/>
      </c>
      <c r="FI269" s="36" t="str">
        <f t="shared" si="734"/>
        <v/>
      </c>
      <c r="FJ269" s="5" t="str">
        <f t="shared" si="735"/>
        <v/>
      </c>
      <c r="FK269" s="5" t="str">
        <f t="shared" si="736"/>
        <v/>
      </c>
      <c r="FL269" s="5" t="str">
        <f t="shared" si="737"/>
        <v/>
      </c>
      <c r="FM269" s="5" t="str">
        <f t="shared" si="738"/>
        <v/>
      </c>
      <c r="FN269" s="5" t="str">
        <f t="shared" si="739"/>
        <v/>
      </c>
      <c r="FO269" s="5" t="str">
        <f t="shared" si="740"/>
        <v/>
      </c>
      <c r="FP269" s="4">
        <f t="shared" si="741"/>
        <v>127.82</v>
      </c>
      <c r="FQ269" s="4" t="str">
        <f t="shared" si="742"/>
        <v/>
      </c>
      <c r="FR269" s="4">
        <f t="shared" si="743"/>
        <v>324</v>
      </c>
      <c r="FS269" s="65">
        <f t="shared" si="744"/>
        <v>0.40394619699407519</v>
      </c>
      <c r="FT269" s="65">
        <f t="shared" si="745"/>
        <v>0.29134119545950066</v>
      </c>
      <c r="FU269" s="65" t="str">
        <f t="shared" si="746"/>
        <v/>
      </c>
      <c r="FV269" s="65" t="str">
        <f t="shared" si="747"/>
        <v/>
      </c>
      <c r="FW269" s="65">
        <f t="shared" si="748"/>
        <v>0.86017371972939227</v>
      </c>
      <c r="FX269" s="65">
        <f t="shared" si="749"/>
        <v>3.3170498112563311E-3</v>
      </c>
      <c r="FY269" s="65">
        <f t="shared" si="750"/>
        <v>4.4865767047635368</v>
      </c>
      <c r="FZ269" s="65">
        <f t="shared" si="751"/>
        <v>-4.9232006182497461</v>
      </c>
      <c r="GA269" s="65" t="str">
        <f t="shared" si="752"/>
        <v/>
      </c>
      <c r="GB269" s="65">
        <f t="shared" si="753"/>
        <v>0.33551124350156863</v>
      </c>
      <c r="GC269" s="65">
        <f t="shared" si="754"/>
        <v>-1.5821356749791526</v>
      </c>
      <c r="GD269" s="65">
        <f t="shared" si="755"/>
        <v>-2.3983098134574914</v>
      </c>
    </row>
    <row r="270" spans="1:186">
      <c r="D270" s="38" t="s">
        <v>439</v>
      </c>
      <c r="E270" s="38" t="s">
        <v>646</v>
      </c>
      <c r="F270" s="58" t="s">
        <v>502</v>
      </c>
      <c r="G270" s="38" t="s">
        <v>503</v>
      </c>
      <c r="H270" s="34">
        <v>53.01503698092143</v>
      </c>
      <c r="I270" s="34">
        <v>0.99397220948545684</v>
      </c>
      <c r="J270" s="34">
        <v>15.588160323757499</v>
      </c>
      <c r="K270" s="34">
        <v>9.9970666454018069</v>
      </c>
      <c r="L270" s="34">
        <v>0.19114850182412632</v>
      </c>
      <c r="M270" s="34">
        <v>8.7068142580889525</v>
      </c>
      <c r="N270" s="34">
        <v>5.9160461314567101</v>
      </c>
      <c r="O270" s="34">
        <v>1.366711788042503</v>
      </c>
      <c r="P270" s="34">
        <v>2.2937820218895157E-2</v>
      </c>
      <c r="Q270" s="34">
        <v>8.4105340802615586E-2</v>
      </c>
      <c r="R270" s="34">
        <v>4.4400000000000004</v>
      </c>
      <c r="S270" s="5">
        <f t="shared" si="756"/>
        <v>100.32200000000002</v>
      </c>
      <c r="U270" s="4">
        <v>47</v>
      </c>
      <c r="V270" s="4">
        <v>294</v>
      </c>
      <c r="W270" s="4">
        <v>315</v>
      </c>
      <c r="Y270" s="4">
        <v>121</v>
      </c>
      <c r="Z270" s="4">
        <v>123</v>
      </c>
      <c r="AC270" s="4">
        <v>95</v>
      </c>
      <c r="AD270" s="4">
        <v>28</v>
      </c>
      <c r="AE270" s="4">
        <v>59</v>
      </c>
      <c r="AF270" s="26"/>
      <c r="AG270" s="4">
        <v>4</v>
      </c>
      <c r="BK270" s="4">
        <f t="shared" si="632"/>
        <v>5959</v>
      </c>
      <c r="BL270" s="6">
        <f t="shared" si="633"/>
        <v>0.88226055884375809</v>
      </c>
      <c r="BM270" s="6">
        <f t="shared" si="634"/>
        <v>1.2443317594960653E-2</v>
      </c>
      <c r="BN270" s="6">
        <f t="shared" si="635"/>
        <v>0.30571014559242005</v>
      </c>
      <c r="BO270" s="6">
        <f t="shared" si="636"/>
        <v>0.12519807946652231</v>
      </c>
      <c r="BP270" s="6">
        <f t="shared" si="637"/>
        <v>2.6945094703147211E-3</v>
      </c>
      <c r="BQ270" s="6">
        <f t="shared" si="638"/>
        <v>0.21599638447256145</v>
      </c>
      <c r="BR270" s="6">
        <f t="shared" si="639"/>
        <v>0.10549297666648913</v>
      </c>
      <c r="BS270" s="6">
        <f t="shared" si="640"/>
        <v>4.410170338956125E-2</v>
      </c>
      <c r="BT270" s="6">
        <f t="shared" si="641"/>
        <v>4.8700255241815619E-4</v>
      </c>
      <c r="BU270" s="6">
        <f t="shared" si="642"/>
        <v>1.1850830041230883E-3</v>
      </c>
      <c r="BV270" s="5">
        <f t="shared" si="643"/>
        <v>1.19</v>
      </c>
      <c r="BW270" s="5">
        <f t="shared" si="644"/>
        <v>7.93</v>
      </c>
      <c r="BX270" s="36">
        <f t="shared" si="645"/>
        <v>65.739999999999995</v>
      </c>
      <c r="BY270" s="5">
        <f t="shared" si="646"/>
        <v>1.03</v>
      </c>
      <c r="BZ270" s="5">
        <f t="shared" si="647"/>
        <v>15.68</v>
      </c>
      <c r="CA270" s="5">
        <f t="shared" si="648"/>
        <v>5.95</v>
      </c>
      <c r="CB270" s="5">
        <f t="shared" si="649"/>
        <v>11.82</v>
      </c>
      <c r="CC270" s="5">
        <f t="shared" si="650"/>
        <v>1.39</v>
      </c>
      <c r="CD270" s="5">
        <f t="shared" si="651"/>
        <v>-4.526396523195312</v>
      </c>
      <c r="CE270" s="34">
        <f t="shared" si="652"/>
        <v>8.7297520783078468</v>
      </c>
      <c r="CF270" s="34">
        <f t="shared" si="653"/>
        <v>16.012509997807062</v>
      </c>
      <c r="CG270" s="34">
        <f t="shared" si="654"/>
        <v>54.518323982332561</v>
      </c>
      <c r="CH270" s="5">
        <f t="shared" si="655"/>
        <v>0.52</v>
      </c>
      <c r="CI270" s="5">
        <f t="shared" si="656"/>
        <v>0.03</v>
      </c>
      <c r="CJ270" s="6">
        <f t="shared" si="657"/>
        <v>7.0000000000000007E-2</v>
      </c>
      <c r="CK270" s="5" t="str">
        <f t="shared" si="658"/>
        <v/>
      </c>
      <c r="CL270" s="5" t="str">
        <f t="shared" si="659"/>
        <v/>
      </c>
      <c r="CM270" s="5" t="str">
        <f t="shared" si="660"/>
        <v/>
      </c>
      <c r="CN270" s="5">
        <f t="shared" si="661"/>
        <v>0.38</v>
      </c>
      <c r="CO270" s="5">
        <f t="shared" si="662"/>
        <v>1.07</v>
      </c>
      <c r="CP270" s="5">
        <f t="shared" si="663"/>
        <v>2.11</v>
      </c>
      <c r="CQ270" s="6" t="str">
        <f t="shared" si="664"/>
        <v/>
      </c>
      <c r="CR270" s="40">
        <f t="shared" si="665"/>
        <v>5.8999999999999999E-3</v>
      </c>
      <c r="CS270" s="5" t="str">
        <f t="shared" si="666"/>
        <v/>
      </c>
      <c r="CT270" s="5" t="str">
        <f t="shared" si="667"/>
        <v/>
      </c>
      <c r="CU270" s="5" t="str">
        <f t="shared" si="668"/>
        <v/>
      </c>
      <c r="CV270" s="5" t="str">
        <f t="shared" si="669"/>
        <v/>
      </c>
      <c r="CW270" s="5" t="str">
        <f t="shared" si="670"/>
        <v/>
      </c>
      <c r="CX270" s="5" t="str">
        <f t="shared" si="671"/>
        <v/>
      </c>
      <c r="CY270" s="4">
        <f t="shared" si="672"/>
        <v>213</v>
      </c>
      <c r="CZ270" s="4">
        <f t="shared" si="673"/>
        <v>101</v>
      </c>
      <c r="DA270" s="4" t="str">
        <f t="shared" si="674"/>
        <v/>
      </c>
      <c r="DB270" s="5">
        <f t="shared" si="675"/>
        <v>0.14000000000000001</v>
      </c>
      <c r="DC270" s="5" t="str">
        <f t="shared" si="676"/>
        <v/>
      </c>
      <c r="DD270" s="5" t="str">
        <f t="shared" si="677"/>
        <v/>
      </c>
      <c r="DE270" s="5" t="str">
        <f t="shared" si="678"/>
        <v/>
      </c>
      <c r="DF270" s="5" t="str">
        <f t="shared" si="679"/>
        <v/>
      </c>
      <c r="DG270" s="5" t="str">
        <f t="shared" si="680"/>
        <v/>
      </c>
      <c r="DH270" s="5" t="str">
        <f t="shared" si="681"/>
        <v/>
      </c>
      <c r="DI270" s="5" t="str">
        <f t="shared" si="682"/>
        <v/>
      </c>
      <c r="DJ270" s="5" t="str">
        <f t="shared" si="683"/>
        <v/>
      </c>
      <c r="DK270" s="5" t="str">
        <f t="shared" si="684"/>
        <v/>
      </c>
      <c r="DL270" s="5" t="str">
        <f t="shared" si="685"/>
        <v/>
      </c>
      <c r="DM270" s="5" t="str">
        <f t="shared" si="686"/>
        <v/>
      </c>
      <c r="DN270" s="5" t="str">
        <f t="shared" si="687"/>
        <v/>
      </c>
      <c r="DO270" s="5" t="str">
        <f t="shared" si="688"/>
        <v/>
      </c>
      <c r="DP270" s="5" t="str">
        <f t="shared" si="689"/>
        <v/>
      </c>
      <c r="DQ270" s="5" t="str">
        <f t="shared" si="690"/>
        <v/>
      </c>
      <c r="DR270" s="5" t="str">
        <f t="shared" si="691"/>
        <v/>
      </c>
      <c r="DS270" s="5" t="str">
        <f t="shared" si="692"/>
        <v/>
      </c>
      <c r="DT270" s="5" t="str">
        <f t="shared" si="693"/>
        <v/>
      </c>
      <c r="DU270" s="5" t="str">
        <f t="shared" si="694"/>
        <v/>
      </c>
      <c r="DV270" s="5" t="str">
        <f t="shared" si="695"/>
        <v/>
      </c>
      <c r="DW270" s="5" t="str">
        <f t="shared" si="696"/>
        <v/>
      </c>
      <c r="DX270" s="5" t="str">
        <f t="shared" si="697"/>
        <v/>
      </c>
      <c r="DY270" s="5" t="str">
        <f t="shared" si="698"/>
        <v/>
      </c>
      <c r="DZ270" s="36" t="str">
        <f t="shared" si="699"/>
        <v/>
      </c>
      <c r="EA270" s="36" t="str">
        <f t="shared" si="700"/>
        <v/>
      </c>
      <c r="EB270" s="4">
        <f t="shared" si="701"/>
        <v>-149.1076775036322</v>
      </c>
      <c r="EC270" s="4">
        <f t="shared" si="702"/>
        <v>179.1694958949472</v>
      </c>
      <c r="ED270" s="4">
        <f t="shared" si="703"/>
        <v>50.135486317462394</v>
      </c>
      <c r="EE270" s="4">
        <f t="shared" si="704"/>
        <v>353.63778153404439</v>
      </c>
      <c r="EF270" s="4">
        <f t="shared" si="705"/>
        <v>22.192722571008403</v>
      </c>
      <c r="EG270" s="5">
        <f t="shared" si="706"/>
        <v>1.1964664856999863</v>
      </c>
      <c r="EH270" s="5">
        <f t="shared" si="707"/>
        <v>6.8596776670290662</v>
      </c>
      <c r="EI270" s="5">
        <f t="shared" si="708"/>
        <v>2.0375440845418993</v>
      </c>
      <c r="EJ270" s="5">
        <f t="shared" si="709"/>
        <v>0.42253995035346409</v>
      </c>
      <c r="EK270" s="5">
        <f t="shared" si="710"/>
        <v>0.14441529966742003</v>
      </c>
      <c r="EL270" s="5">
        <f t="shared" si="711"/>
        <v>0.69111688230552848</v>
      </c>
      <c r="EM270" s="5">
        <f t="shared" si="712"/>
        <v>0.28999999999999998</v>
      </c>
      <c r="EN270" s="5">
        <f t="shared" si="713"/>
        <v>16.43</v>
      </c>
      <c r="EO270" s="36">
        <f t="shared" si="714"/>
        <v>0.99</v>
      </c>
      <c r="EP270" s="36">
        <f t="shared" si="715"/>
        <v>1.9114850182412633</v>
      </c>
      <c r="EQ270" s="36">
        <f t="shared" si="716"/>
        <v>0.8410534080261558</v>
      </c>
      <c r="ER270" s="36">
        <f t="shared" si="717"/>
        <v>59.588633958653141</v>
      </c>
      <c r="ES270" s="36">
        <f t="shared" si="718"/>
        <v>59</v>
      </c>
      <c r="ET270" s="36">
        <f t="shared" si="719"/>
        <v>84</v>
      </c>
      <c r="EU270" s="36">
        <f t="shared" si="720"/>
        <v>8.997359980861626</v>
      </c>
      <c r="EV270" s="36">
        <f t="shared" si="721"/>
        <v>8.7068142580889525</v>
      </c>
      <c r="EW270" s="36">
        <f t="shared" si="722"/>
        <v>15.588160323757499</v>
      </c>
      <c r="EX270" s="36">
        <f t="shared" si="723"/>
        <v>8.997359980861626</v>
      </c>
      <c r="EY270" s="36">
        <f t="shared" si="724"/>
        <v>1.3896496082613983</v>
      </c>
      <c r="EZ270" s="36">
        <f t="shared" si="725"/>
        <v>8.7068142580889525</v>
      </c>
      <c r="FA270" s="5" t="str">
        <f t="shared" si="726"/>
        <v/>
      </c>
      <c r="FB270" s="5" t="str">
        <f t="shared" si="727"/>
        <v/>
      </c>
      <c r="FC270" s="5" t="str">
        <f t="shared" si="728"/>
        <v/>
      </c>
      <c r="FD270" s="36">
        <f t="shared" si="729"/>
        <v>59.588633958653141</v>
      </c>
      <c r="FE270" s="36">
        <f t="shared" si="730"/>
        <v>59</v>
      </c>
      <c r="FF270" s="36">
        <f t="shared" si="731"/>
        <v>47.5</v>
      </c>
      <c r="FG270" s="5" t="str">
        <f t="shared" si="732"/>
        <v/>
      </c>
      <c r="FH270" s="36" t="str">
        <f t="shared" si="733"/>
        <v/>
      </c>
      <c r="FI270" s="36" t="str">
        <f t="shared" si="734"/>
        <v/>
      </c>
      <c r="FJ270" s="5" t="str">
        <f t="shared" si="735"/>
        <v/>
      </c>
      <c r="FK270" s="5" t="str">
        <f t="shared" si="736"/>
        <v/>
      </c>
      <c r="FL270" s="5" t="str">
        <f t="shared" si="737"/>
        <v/>
      </c>
      <c r="FM270" s="5" t="str">
        <f t="shared" si="738"/>
        <v/>
      </c>
      <c r="FN270" s="5" t="str">
        <f t="shared" si="739"/>
        <v/>
      </c>
      <c r="FO270" s="5" t="str">
        <f t="shared" si="740"/>
        <v/>
      </c>
      <c r="FP270" s="4">
        <f t="shared" si="741"/>
        <v>119.18</v>
      </c>
      <c r="FQ270" s="4" t="str">
        <f t="shared" si="742"/>
        <v/>
      </c>
      <c r="FR270" s="4">
        <f t="shared" si="743"/>
        <v>294</v>
      </c>
      <c r="FS270" s="65">
        <f t="shared" si="744"/>
        <v>0.39214394932338936</v>
      </c>
      <c r="FT270" s="65">
        <f t="shared" si="745"/>
        <v>0.29486448118296832</v>
      </c>
      <c r="FU270" s="65" t="str">
        <f t="shared" si="746"/>
        <v/>
      </c>
      <c r="FV270" s="65" t="str">
        <f t="shared" si="747"/>
        <v/>
      </c>
      <c r="FW270" s="65">
        <f t="shared" si="748"/>
        <v>0.91957255949310113</v>
      </c>
      <c r="FX270" s="65">
        <f t="shared" si="749"/>
        <v>-0.19538978880797658</v>
      </c>
      <c r="FY270" s="65">
        <f t="shared" si="750"/>
        <v>4.2291479352150958</v>
      </c>
      <c r="FZ270" s="65">
        <f t="shared" si="751"/>
        <v>-5.3418747942934548</v>
      </c>
      <c r="GA270" s="65" t="str">
        <f t="shared" si="752"/>
        <v/>
      </c>
      <c r="GB270" s="65">
        <f t="shared" si="753"/>
        <v>0.48033497861286656</v>
      </c>
      <c r="GC270" s="65">
        <f t="shared" si="754"/>
        <v>-1.4642038947788121</v>
      </c>
      <c r="GD270" s="65">
        <f t="shared" si="755"/>
        <v>-2.2983228904447679</v>
      </c>
    </row>
    <row r="271" spans="1:186">
      <c r="D271" s="38" t="s">
        <v>439</v>
      </c>
      <c r="E271" s="38" t="s">
        <v>646</v>
      </c>
      <c r="F271" s="58" t="s">
        <v>504</v>
      </c>
      <c r="G271" s="38" t="s">
        <v>505</v>
      </c>
      <c r="H271" s="34">
        <v>47.401444395831675</v>
      </c>
      <c r="I271" s="34">
        <v>1.622613753877973</v>
      </c>
      <c r="J271" s="34">
        <v>14.795549081218677</v>
      </c>
      <c r="K271" s="34">
        <v>12.750479675443481</v>
      </c>
      <c r="L271" s="34">
        <v>0.17282276668522789</v>
      </c>
      <c r="M271" s="34">
        <v>8.0170561212314055</v>
      </c>
      <c r="N271" s="34">
        <v>11.031853273407048</v>
      </c>
      <c r="O271" s="34">
        <v>0.59527841858245167</v>
      </c>
      <c r="P271" s="34">
        <v>2.3043035558030389E-2</v>
      </c>
      <c r="Q271" s="34">
        <v>0.14785947816402834</v>
      </c>
      <c r="R271" s="34">
        <v>4.01</v>
      </c>
      <c r="S271" s="5">
        <f t="shared" si="756"/>
        <v>100.56800000000001</v>
      </c>
      <c r="U271" s="4">
        <v>48</v>
      </c>
      <c r="V271" s="4">
        <v>386</v>
      </c>
      <c r="W271" s="4">
        <v>187</v>
      </c>
      <c r="Y271" s="4">
        <v>101</v>
      </c>
      <c r="Z271" s="4">
        <v>109</v>
      </c>
      <c r="AC271" s="4">
        <v>163</v>
      </c>
      <c r="AD271" s="4">
        <v>41</v>
      </c>
      <c r="AE271" s="4">
        <v>95</v>
      </c>
      <c r="AF271" s="26"/>
      <c r="AG271" s="4">
        <v>2</v>
      </c>
      <c r="BK271" s="4">
        <f t="shared" si="632"/>
        <v>9728</v>
      </c>
      <c r="BL271" s="6">
        <f t="shared" si="633"/>
        <v>0.78884081204579248</v>
      </c>
      <c r="BM271" s="6">
        <f t="shared" si="634"/>
        <v>2.0313141635928556E-2</v>
      </c>
      <c r="BN271" s="6">
        <f t="shared" si="635"/>
        <v>0.2901657007495328</v>
      </c>
      <c r="BO271" s="6">
        <f t="shared" si="636"/>
        <v>0.15968039668683134</v>
      </c>
      <c r="BP271" s="6">
        <f t="shared" si="637"/>
        <v>2.4361822199778392E-3</v>
      </c>
      <c r="BQ271" s="6">
        <f t="shared" si="638"/>
        <v>0.1988850439402482</v>
      </c>
      <c r="BR271" s="6">
        <f t="shared" si="639"/>
        <v>0.19671635651581756</v>
      </c>
      <c r="BS271" s="6">
        <f t="shared" si="640"/>
        <v>1.9208725994916156E-2</v>
      </c>
      <c r="BT271" s="6">
        <f t="shared" si="641"/>
        <v>4.8923642373737558E-4</v>
      </c>
      <c r="BU271" s="6">
        <f t="shared" si="642"/>
        <v>2.0834081747784744E-3</v>
      </c>
      <c r="BV271" s="5">
        <f t="shared" si="643"/>
        <v>1.52</v>
      </c>
      <c r="BW271" s="5">
        <f t="shared" si="644"/>
        <v>10.11</v>
      </c>
      <c r="BX271" s="36">
        <f t="shared" si="645"/>
        <v>58.08</v>
      </c>
      <c r="BY271" s="5">
        <f t="shared" si="646"/>
        <v>1.43</v>
      </c>
      <c r="BZ271" s="5">
        <f t="shared" si="647"/>
        <v>9.1199999999999992</v>
      </c>
      <c r="CA271" s="5">
        <f t="shared" si="648"/>
        <v>6.8</v>
      </c>
      <c r="CB271" s="5">
        <f t="shared" si="649"/>
        <v>10.97</v>
      </c>
      <c r="CC271" s="5">
        <f t="shared" si="650"/>
        <v>0.62</v>
      </c>
      <c r="CD271" s="5">
        <f t="shared" si="651"/>
        <v>-10.413531819266566</v>
      </c>
      <c r="CE271" s="34">
        <f t="shared" si="652"/>
        <v>8.0400991567894362</v>
      </c>
      <c r="CF271" s="34">
        <f t="shared" si="653"/>
        <v>19.667230848778935</v>
      </c>
      <c r="CG271" s="34">
        <f t="shared" si="654"/>
        <v>40.880687365748884</v>
      </c>
      <c r="CH271" s="5">
        <f t="shared" si="655"/>
        <v>0.3</v>
      </c>
      <c r="CI271" s="5">
        <f t="shared" si="656"/>
        <v>0.02</v>
      </c>
      <c r="CJ271" s="6">
        <f t="shared" si="657"/>
        <v>6.4000000000000001E-2</v>
      </c>
      <c r="CK271" s="5" t="str">
        <f t="shared" si="658"/>
        <v/>
      </c>
      <c r="CL271" s="5" t="str">
        <f t="shared" si="659"/>
        <v/>
      </c>
      <c r="CM271" s="5" t="str">
        <f t="shared" si="660"/>
        <v/>
      </c>
      <c r="CN271" s="5">
        <f t="shared" si="661"/>
        <v>0.54</v>
      </c>
      <c r="CO271" s="5">
        <f t="shared" si="662"/>
        <v>0.48</v>
      </c>
      <c r="CP271" s="5">
        <f t="shared" si="663"/>
        <v>2.3199999999999998</v>
      </c>
      <c r="CQ271" s="6" t="str">
        <f t="shared" si="664"/>
        <v/>
      </c>
      <c r="CR271" s="40">
        <f t="shared" si="665"/>
        <v>5.8999999999999999E-3</v>
      </c>
      <c r="CS271" s="5" t="str">
        <f t="shared" si="666"/>
        <v/>
      </c>
      <c r="CT271" s="5" t="str">
        <f t="shared" si="667"/>
        <v/>
      </c>
      <c r="CU271" s="5" t="str">
        <f t="shared" si="668"/>
        <v/>
      </c>
      <c r="CV271" s="5" t="str">
        <f t="shared" si="669"/>
        <v/>
      </c>
      <c r="CW271" s="5" t="str">
        <f t="shared" si="670"/>
        <v/>
      </c>
      <c r="CX271" s="5" t="str">
        <f t="shared" si="671"/>
        <v/>
      </c>
      <c r="CY271" s="4">
        <f t="shared" si="672"/>
        <v>237</v>
      </c>
      <c r="CZ271" s="4">
        <f t="shared" si="673"/>
        <v>102.4</v>
      </c>
      <c r="DA271" s="4" t="str">
        <f t="shared" si="674"/>
        <v/>
      </c>
      <c r="DB271" s="5">
        <f t="shared" si="675"/>
        <v>0.05</v>
      </c>
      <c r="DC271" s="5" t="str">
        <f t="shared" si="676"/>
        <v/>
      </c>
      <c r="DD271" s="5" t="str">
        <f t="shared" si="677"/>
        <v/>
      </c>
      <c r="DE271" s="5" t="str">
        <f t="shared" si="678"/>
        <v/>
      </c>
      <c r="DF271" s="5" t="str">
        <f t="shared" si="679"/>
        <v/>
      </c>
      <c r="DG271" s="5" t="str">
        <f t="shared" si="680"/>
        <v/>
      </c>
      <c r="DH271" s="5" t="str">
        <f t="shared" si="681"/>
        <v/>
      </c>
      <c r="DI271" s="5" t="str">
        <f t="shared" si="682"/>
        <v/>
      </c>
      <c r="DJ271" s="5" t="str">
        <f t="shared" si="683"/>
        <v/>
      </c>
      <c r="DK271" s="5" t="str">
        <f t="shared" si="684"/>
        <v/>
      </c>
      <c r="DL271" s="5" t="str">
        <f t="shared" si="685"/>
        <v/>
      </c>
      <c r="DM271" s="5" t="str">
        <f t="shared" si="686"/>
        <v/>
      </c>
      <c r="DN271" s="5" t="str">
        <f t="shared" si="687"/>
        <v/>
      </c>
      <c r="DO271" s="5" t="str">
        <f t="shared" si="688"/>
        <v/>
      </c>
      <c r="DP271" s="5" t="str">
        <f t="shared" si="689"/>
        <v/>
      </c>
      <c r="DQ271" s="5" t="str">
        <f t="shared" si="690"/>
        <v/>
      </c>
      <c r="DR271" s="5" t="str">
        <f t="shared" si="691"/>
        <v/>
      </c>
      <c r="DS271" s="5" t="str">
        <f t="shared" si="692"/>
        <v/>
      </c>
      <c r="DT271" s="5" t="str">
        <f t="shared" si="693"/>
        <v/>
      </c>
      <c r="DU271" s="5" t="str">
        <f t="shared" si="694"/>
        <v/>
      </c>
      <c r="DV271" s="5" t="str">
        <f t="shared" si="695"/>
        <v/>
      </c>
      <c r="DW271" s="5" t="str">
        <f t="shared" si="696"/>
        <v/>
      </c>
      <c r="DX271" s="5" t="str">
        <f t="shared" si="697"/>
        <v/>
      </c>
      <c r="DY271" s="5" t="str">
        <f t="shared" si="698"/>
        <v/>
      </c>
      <c r="DZ271" s="36" t="str">
        <f t="shared" si="699"/>
        <v/>
      </c>
      <c r="EA271" s="36" t="str">
        <f t="shared" si="700"/>
        <v/>
      </c>
      <c r="EB271" s="4">
        <f t="shared" si="701"/>
        <v>-215.43584608699635</v>
      </c>
      <c r="EC271" s="4">
        <f t="shared" si="702"/>
        <v>112.10473725273224</v>
      </c>
      <c r="ED271" s="4">
        <f t="shared" si="703"/>
        <v>-122.96497470075585</v>
      </c>
      <c r="EE271" s="4">
        <f t="shared" si="704"/>
        <v>378.87858226300807</v>
      </c>
      <c r="EF271" s="4">
        <f t="shared" si="705"/>
        <v>64.016680484259723</v>
      </c>
      <c r="EG271" s="5">
        <f t="shared" si="706"/>
        <v>0.70250558307853661</v>
      </c>
      <c r="EH271" s="5">
        <f t="shared" si="707"/>
        <v>14.737883595517495</v>
      </c>
      <c r="EI271" s="5">
        <f t="shared" si="708"/>
        <v>1.3410860812970828</v>
      </c>
      <c r="EJ271" s="5">
        <f t="shared" si="709"/>
        <v>0.10010497507882378</v>
      </c>
      <c r="EK271" s="5">
        <f t="shared" si="710"/>
        <v>6.6276671210448806E-2</v>
      </c>
      <c r="EL271" s="5">
        <f t="shared" si="711"/>
        <v>1.357915392667719</v>
      </c>
      <c r="EM271" s="5">
        <f t="shared" si="712"/>
        <v>0.31</v>
      </c>
      <c r="EN271" s="5">
        <f t="shared" si="713"/>
        <v>21.15</v>
      </c>
      <c r="EO271" s="36">
        <f t="shared" si="714"/>
        <v>1.62</v>
      </c>
      <c r="EP271" s="36">
        <f t="shared" si="715"/>
        <v>1.7282276668522789</v>
      </c>
      <c r="EQ271" s="36">
        <f t="shared" si="716"/>
        <v>1.4785947816402834</v>
      </c>
      <c r="ER271" s="36">
        <f t="shared" si="717"/>
        <v>97.275694544984489</v>
      </c>
      <c r="ES271" s="36">
        <f t="shared" si="718"/>
        <v>95</v>
      </c>
      <c r="ET271" s="36">
        <f t="shared" si="719"/>
        <v>123</v>
      </c>
      <c r="EU271" s="36">
        <f t="shared" si="720"/>
        <v>11.475431707899133</v>
      </c>
      <c r="EV271" s="36">
        <f t="shared" si="721"/>
        <v>8.0170561212314055</v>
      </c>
      <c r="EW271" s="36">
        <f t="shared" si="722"/>
        <v>14.795549081218677</v>
      </c>
      <c r="EX271" s="36">
        <f t="shared" si="723"/>
        <v>11.475431707899133</v>
      </c>
      <c r="EY271" s="36">
        <f t="shared" si="724"/>
        <v>0.61832145414048201</v>
      </c>
      <c r="EZ271" s="36">
        <f t="shared" si="725"/>
        <v>8.0170561212314055</v>
      </c>
      <c r="FA271" s="5" t="str">
        <f t="shared" si="726"/>
        <v/>
      </c>
      <c r="FB271" s="5" t="str">
        <f t="shared" si="727"/>
        <v/>
      </c>
      <c r="FC271" s="5" t="str">
        <f t="shared" si="728"/>
        <v/>
      </c>
      <c r="FD271" s="36">
        <f t="shared" si="729"/>
        <v>97.275694544984489</v>
      </c>
      <c r="FE271" s="36">
        <f t="shared" si="730"/>
        <v>95</v>
      </c>
      <c r="FF271" s="36">
        <f t="shared" si="731"/>
        <v>81.5</v>
      </c>
      <c r="FG271" s="5" t="str">
        <f t="shared" si="732"/>
        <v/>
      </c>
      <c r="FH271" s="36" t="str">
        <f t="shared" si="733"/>
        <v/>
      </c>
      <c r="FI271" s="36" t="str">
        <f t="shared" si="734"/>
        <v/>
      </c>
      <c r="FJ271" s="5" t="str">
        <f t="shared" si="735"/>
        <v/>
      </c>
      <c r="FK271" s="5" t="str">
        <f t="shared" si="736"/>
        <v/>
      </c>
      <c r="FL271" s="5" t="str">
        <f t="shared" si="737"/>
        <v/>
      </c>
      <c r="FM271" s="5" t="str">
        <f t="shared" si="738"/>
        <v/>
      </c>
      <c r="FN271" s="5" t="str">
        <f t="shared" si="739"/>
        <v/>
      </c>
      <c r="FO271" s="5" t="str">
        <f t="shared" si="740"/>
        <v/>
      </c>
      <c r="FP271" s="4">
        <f t="shared" si="741"/>
        <v>194.56</v>
      </c>
      <c r="FQ271" s="4" t="str">
        <f t="shared" si="742"/>
        <v/>
      </c>
      <c r="FR271" s="4">
        <f t="shared" si="743"/>
        <v>386</v>
      </c>
      <c r="FS271" s="65">
        <f t="shared" si="744"/>
        <v>0.29753374707911406</v>
      </c>
      <c r="FT271" s="65">
        <f t="shared" si="745"/>
        <v>9.1157684118965104E-2</v>
      </c>
      <c r="FU271" s="65" t="str">
        <f t="shared" si="746"/>
        <v/>
      </c>
      <c r="FV271" s="65" t="str">
        <f t="shared" si="747"/>
        <v/>
      </c>
      <c r="FW271" s="65">
        <f t="shared" si="748"/>
        <v>0.65811488980636235</v>
      </c>
      <c r="FX271" s="65">
        <f t="shared" si="749"/>
        <v>-0.17377596619673955</v>
      </c>
      <c r="FY271" s="65">
        <f t="shared" si="750"/>
        <v>4.4014956301428096</v>
      </c>
      <c r="FZ271" s="65">
        <f t="shared" si="751"/>
        <v>-5.3944947140210919</v>
      </c>
      <c r="GA271" s="65" t="str">
        <f t="shared" si="752"/>
        <v/>
      </c>
      <c r="GB271" s="65">
        <f t="shared" si="753"/>
        <v>0.32855556393286134</v>
      </c>
      <c r="GC271" s="65">
        <f t="shared" si="754"/>
        <v>-1.4684156741309362</v>
      </c>
      <c r="GD271" s="65">
        <f t="shared" si="755"/>
        <v>-2.2329972473828654</v>
      </c>
    </row>
    <row r="272" spans="1:186">
      <c r="D272" s="38" t="s">
        <v>439</v>
      </c>
      <c r="E272" s="38" t="s">
        <v>646</v>
      </c>
      <c r="F272" s="58" t="s">
        <v>506</v>
      </c>
      <c r="G272" s="38" t="s">
        <v>507</v>
      </c>
      <c r="H272" s="34">
        <v>48.506075912006615</v>
      </c>
      <c r="I272" s="34">
        <v>1.0926842705914761</v>
      </c>
      <c r="J272" s="34">
        <v>13.376276612490653</v>
      </c>
      <c r="K272" s="34">
        <v>10.171069418755657</v>
      </c>
      <c r="L272" s="34">
        <v>0.2276425563732242</v>
      </c>
      <c r="M272" s="34">
        <v>8.058546495612136</v>
      </c>
      <c r="N272" s="34">
        <v>8.9964338278698204</v>
      </c>
      <c r="O272" s="34">
        <v>1.994148793829444</v>
      </c>
      <c r="P272" s="34">
        <v>1.0926842705914762E-2</v>
      </c>
      <c r="Q272" s="34">
        <v>0.12019526976506238</v>
      </c>
      <c r="R272" s="34">
        <v>9.09</v>
      </c>
      <c r="S272" s="5">
        <f t="shared" si="756"/>
        <v>101.64400000000001</v>
      </c>
      <c r="U272" s="4">
        <v>48</v>
      </c>
      <c r="V272" s="4">
        <v>306</v>
      </c>
      <c r="W272" s="4">
        <v>131</v>
      </c>
      <c r="Y272" s="4">
        <v>89</v>
      </c>
      <c r="Z272" s="4">
        <v>65</v>
      </c>
      <c r="AC272" s="4">
        <v>122</v>
      </c>
      <c r="AD272" s="4">
        <v>30</v>
      </c>
      <c r="AE272" s="4">
        <v>67</v>
      </c>
      <c r="AF272" s="26"/>
      <c r="AG272" s="4">
        <v>0.5</v>
      </c>
      <c r="BK272" s="4">
        <f t="shared" si="632"/>
        <v>6551</v>
      </c>
      <c r="BL272" s="6">
        <f t="shared" si="633"/>
        <v>0.80722376288910991</v>
      </c>
      <c r="BM272" s="6">
        <f t="shared" si="634"/>
        <v>1.3679071990379021E-2</v>
      </c>
      <c r="BN272" s="6">
        <f t="shared" si="635"/>
        <v>0.26233137110199356</v>
      </c>
      <c r="BO272" s="6">
        <f t="shared" si="636"/>
        <v>0.12737719998441649</v>
      </c>
      <c r="BP272" s="6">
        <f t="shared" si="637"/>
        <v>3.2089449728393599E-3</v>
      </c>
      <c r="BQ272" s="6">
        <f t="shared" si="638"/>
        <v>0.19991432636100559</v>
      </c>
      <c r="BR272" s="6">
        <f t="shared" si="639"/>
        <v>0.16042143059682276</v>
      </c>
      <c r="BS272" s="6">
        <f t="shared" si="640"/>
        <v>6.4348137909953015E-2</v>
      </c>
      <c r="BT272" s="6">
        <f t="shared" si="641"/>
        <v>2.3199241413831764E-4</v>
      </c>
      <c r="BU272" s="6">
        <f t="shared" si="642"/>
        <v>1.6936067319298631E-3</v>
      </c>
      <c r="BV272" s="5">
        <f t="shared" si="643"/>
        <v>1.21</v>
      </c>
      <c r="BW272" s="5">
        <f t="shared" si="644"/>
        <v>8.06</v>
      </c>
      <c r="BX272" s="36">
        <f t="shared" si="645"/>
        <v>63.58</v>
      </c>
      <c r="BY272" s="5">
        <f t="shared" si="646"/>
        <v>1.1399999999999999</v>
      </c>
      <c r="BZ272" s="5">
        <f t="shared" si="647"/>
        <v>12.24</v>
      </c>
      <c r="CA272" s="5">
        <f t="shared" si="648"/>
        <v>8.23</v>
      </c>
      <c r="CB272" s="5">
        <f t="shared" si="649"/>
        <v>9.09</v>
      </c>
      <c r="CC272" s="5">
        <f t="shared" si="650"/>
        <v>2.0099999999999998</v>
      </c>
      <c r="CD272" s="5">
        <f t="shared" si="651"/>
        <v>-6.9913581913344611</v>
      </c>
      <c r="CE272" s="34">
        <f t="shared" si="652"/>
        <v>8.0694733383180512</v>
      </c>
      <c r="CF272" s="34">
        <f t="shared" si="653"/>
        <v>19.060055960017316</v>
      </c>
      <c r="CG272" s="34">
        <f t="shared" si="654"/>
        <v>42.337091534492643</v>
      </c>
      <c r="CH272" s="5">
        <f t="shared" si="655"/>
        <v>0.17</v>
      </c>
      <c r="CI272" s="5">
        <f t="shared" si="656"/>
        <v>0.01</v>
      </c>
      <c r="CJ272" s="6">
        <f t="shared" si="657"/>
        <v>5.6000000000000001E-2</v>
      </c>
      <c r="CK272" s="5" t="str">
        <f t="shared" si="658"/>
        <v/>
      </c>
      <c r="CL272" s="5" t="str">
        <f t="shared" si="659"/>
        <v/>
      </c>
      <c r="CM272" s="5" t="str">
        <f t="shared" si="660"/>
        <v/>
      </c>
      <c r="CN272" s="5">
        <f t="shared" si="661"/>
        <v>0.68</v>
      </c>
      <c r="CO272" s="5">
        <f t="shared" si="662"/>
        <v>0.43</v>
      </c>
      <c r="CP272" s="5">
        <f t="shared" si="663"/>
        <v>2.23</v>
      </c>
      <c r="CQ272" s="6" t="str">
        <f t="shared" si="664"/>
        <v/>
      </c>
      <c r="CR272" s="40">
        <f t="shared" si="665"/>
        <v>6.1000000000000004E-3</v>
      </c>
      <c r="CS272" s="5" t="str">
        <f t="shared" si="666"/>
        <v/>
      </c>
      <c r="CT272" s="5" t="str">
        <f t="shared" si="667"/>
        <v/>
      </c>
      <c r="CU272" s="5" t="str">
        <f t="shared" si="668"/>
        <v/>
      </c>
      <c r="CV272" s="5" t="str">
        <f t="shared" si="669"/>
        <v/>
      </c>
      <c r="CW272" s="5" t="str">
        <f t="shared" si="670"/>
        <v/>
      </c>
      <c r="CX272" s="5" t="str">
        <f t="shared" si="671"/>
        <v/>
      </c>
      <c r="CY272" s="4">
        <f t="shared" si="672"/>
        <v>218</v>
      </c>
      <c r="CZ272" s="4">
        <f t="shared" si="673"/>
        <v>97.8</v>
      </c>
      <c r="DA272" s="4" t="str">
        <f t="shared" si="674"/>
        <v/>
      </c>
      <c r="DB272" s="5">
        <f t="shared" si="675"/>
        <v>0.02</v>
      </c>
      <c r="DC272" s="5" t="str">
        <f t="shared" si="676"/>
        <v/>
      </c>
      <c r="DD272" s="5" t="str">
        <f t="shared" si="677"/>
        <v/>
      </c>
      <c r="DE272" s="5" t="str">
        <f t="shared" si="678"/>
        <v/>
      </c>
      <c r="DF272" s="5" t="str">
        <f t="shared" si="679"/>
        <v/>
      </c>
      <c r="DG272" s="5" t="str">
        <f t="shared" si="680"/>
        <v/>
      </c>
      <c r="DH272" s="5" t="str">
        <f t="shared" si="681"/>
        <v/>
      </c>
      <c r="DI272" s="5" t="str">
        <f t="shared" si="682"/>
        <v/>
      </c>
      <c r="DJ272" s="5" t="str">
        <f t="shared" si="683"/>
        <v/>
      </c>
      <c r="DK272" s="5" t="str">
        <f t="shared" si="684"/>
        <v/>
      </c>
      <c r="DL272" s="5" t="str">
        <f t="shared" si="685"/>
        <v/>
      </c>
      <c r="DM272" s="5" t="str">
        <f t="shared" si="686"/>
        <v/>
      </c>
      <c r="DN272" s="5" t="str">
        <f t="shared" si="687"/>
        <v/>
      </c>
      <c r="DO272" s="5" t="str">
        <f t="shared" si="688"/>
        <v/>
      </c>
      <c r="DP272" s="5" t="str">
        <f t="shared" si="689"/>
        <v/>
      </c>
      <c r="DQ272" s="5" t="str">
        <f t="shared" si="690"/>
        <v/>
      </c>
      <c r="DR272" s="5" t="str">
        <f t="shared" si="691"/>
        <v/>
      </c>
      <c r="DS272" s="5" t="str">
        <f t="shared" si="692"/>
        <v/>
      </c>
      <c r="DT272" s="5" t="str">
        <f t="shared" si="693"/>
        <v/>
      </c>
      <c r="DU272" s="5" t="str">
        <f t="shared" si="694"/>
        <v/>
      </c>
      <c r="DV272" s="5" t="str">
        <f t="shared" si="695"/>
        <v/>
      </c>
      <c r="DW272" s="5" t="str">
        <f t="shared" si="696"/>
        <v/>
      </c>
      <c r="DX272" s="5" t="str">
        <f t="shared" si="697"/>
        <v/>
      </c>
      <c r="DY272" s="5" t="str">
        <f t="shared" si="698"/>
        <v/>
      </c>
      <c r="DZ272" s="36" t="str">
        <f t="shared" si="699"/>
        <v/>
      </c>
      <c r="EA272" s="36" t="str">
        <f t="shared" si="700"/>
        <v/>
      </c>
      <c r="EB272" s="4">
        <f t="shared" si="701"/>
        <v>-224.53757609263744</v>
      </c>
      <c r="EC272" s="4">
        <f t="shared" si="702"/>
        <v>97.546836907730139</v>
      </c>
      <c r="ED272" s="4">
        <f t="shared" si="703"/>
        <v>-123.09162041574328</v>
      </c>
      <c r="EE272" s="4">
        <f t="shared" si="704"/>
        <v>340.97059833580113</v>
      </c>
      <c r="EF272" s="4">
        <f t="shared" si="705"/>
        <v>116.48256475646872</v>
      </c>
      <c r="EG272" s="5">
        <f t="shared" si="706"/>
        <v>0.68080212769298809</v>
      </c>
      <c r="EH272" s="5">
        <f t="shared" si="707"/>
        <v>4.0641941704456661</v>
      </c>
      <c r="EI272" s="5">
        <f t="shared" si="708"/>
        <v>1.1662441294979471</v>
      </c>
      <c r="EJ272" s="5">
        <f t="shared" si="709"/>
        <v>0.4024376241891835</v>
      </c>
      <c r="EK272" s="5">
        <f t="shared" si="710"/>
        <v>0.24538331377472972</v>
      </c>
      <c r="EL272" s="5">
        <f t="shared" si="711"/>
        <v>1.2238876188439902</v>
      </c>
      <c r="EM272" s="5">
        <f t="shared" si="712"/>
        <v>0.28000000000000003</v>
      </c>
      <c r="EN272" s="5">
        <f t="shared" si="713"/>
        <v>17.8</v>
      </c>
      <c r="EO272" s="36">
        <f t="shared" si="714"/>
        <v>1.0900000000000001</v>
      </c>
      <c r="EP272" s="36">
        <f t="shared" si="715"/>
        <v>2.2764255637322419</v>
      </c>
      <c r="EQ272" s="36">
        <f t="shared" si="716"/>
        <v>1.2019526976506238</v>
      </c>
      <c r="ER272" s="36">
        <f t="shared" si="717"/>
        <v>65.506422021958997</v>
      </c>
      <c r="ES272" s="36">
        <f t="shared" si="718"/>
        <v>67</v>
      </c>
      <c r="ET272" s="36">
        <f t="shared" si="719"/>
        <v>90</v>
      </c>
      <c r="EU272" s="36">
        <f t="shared" si="720"/>
        <v>9.1539624768800909</v>
      </c>
      <c r="EV272" s="36">
        <f t="shared" si="721"/>
        <v>8.058546495612136</v>
      </c>
      <c r="EW272" s="36">
        <f t="shared" si="722"/>
        <v>13.376276612490653</v>
      </c>
      <c r="EX272" s="36">
        <f t="shared" si="723"/>
        <v>9.1539624768800909</v>
      </c>
      <c r="EY272" s="36">
        <f t="shared" si="724"/>
        <v>2.0050756365353588</v>
      </c>
      <c r="EZ272" s="36">
        <f t="shared" si="725"/>
        <v>8.058546495612136</v>
      </c>
      <c r="FA272" s="5" t="str">
        <f t="shared" si="726"/>
        <v/>
      </c>
      <c r="FB272" s="5" t="str">
        <f t="shared" si="727"/>
        <v/>
      </c>
      <c r="FC272" s="5" t="str">
        <f t="shared" si="728"/>
        <v/>
      </c>
      <c r="FD272" s="36">
        <f t="shared" si="729"/>
        <v>65.506422021958997</v>
      </c>
      <c r="FE272" s="36">
        <f t="shared" si="730"/>
        <v>67</v>
      </c>
      <c r="FF272" s="36">
        <f t="shared" si="731"/>
        <v>61</v>
      </c>
      <c r="FG272" s="5" t="str">
        <f t="shared" si="732"/>
        <v/>
      </c>
      <c r="FH272" s="36" t="str">
        <f t="shared" si="733"/>
        <v/>
      </c>
      <c r="FI272" s="36" t="str">
        <f t="shared" si="734"/>
        <v/>
      </c>
      <c r="FJ272" s="5" t="str">
        <f t="shared" si="735"/>
        <v/>
      </c>
      <c r="FK272" s="5" t="str">
        <f t="shared" si="736"/>
        <v/>
      </c>
      <c r="FL272" s="5" t="str">
        <f t="shared" si="737"/>
        <v/>
      </c>
      <c r="FM272" s="5" t="str">
        <f t="shared" si="738"/>
        <v/>
      </c>
      <c r="FN272" s="5" t="str">
        <f t="shared" si="739"/>
        <v/>
      </c>
      <c r="FO272" s="5" t="str">
        <f t="shared" si="740"/>
        <v/>
      </c>
      <c r="FP272" s="4">
        <f t="shared" si="741"/>
        <v>131.02000000000001</v>
      </c>
      <c r="FQ272" s="4" t="str">
        <f t="shared" si="742"/>
        <v/>
      </c>
      <c r="FR272" s="4">
        <f t="shared" si="743"/>
        <v>306</v>
      </c>
      <c r="FS272" s="65">
        <f t="shared" si="744"/>
        <v>0.368383831385659</v>
      </c>
      <c r="FT272" s="65">
        <f t="shared" si="745"/>
        <v>0.26287364661568502</v>
      </c>
      <c r="FU272" s="65" t="str">
        <f t="shared" si="746"/>
        <v/>
      </c>
      <c r="FV272" s="65" t="str">
        <f t="shared" si="747"/>
        <v/>
      </c>
      <c r="FW272" s="65">
        <f t="shared" si="748"/>
        <v>0.83983541890113911</v>
      </c>
      <c r="FX272" s="65">
        <f t="shared" si="749"/>
        <v>-0.12788777742922922</v>
      </c>
      <c r="FY272" s="65">
        <f t="shared" si="750"/>
        <v>4.3632528383049625</v>
      </c>
      <c r="FZ272" s="65">
        <f t="shared" si="751"/>
        <v>-5.2623770888499806</v>
      </c>
      <c r="GA272" s="65" t="str">
        <f t="shared" si="752"/>
        <v/>
      </c>
      <c r="GB272" s="65">
        <f t="shared" si="753"/>
        <v>0.3586482390539531</v>
      </c>
      <c r="GC272" s="65">
        <f t="shared" si="754"/>
        <v>-1.4533350853567353</v>
      </c>
      <c r="GD272" s="65">
        <f t="shared" si="755"/>
        <v>-2.2170658130848846</v>
      </c>
    </row>
    <row r="273" spans="4:186">
      <c r="D273" s="38" t="s">
        <v>439</v>
      </c>
      <c r="E273" s="38" t="s">
        <v>646</v>
      </c>
      <c r="F273" s="58" t="s">
        <v>508</v>
      </c>
      <c r="G273" s="38" t="s">
        <v>509</v>
      </c>
      <c r="H273" s="34">
        <v>42.940369754038478</v>
      </c>
      <c r="I273" s="34">
        <v>1.3136269177692994</v>
      </c>
      <c r="J273" s="34">
        <v>17.962420245149769</v>
      </c>
      <c r="K273" s="34">
        <v>10.651800876694537</v>
      </c>
      <c r="L273" s="34">
        <v>0.14278553454014123</v>
      </c>
      <c r="M273" s="34">
        <v>5.701902345969641</v>
      </c>
      <c r="N273" s="34">
        <v>13.469435424953325</v>
      </c>
      <c r="O273" s="34">
        <v>1.5135266661254974</v>
      </c>
      <c r="P273" s="34">
        <v>1.14228427632113E-2</v>
      </c>
      <c r="Q273" s="34">
        <v>0.10470939199610357</v>
      </c>
      <c r="R273" s="34">
        <v>4.74</v>
      </c>
      <c r="S273" s="5">
        <f t="shared" si="756"/>
        <v>98.551999999999992</v>
      </c>
      <c r="U273" s="4">
        <v>47</v>
      </c>
      <c r="V273" s="4">
        <v>322</v>
      </c>
      <c r="W273" s="4">
        <v>290</v>
      </c>
      <c r="Y273" s="4">
        <v>137</v>
      </c>
      <c r="Z273" s="4">
        <v>105</v>
      </c>
      <c r="AC273" s="4">
        <v>149</v>
      </c>
      <c r="AD273" s="4">
        <v>42</v>
      </c>
      <c r="AE273" s="4">
        <v>90</v>
      </c>
      <c r="AF273" s="26"/>
      <c r="AG273" s="4">
        <v>0.8</v>
      </c>
      <c r="BK273" s="4">
        <f t="shared" si="632"/>
        <v>7875</v>
      </c>
      <c r="BL273" s="6">
        <f t="shared" si="633"/>
        <v>0.7146009278422113</v>
      </c>
      <c r="BM273" s="6">
        <f t="shared" si="634"/>
        <v>1.6445003978083367E-2</v>
      </c>
      <c r="BN273" s="6">
        <f t="shared" si="635"/>
        <v>0.35227339174641631</v>
      </c>
      <c r="BO273" s="6">
        <f t="shared" si="636"/>
        <v>0.13339763151777756</v>
      </c>
      <c r="BP273" s="6">
        <f t="shared" si="637"/>
        <v>2.0127647947581228E-3</v>
      </c>
      <c r="BQ273" s="6">
        <f t="shared" si="638"/>
        <v>0.14145131098907568</v>
      </c>
      <c r="BR273" s="6">
        <f t="shared" si="639"/>
        <v>0.24018251471029467</v>
      </c>
      <c r="BS273" s="6">
        <f t="shared" si="640"/>
        <v>4.8839195421926343E-2</v>
      </c>
      <c r="BT273" s="6">
        <f t="shared" si="641"/>
        <v>2.4252320091743736E-4</v>
      </c>
      <c r="BU273" s="6">
        <f t="shared" si="642"/>
        <v>1.4754035789221302E-3</v>
      </c>
      <c r="BV273" s="5">
        <f t="shared" si="643"/>
        <v>1.27</v>
      </c>
      <c r="BW273" s="5">
        <f t="shared" si="644"/>
        <v>8.44</v>
      </c>
      <c r="BX273" s="36">
        <f t="shared" si="645"/>
        <v>54.12</v>
      </c>
      <c r="BY273" s="5">
        <f t="shared" si="646"/>
        <v>1.68</v>
      </c>
      <c r="BZ273" s="5">
        <f t="shared" si="647"/>
        <v>13.67</v>
      </c>
      <c r="CA273" s="5">
        <f t="shared" si="648"/>
        <v>10.25</v>
      </c>
      <c r="CB273" s="5">
        <f t="shared" si="649"/>
        <v>12.55</v>
      </c>
      <c r="CC273" s="5">
        <f t="shared" si="650"/>
        <v>1.52</v>
      </c>
      <c r="CD273" s="5">
        <f t="shared" si="651"/>
        <v>-11.944485916064616</v>
      </c>
      <c r="CE273" s="34">
        <f t="shared" si="652"/>
        <v>5.7133251887328527</v>
      </c>
      <c r="CF273" s="34">
        <f t="shared" si="653"/>
        <v>20.696287279811674</v>
      </c>
      <c r="CG273" s="34">
        <f t="shared" si="654"/>
        <v>27.605556066599213</v>
      </c>
      <c r="CH273" s="5">
        <f t="shared" si="655"/>
        <v>0.21</v>
      </c>
      <c r="CI273" s="5">
        <f t="shared" si="656"/>
        <v>0.01</v>
      </c>
      <c r="CJ273" s="6">
        <f t="shared" si="657"/>
        <v>8.5999999999999993E-2</v>
      </c>
      <c r="CK273" s="5" t="str">
        <f t="shared" si="658"/>
        <v/>
      </c>
      <c r="CL273" s="5" t="str">
        <f t="shared" si="659"/>
        <v/>
      </c>
      <c r="CM273" s="5" t="str">
        <f t="shared" si="660"/>
        <v/>
      </c>
      <c r="CN273" s="5">
        <f t="shared" si="661"/>
        <v>0.47</v>
      </c>
      <c r="CO273" s="5">
        <f t="shared" si="662"/>
        <v>0.9</v>
      </c>
      <c r="CP273" s="5">
        <f t="shared" si="663"/>
        <v>2.14</v>
      </c>
      <c r="CQ273" s="6" t="str">
        <f t="shared" si="664"/>
        <v/>
      </c>
      <c r="CR273" s="40">
        <f t="shared" si="665"/>
        <v>6.8999999999999999E-3</v>
      </c>
      <c r="CS273" s="5" t="str">
        <f t="shared" si="666"/>
        <v/>
      </c>
      <c r="CT273" s="5" t="str">
        <f t="shared" si="667"/>
        <v/>
      </c>
      <c r="CU273" s="5" t="str">
        <f t="shared" si="668"/>
        <v/>
      </c>
      <c r="CV273" s="5" t="str">
        <f t="shared" si="669"/>
        <v/>
      </c>
      <c r="CW273" s="5" t="str">
        <f t="shared" si="670"/>
        <v/>
      </c>
      <c r="CX273" s="5" t="str">
        <f t="shared" si="671"/>
        <v/>
      </c>
      <c r="CY273" s="4">
        <f t="shared" si="672"/>
        <v>188</v>
      </c>
      <c r="CZ273" s="4">
        <f t="shared" si="673"/>
        <v>87.5</v>
      </c>
      <c r="DA273" s="4" t="str">
        <f t="shared" si="674"/>
        <v/>
      </c>
      <c r="DB273" s="5">
        <f t="shared" si="675"/>
        <v>0.02</v>
      </c>
      <c r="DC273" s="5" t="str">
        <f t="shared" si="676"/>
        <v/>
      </c>
      <c r="DD273" s="5" t="str">
        <f t="shared" si="677"/>
        <v/>
      </c>
      <c r="DE273" s="5" t="str">
        <f t="shared" si="678"/>
        <v/>
      </c>
      <c r="DF273" s="5" t="str">
        <f t="shared" si="679"/>
        <v/>
      </c>
      <c r="DG273" s="5" t="str">
        <f t="shared" si="680"/>
        <v/>
      </c>
      <c r="DH273" s="5" t="str">
        <f t="shared" si="681"/>
        <v/>
      </c>
      <c r="DI273" s="5" t="str">
        <f t="shared" si="682"/>
        <v/>
      </c>
      <c r="DJ273" s="5" t="str">
        <f t="shared" si="683"/>
        <v/>
      </c>
      <c r="DK273" s="5" t="str">
        <f t="shared" si="684"/>
        <v/>
      </c>
      <c r="DL273" s="5" t="str">
        <f t="shared" si="685"/>
        <v/>
      </c>
      <c r="DM273" s="5" t="str">
        <f t="shared" si="686"/>
        <v/>
      </c>
      <c r="DN273" s="5" t="str">
        <f t="shared" si="687"/>
        <v/>
      </c>
      <c r="DO273" s="5" t="str">
        <f t="shared" si="688"/>
        <v/>
      </c>
      <c r="DP273" s="5" t="str">
        <f t="shared" si="689"/>
        <v/>
      </c>
      <c r="DQ273" s="5" t="str">
        <f t="shared" si="690"/>
        <v/>
      </c>
      <c r="DR273" s="5" t="str">
        <f t="shared" si="691"/>
        <v/>
      </c>
      <c r="DS273" s="5" t="str">
        <f t="shared" si="692"/>
        <v/>
      </c>
      <c r="DT273" s="5" t="str">
        <f t="shared" si="693"/>
        <v/>
      </c>
      <c r="DU273" s="5" t="str">
        <f t="shared" si="694"/>
        <v/>
      </c>
      <c r="DV273" s="5" t="str">
        <f t="shared" si="695"/>
        <v/>
      </c>
      <c r="DW273" s="5" t="str">
        <f t="shared" si="696"/>
        <v/>
      </c>
      <c r="DX273" s="5" t="str">
        <f t="shared" si="697"/>
        <v/>
      </c>
      <c r="DY273" s="5" t="str">
        <f t="shared" si="698"/>
        <v/>
      </c>
      <c r="DZ273" s="36" t="str">
        <f t="shared" si="699"/>
        <v/>
      </c>
      <c r="EA273" s="36" t="str">
        <f t="shared" si="700"/>
        <v/>
      </c>
      <c r="EB273" s="4">
        <f t="shared" si="701"/>
        <v>-288.77918693130357</v>
      </c>
      <c r="EC273" s="4">
        <f t="shared" si="702"/>
        <v>28.996914184363536</v>
      </c>
      <c r="ED273" s="4">
        <f t="shared" si="703"/>
        <v>-177.17335629701685</v>
      </c>
      <c r="EE273" s="4">
        <f t="shared" si="704"/>
        <v>291.29394648493655</v>
      </c>
      <c r="EF273" s="4">
        <f t="shared" si="705"/>
        <v>234.70913933069988</v>
      </c>
      <c r="EG273" s="5">
        <f t="shared" si="706"/>
        <v>0.66551132231874266</v>
      </c>
      <c r="EH273" s="5">
        <f t="shared" si="707"/>
        <v>7.1809582912138028</v>
      </c>
      <c r="EI273" s="5">
        <f t="shared" si="708"/>
        <v>1.2181297534522377</v>
      </c>
      <c r="EJ273" s="5">
        <f t="shared" si="709"/>
        <v>0.20428723478094865</v>
      </c>
      <c r="EK273" s="5">
        <f t="shared" si="710"/>
        <v>0.13866367764482271</v>
      </c>
      <c r="EL273" s="5">
        <f t="shared" si="711"/>
        <v>1.3642869171377252</v>
      </c>
      <c r="EM273" s="5">
        <f t="shared" si="712"/>
        <v>0.42</v>
      </c>
      <c r="EN273" s="5">
        <f t="shared" si="713"/>
        <v>19.3</v>
      </c>
      <c r="EO273" s="36">
        <f t="shared" si="714"/>
        <v>1.31</v>
      </c>
      <c r="EP273" s="36">
        <f t="shared" si="715"/>
        <v>1.4278553454014122</v>
      </c>
      <c r="EQ273" s="36">
        <f t="shared" si="716"/>
        <v>1.0470939199610356</v>
      </c>
      <c r="ER273" s="36">
        <f t="shared" si="717"/>
        <v>78.751933720269506</v>
      </c>
      <c r="ES273" s="36">
        <f t="shared" si="718"/>
        <v>90</v>
      </c>
      <c r="ET273" s="36">
        <f t="shared" si="719"/>
        <v>126</v>
      </c>
      <c r="EU273" s="36">
        <f t="shared" si="720"/>
        <v>9.5866207890250834</v>
      </c>
      <c r="EV273" s="36">
        <f t="shared" si="721"/>
        <v>5.701902345969641</v>
      </c>
      <c r="EW273" s="36">
        <f t="shared" si="722"/>
        <v>17.962420245149769</v>
      </c>
      <c r="EX273" s="36">
        <f t="shared" si="723"/>
        <v>9.5866207890250834</v>
      </c>
      <c r="EY273" s="36">
        <f t="shared" si="724"/>
        <v>1.5249495088887086</v>
      </c>
      <c r="EZ273" s="36">
        <f t="shared" si="725"/>
        <v>5.701902345969641</v>
      </c>
      <c r="FA273" s="5" t="str">
        <f t="shared" si="726"/>
        <v/>
      </c>
      <c r="FB273" s="5" t="str">
        <f t="shared" si="727"/>
        <v/>
      </c>
      <c r="FC273" s="5" t="str">
        <f t="shared" si="728"/>
        <v/>
      </c>
      <c r="FD273" s="36">
        <f t="shared" si="729"/>
        <v>78.751933720269506</v>
      </c>
      <c r="FE273" s="36">
        <f t="shared" si="730"/>
        <v>90</v>
      </c>
      <c r="FF273" s="36">
        <f t="shared" si="731"/>
        <v>74.5</v>
      </c>
      <c r="FG273" s="5" t="str">
        <f t="shared" si="732"/>
        <v/>
      </c>
      <c r="FH273" s="36" t="str">
        <f t="shared" si="733"/>
        <v/>
      </c>
      <c r="FI273" s="36" t="str">
        <f t="shared" si="734"/>
        <v/>
      </c>
      <c r="FJ273" s="5" t="str">
        <f t="shared" si="735"/>
        <v/>
      </c>
      <c r="FK273" s="5" t="str">
        <f t="shared" si="736"/>
        <v/>
      </c>
      <c r="FL273" s="5" t="str">
        <f t="shared" si="737"/>
        <v/>
      </c>
      <c r="FM273" s="5" t="str">
        <f t="shared" si="738"/>
        <v/>
      </c>
      <c r="FN273" s="5" t="str">
        <f t="shared" si="739"/>
        <v/>
      </c>
      <c r="FO273" s="5" t="str">
        <f t="shared" si="740"/>
        <v/>
      </c>
      <c r="FP273" s="4">
        <f t="shared" si="741"/>
        <v>157.5</v>
      </c>
      <c r="FQ273" s="4" t="str">
        <f t="shared" si="742"/>
        <v/>
      </c>
      <c r="FR273" s="4">
        <f t="shared" si="743"/>
        <v>322</v>
      </c>
      <c r="FS273" s="65">
        <f t="shared" si="744"/>
        <v>0.31057531357021156</v>
      </c>
      <c r="FT273" s="65">
        <f t="shared" si="745"/>
        <v>0.17378730414611696</v>
      </c>
      <c r="FU273" s="65" t="str">
        <f t="shared" si="746"/>
        <v/>
      </c>
      <c r="FV273" s="65" t="str">
        <f t="shared" si="747"/>
        <v/>
      </c>
      <c r="FW273" s="65">
        <f t="shared" si="748"/>
        <v>0.70696209353909012</v>
      </c>
      <c r="FX273" s="65">
        <f t="shared" si="749"/>
        <v>-0.12100430272140168</v>
      </c>
      <c r="FY273" s="65">
        <f t="shared" si="750"/>
        <v>4.1768324543550372</v>
      </c>
      <c r="FZ273" s="65">
        <f t="shared" si="751"/>
        <v>-5.1789601569285297</v>
      </c>
      <c r="GA273" s="65" t="str">
        <f t="shared" si="752"/>
        <v/>
      </c>
      <c r="GB273" s="65">
        <f t="shared" si="753"/>
        <v>0.2893473970208621</v>
      </c>
      <c r="GC273" s="65">
        <f t="shared" si="754"/>
        <v>-1.4467890448900074</v>
      </c>
      <c r="GD273" s="65">
        <f t="shared" si="755"/>
        <v>-2.2741462661904377</v>
      </c>
    </row>
    <row r="274" spans="4:186">
      <c r="D274" s="38" t="s">
        <v>439</v>
      </c>
      <c r="E274" s="38" t="s">
        <v>646</v>
      </c>
      <c r="F274" s="58" t="s">
        <v>510</v>
      </c>
      <c r="G274" s="38" t="s">
        <v>511</v>
      </c>
      <c r="H274" s="34">
        <v>50.372050581406945</v>
      </c>
      <c r="I274" s="34">
        <v>1.060976524323354</v>
      </c>
      <c r="J274" s="34">
        <v>14.328049943155754</v>
      </c>
      <c r="K274" s="34">
        <v>9.4125165047769119</v>
      </c>
      <c r="L274" s="34">
        <v>0.17520713245706762</v>
      </c>
      <c r="M274" s="34">
        <v>9.2373093723198441</v>
      </c>
      <c r="N274" s="34">
        <v>9.7921319584338917</v>
      </c>
      <c r="O274" s="34">
        <v>3.1050597363224766</v>
      </c>
      <c r="P274" s="34">
        <v>3.5041426491413522E-2</v>
      </c>
      <c r="Q274" s="34">
        <v>8.5656820312344187E-2</v>
      </c>
      <c r="R274" s="34">
        <v>2.67</v>
      </c>
      <c r="S274" s="5">
        <f t="shared" si="756"/>
        <v>100.274</v>
      </c>
      <c r="U274" s="4">
        <v>47</v>
      </c>
      <c r="V274" s="4">
        <v>289</v>
      </c>
      <c r="W274" s="4">
        <v>393</v>
      </c>
      <c r="Y274" s="4">
        <v>129</v>
      </c>
      <c r="Z274" s="4">
        <v>132</v>
      </c>
      <c r="AC274" s="4">
        <v>93</v>
      </c>
      <c r="AD274" s="4">
        <v>30</v>
      </c>
      <c r="AE274" s="4">
        <v>65</v>
      </c>
      <c r="AF274" s="26"/>
      <c r="AG274" s="4">
        <v>2</v>
      </c>
      <c r="BK274" s="4">
        <f t="shared" si="632"/>
        <v>6361</v>
      </c>
      <c r="BL274" s="6">
        <f t="shared" si="633"/>
        <v>0.83827676121495998</v>
      </c>
      <c r="BM274" s="6">
        <f t="shared" si="634"/>
        <v>1.3282129748664924E-2</v>
      </c>
      <c r="BN274" s="6">
        <f t="shared" si="635"/>
        <v>0.28099725324878905</v>
      </c>
      <c r="BO274" s="6">
        <f t="shared" si="636"/>
        <v>0.11787747657829571</v>
      </c>
      <c r="BP274" s="6">
        <f t="shared" si="637"/>
        <v>2.4697932401616524E-3</v>
      </c>
      <c r="BQ274" s="6">
        <f t="shared" si="638"/>
        <v>0.22915676934556795</v>
      </c>
      <c r="BR274" s="6">
        <f t="shared" si="639"/>
        <v>0.17461005632014787</v>
      </c>
      <c r="BS274" s="6">
        <f t="shared" si="640"/>
        <v>0.10019553844215801</v>
      </c>
      <c r="BT274" s="6">
        <f t="shared" si="641"/>
        <v>7.4397933102788791E-4</v>
      </c>
      <c r="BU274" s="6">
        <f t="shared" si="642"/>
        <v>1.206944065271864E-3</v>
      </c>
      <c r="BV274" s="5">
        <f t="shared" si="643"/>
        <v>1.1200000000000001</v>
      </c>
      <c r="BW274" s="5">
        <f t="shared" si="644"/>
        <v>7.46</v>
      </c>
      <c r="BX274" s="36">
        <f t="shared" si="645"/>
        <v>68.38</v>
      </c>
      <c r="BY274" s="5">
        <f t="shared" si="646"/>
        <v>0.92</v>
      </c>
      <c r="BZ274" s="5">
        <f t="shared" si="647"/>
        <v>13.5</v>
      </c>
      <c r="CA274" s="5">
        <f t="shared" si="648"/>
        <v>9.23</v>
      </c>
      <c r="CB274" s="5">
        <f t="shared" si="649"/>
        <v>12.39</v>
      </c>
      <c r="CC274" s="5">
        <f t="shared" si="650"/>
        <v>3.14</v>
      </c>
      <c r="CD274" s="5">
        <f t="shared" si="651"/>
        <v>-6.6520307956200018</v>
      </c>
      <c r="CE274" s="34">
        <f t="shared" si="652"/>
        <v>9.2723507988112583</v>
      </c>
      <c r="CF274" s="34">
        <f t="shared" si="653"/>
        <v>22.169542493567626</v>
      </c>
      <c r="CG274" s="34">
        <f t="shared" si="654"/>
        <v>41.8247277836319</v>
      </c>
      <c r="CH274" s="5">
        <f t="shared" si="655"/>
        <v>0.78</v>
      </c>
      <c r="CI274" s="5">
        <f t="shared" si="656"/>
        <v>0.05</v>
      </c>
      <c r="CJ274" s="6">
        <f t="shared" si="657"/>
        <v>7.5999999999999998E-2</v>
      </c>
      <c r="CK274" s="5" t="str">
        <f t="shared" si="658"/>
        <v/>
      </c>
      <c r="CL274" s="5" t="str">
        <f t="shared" si="659"/>
        <v/>
      </c>
      <c r="CM274" s="5" t="str">
        <f t="shared" si="660"/>
        <v/>
      </c>
      <c r="CN274" s="5">
        <f t="shared" si="661"/>
        <v>0.33</v>
      </c>
      <c r="CO274" s="5">
        <f t="shared" si="662"/>
        <v>1.36</v>
      </c>
      <c r="CP274" s="5">
        <f t="shared" si="663"/>
        <v>2.17</v>
      </c>
      <c r="CQ274" s="6" t="str">
        <f t="shared" si="664"/>
        <v/>
      </c>
      <c r="CR274" s="40">
        <f t="shared" si="665"/>
        <v>6.1000000000000004E-3</v>
      </c>
      <c r="CS274" s="5" t="str">
        <f t="shared" si="666"/>
        <v/>
      </c>
      <c r="CT274" s="5" t="str">
        <f t="shared" si="667"/>
        <v/>
      </c>
      <c r="CU274" s="5" t="str">
        <f t="shared" si="668"/>
        <v/>
      </c>
      <c r="CV274" s="5" t="str">
        <f t="shared" si="669"/>
        <v/>
      </c>
      <c r="CW274" s="5" t="str">
        <f t="shared" si="670"/>
        <v/>
      </c>
      <c r="CX274" s="5" t="str">
        <f t="shared" si="671"/>
        <v/>
      </c>
      <c r="CY274" s="4">
        <f t="shared" si="672"/>
        <v>212</v>
      </c>
      <c r="CZ274" s="4">
        <f t="shared" si="673"/>
        <v>97.9</v>
      </c>
      <c r="DA274" s="4" t="str">
        <f t="shared" si="674"/>
        <v/>
      </c>
      <c r="DB274" s="5">
        <f t="shared" si="675"/>
        <v>7.0000000000000007E-2</v>
      </c>
      <c r="DC274" s="5" t="str">
        <f t="shared" si="676"/>
        <v/>
      </c>
      <c r="DD274" s="5" t="str">
        <f t="shared" si="677"/>
        <v/>
      </c>
      <c r="DE274" s="5" t="str">
        <f t="shared" si="678"/>
        <v/>
      </c>
      <c r="DF274" s="5" t="str">
        <f t="shared" si="679"/>
        <v/>
      </c>
      <c r="DG274" s="5" t="str">
        <f t="shared" si="680"/>
        <v/>
      </c>
      <c r="DH274" s="5" t="str">
        <f t="shared" si="681"/>
        <v/>
      </c>
      <c r="DI274" s="5" t="str">
        <f t="shared" si="682"/>
        <v/>
      </c>
      <c r="DJ274" s="5" t="str">
        <f t="shared" si="683"/>
        <v/>
      </c>
      <c r="DK274" s="5" t="str">
        <f t="shared" si="684"/>
        <v/>
      </c>
      <c r="DL274" s="5" t="str">
        <f t="shared" si="685"/>
        <v/>
      </c>
      <c r="DM274" s="5" t="str">
        <f t="shared" si="686"/>
        <v/>
      </c>
      <c r="DN274" s="5" t="str">
        <f t="shared" si="687"/>
        <v/>
      </c>
      <c r="DO274" s="5" t="str">
        <f t="shared" si="688"/>
        <v/>
      </c>
      <c r="DP274" s="5" t="str">
        <f t="shared" si="689"/>
        <v/>
      </c>
      <c r="DQ274" s="5" t="str">
        <f t="shared" si="690"/>
        <v/>
      </c>
      <c r="DR274" s="5" t="str">
        <f t="shared" si="691"/>
        <v/>
      </c>
      <c r="DS274" s="5" t="str">
        <f t="shared" si="692"/>
        <v/>
      </c>
      <c r="DT274" s="5" t="str">
        <f t="shared" si="693"/>
        <v/>
      </c>
      <c r="DU274" s="5" t="str">
        <f t="shared" si="694"/>
        <v/>
      </c>
      <c r="DV274" s="5" t="str">
        <f t="shared" si="695"/>
        <v/>
      </c>
      <c r="DW274" s="5" t="str">
        <f t="shared" si="696"/>
        <v/>
      </c>
      <c r="DX274" s="5" t="str">
        <f t="shared" si="697"/>
        <v/>
      </c>
      <c r="DY274" s="5" t="str">
        <f t="shared" si="698"/>
        <v/>
      </c>
      <c r="DZ274" s="36" t="str">
        <f t="shared" si="699"/>
        <v/>
      </c>
      <c r="EA274" s="36" t="str">
        <f t="shared" si="700"/>
        <v/>
      </c>
      <c r="EB274" s="4">
        <f t="shared" si="701"/>
        <v>-274.06161543127797</v>
      </c>
      <c r="EC274" s="4">
        <f t="shared" si="702"/>
        <v>62.079365085035533</v>
      </c>
      <c r="ED274" s="4">
        <f t="shared" si="703"/>
        <v>-169.16237716469257</v>
      </c>
      <c r="EE274" s="4">
        <f t="shared" si="704"/>
        <v>360.31637567252864</v>
      </c>
      <c r="EF274" s="4">
        <f t="shared" si="705"/>
        <v>132.60425924243583</v>
      </c>
      <c r="EG274" s="5">
        <f t="shared" si="706"/>
        <v>0.62438308656634978</v>
      </c>
      <c r="EH274" s="5">
        <f t="shared" si="707"/>
        <v>2.7852341524371007</v>
      </c>
      <c r="EI274" s="5">
        <f t="shared" si="708"/>
        <v>1.0200869921791995</v>
      </c>
      <c r="EJ274" s="5">
        <f t="shared" si="709"/>
        <v>0.57790478615400942</v>
      </c>
      <c r="EK274" s="5">
        <f t="shared" si="710"/>
        <v>0.35733321693903769</v>
      </c>
      <c r="EL274" s="5">
        <f t="shared" si="711"/>
        <v>1.2458460264401536</v>
      </c>
      <c r="EM274" s="5">
        <f t="shared" si="712"/>
        <v>0.28000000000000003</v>
      </c>
      <c r="EN274" s="5">
        <f t="shared" si="713"/>
        <v>18.09</v>
      </c>
      <c r="EO274" s="36">
        <f t="shared" si="714"/>
        <v>1.06</v>
      </c>
      <c r="EP274" s="36">
        <f t="shared" si="715"/>
        <v>1.7520713245706763</v>
      </c>
      <c r="EQ274" s="36">
        <f t="shared" si="716"/>
        <v>0.85656820312344184</v>
      </c>
      <c r="ER274" s="36">
        <f t="shared" si="717"/>
        <v>63.605542633185074</v>
      </c>
      <c r="ES274" s="36">
        <f t="shared" si="718"/>
        <v>65</v>
      </c>
      <c r="ET274" s="36">
        <f t="shared" si="719"/>
        <v>90</v>
      </c>
      <c r="EU274" s="36">
        <f t="shared" si="720"/>
        <v>8.4712648542992213</v>
      </c>
      <c r="EV274" s="36">
        <f t="shared" si="721"/>
        <v>9.2373093723198441</v>
      </c>
      <c r="EW274" s="36">
        <f t="shared" si="722"/>
        <v>14.328049943155754</v>
      </c>
      <c r="EX274" s="36">
        <f t="shared" si="723"/>
        <v>8.4712648542992213</v>
      </c>
      <c r="EY274" s="36">
        <f t="shared" si="724"/>
        <v>3.14010116281389</v>
      </c>
      <c r="EZ274" s="36">
        <f t="shared" si="725"/>
        <v>9.2373093723198441</v>
      </c>
      <c r="FA274" s="5" t="str">
        <f t="shared" si="726"/>
        <v/>
      </c>
      <c r="FB274" s="5" t="str">
        <f t="shared" si="727"/>
        <v/>
      </c>
      <c r="FC274" s="5" t="str">
        <f t="shared" si="728"/>
        <v/>
      </c>
      <c r="FD274" s="36">
        <f t="shared" si="729"/>
        <v>63.605542633185074</v>
      </c>
      <c r="FE274" s="36">
        <f t="shared" si="730"/>
        <v>65</v>
      </c>
      <c r="FF274" s="36">
        <f t="shared" si="731"/>
        <v>46.5</v>
      </c>
      <c r="FG274" s="5" t="str">
        <f t="shared" si="732"/>
        <v/>
      </c>
      <c r="FH274" s="36" t="str">
        <f t="shared" si="733"/>
        <v/>
      </c>
      <c r="FI274" s="36" t="str">
        <f t="shared" si="734"/>
        <v/>
      </c>
      <c r="FJ274" s="5" t="str">
        <f t="shared" si="735"/>
        <v/>
      </c>
      <c r="FK274" s="5" t="str">
        <f t="shared" si="736"/>
        <v/>
      </c>
      <c r="FL274" s="5" t="str">
        <f t="shared" si="737"/>
        <v/>
      </c>
      <c r="FM274" s="5" t="str">
        <f t="shared" si="738"/>
        <v/>
      </c>
      <c r="FN274" s="5" t="str">
        <f t="shared" si="739"/>
        <v/>
      </c>
      <c r="FO274" s="5" t="str">
        <f t="shared" si="740"/>
        <v/>
      </c>
      <c r="FP274" s="4">
        <f t="shared" si="741"/>
        <v>127.22</v>
      </c>
      <c r="FQ274" s="4" t="str">
        <f t="shared" si="742"/>
        <v/>
      </c>
      <c r="FR274" s="4">
        <f t="shared" si="743"/>
        <v>289</v>
      </c>
      <c r="FS274" s="65">
        <f t="shared" si="744"/>
        <v>0.35634245151603428</v>
      </c>
      <c r="FT274" s="65">
        <f t="shared" si="745"/>
        <v>0.26651247103122266</v>
      </c>
      <c r="FU274" s="65" t="str">
        <f t="shared" si="746"/>
        <v/>
      </c>
      <c r="FV274" s="65" t="str">
        <f t="shared" si="747"/>
        <v/>
      </c>
      <c r="FW274" s="65">
        <f t="shared" si="748"/>
        <v>0.86901111144104759</v>
      </c>
      <c r="FX274" s="65">
        <f t="shared" si="749"/>
        <v>-0.23298245569463485</v>
      </c>
      <c r="FY274" s="65">
        <f t="shared" si="750"/>
        <v>4.1677687831662347</v>
      </c>
      <c r="FZ274" s="65">
        <f t="shared" si="751"/>
        <v>-5.4278000309896113</v>
      </c>
      <c r="GA274" s="65" t="str">
        <f t="shared" si="752"/>
        <v/>
      </c>
      <c r="GB274" s="65">
        <f t="shared" si="753"/>
        <v>0.3526527037038516</v>
      </c>
      <c r="GC274" s="65">
        <f t="shared" si="754"/>
        <v>-1.5879981759578752</v>
      </c>
      <c r="GD274" s="65">
        <f t="shared" si="755"/>
        <v>-2.4173220161716897</v>
      </c>
    </row>
    <row r="275" spans="4:186">
      <c r="D275" s="38" t="s">
        <v>439</v>
      </c>
      <c r="E275" s="38" t="s">
        <v>646</v>
      </c>
      <c r="F275" s="58" t="s">
        <v>512</v>
      </c>
      <c r="G275" s="38" t="s">
        <v>513</v>
      </c>
      <c r="H275" s="34">
        <v>50.915741850431445</v>
      </c>
      <c r="I275" s="34">
        <v>1.0520601629913711</v>
      </c>
      <c r="J275" s="34">
        <v>16.64438578619367</v>
      </c>
      <c r="K275" s="34">
        <v>11.403935162991372</v>
      </c>
      <c r="L275" s="34">
        <v>0.20842701342281877</v>
      </c>
      <c r="M275" s="34">
        <v>7.3445709491850435</v>
      </c>
      <c r="N275" s="34">
        <v>7.2750952780441036</v>
      </c>
      <c r="O275" s="34">
        <v>4.3670421860019175</v>
      </c>
      <c r="P275" s="34">
        <v>3.5730345158197507E-2</v>
      </c>
      <c r="Q275" s="34">
        <v>0.13101126558005755</v>
      </c>
      <c r="R275" s="34">
        <v>0.75</v>
      </c>
      <c r="S275" s="5">
        <f t="shared" si="756"/>
        <v>100.12800000000001</v>
      </c>
      <c r="U275" s="4">
        <v>46</v>
      </c>
      <c r="V275" s="4">
        <v>290</v>
      </c>
      <c r="W275" s="4">
        <v>152</v>
      </c>
      <c r="Y275" s="4">
        <v>70</v>
      </c>
      <c r="Z275" s="4">
        <v>126</v>
      </c>
      <c r="AC275" s="4">
        <v>164</v>
      </c>
      <c r="AD275" s="4">
        <v>27</v>
      </c>
      <c r="AE275" s="4">
        <v>64</v>
      </c>
      <c r="AF275" s="26"/>
      <c r="AG275" s="4">
        <v>11</v>
      </c>
      <c r="BK275" s="4">
        <f t="shared" si="632"/>
        <v>6307</v>
      </c>
      <c r="BL275" s="6">
        <f t="shared" si="633"/>
        <v>0.84732471044152846</v>
      </c>
      <c r="BM275" s="6">
        <f t="shared" si="634"/>
        <v>1.3170507799090776E-2</v>
      </c>
      <c r="BN275" s="6">
        <f t="shared" si="635"/>
        <v>0.32642451041760479</v>
      </c>
      <c r="BO275" s="6">
        <f t="shared" si="636"/>
        <v>0.1428169713586897</v>
      </c>
      <c r="BP275" s="6">
        <f t="shared" si="637"/>
        <v>2.9380746183086943E-3</v>
      </c>
      <c r="BQ275" s="6">
        <f t="shared" si="638"/>
        <v>0.18220220662825709</v>
      </c>
      <c r="BR275" s="6">
        <f t="shared" si="639"/>
        <v>0.12972709126326862</v>
      </c>
      <c r="BS275" s="6">
        <f t="shared" si="640"/>
        <v>0.14091778593100734</v>
      </c>
      <c r="BT275" s="6">
        <f t="shared" si="641"/>
        <v>7.5860605431417208E-4</v>
      </c>
      <c r="BU275" s="6">
        <f t="shared" si="642"/>
        <v>1.846009096520467E-3</v>
      </c>
      <c r="BV275" s="5">
        <f t="shared" si="643"/>
        <v>1.36</v>
      </c>
      <c r="BW275" s="5">
        <f t="shared" si="644"/>
        <v>9.0399999999999991</v>
      </c>
      <c r="BX275" s="36">
        <f t="shared" si="645"/>
        <v>58.66</v>
      </c>
      <c r="BY275" s="5">
        <f t="shared" si="646"/>
        <v>1.4</v>
      </c>
      <c r="BZ275" s="5">
        <f t="shared" si="647"/>
        <v>15.82</v>
      </c>
      <c r="CA275" s="5">
        <f t="shared" si="648"/>
        <v>6.92</v>
      </c>
      <c r="CB275" s="5">
        <f t="shared" si="649"/>
        <v>8.0299999999999994</v>
      </c>
      <c r="CC275" s="5">
        <f t="shared" si="650"/>
        <v>4.4000000000000004</v>
      </c>
      <c r="CD275" s="5">
        <f t="shared" si="651"/>
        <v>-2.8723227468839889</v>
      </c>
      <c r="CE275" s="34">
        <f t="shared" si="652"/>
        <v>7.3803012943432407</v>
      </c>
      <c r="CF275" s="34">
        <f t="shared" si="653"/>
        <v>19.02243875838926</v>
      </c>
      <c r="CG275" s="34">
        <f t="shared" si="654"/>
        <v>38.797871230303663</v>
      </c>
      <c r="CH275" s="5">
        <f t="shared" si="655"/>
        <v>0.52</v>
      </c>
      <c r="CI275" s="5">
        <f t="shared" si="656"/>
        <v>0.05</v>
      </c>
      <c r="CJ275" s="6">
        <f t="shared" si="657"/>
        <v>4.9000000000000002E-2</v>
      </c>
      <c r="CK275" s="5" t="str">
        <f t="shared" si="658"/>
        <v/>
      </c>
      <c r="CL275" s="5" t="str">
        <f t="shared" si="659"/>
        <v/>
      </c>
      <c r="CM275" s="5" t="str">
        <f t="shared" si="660"/>
        <v/>
      </c>
      <c r="CN275" s="5">
        <f t="shared" si="661"/>
        <v>0.46</v>
      </c>
      <c r="CO275" s="5">
        <f t="shared" si="662"/>
        <v>0.52</v>
      </c>
      <c r="CP275" s="5">
        <f t="shared" si="663"/>
        <v>2.37</v>
      </c>
      <c r="CQ275" s="6" t="str">
        <f t="shared" si="664"/>
        <v/>
      </c>
      <c r="CR275" s="40">
        <f t="shared" si="665"/>
        <v>6.1000000000000004E-3</v>
      </c>
      <c r="CS275" s="5" t="str">
        <f t="shared" si="666"/>
        <v/>
      </c>
      <c r="CT275" s="5" t="str">
        <f t="shared" si="667"/>
        <v/>
      </c>
      <c r="CU275" s="5" t="str">
        <f t="shared" si="668"/>
        <v/>
      </c>
      <c r="CV275" s="5" t="str">
        <f t="shared" si="669"/>
        <v/>
      </c>
      <c r="CW275" s="5" t="str">
        <f t="shared" si="670"/>
        <v/>
      </c>
      <c r="CX275" s="5" t="str">
        <f t="shared" si="671"/>
        <v/>
      </c>
      <c r="CY275" s="4">
        <f t="shared" si="672"/>
        <v>234</v>
      </c>
      <c r="CZ275" s="4">
        <f t="shared" si="673"/>
        <v>98.5</v>
      </c>
      <c r="DA275" s="4" t="str">
        <f t="shared" si="674"/>
        <v/>
      </c>
      <c r="DB275" s="5">
        <f t="shared" si="675"/>
        <v>0.41</v>
      </c>
      <c r="DC275" s="5" t="str">
        <f t="shared" si="676"/>
        <v/>
      </c>
      <c r="DD275" s="5" t="str">
        <f t="shared" si="677"/>
        <v/>
      </c>
      <c r="DE275" s="5" t="str">
        <f t="shared" si="678"/>
        <v/>
      </c>
      <c r="DF275" s="5" t="str">
        <f t="shared" si="679"/>
        <v/>
      </c>
      <c r="DG275" s="5" t="str">
        <f t="shared" si="680"/>
        <v/>
      </c>
      <c r="DH275" s="5" t="str">
        <f t="shared" si="681"/>
        <v/>
      </c>
      <c r="DI275" s="5" t="str">
        <f t="shared" si="682"/>
        <v/>
      </c>
      <c r="DJ275" s="5" t="str">
        <f t="shared" si="683"/>
        <v/>
      </c>
      <c r="DK275" s="5" t="str">
        <f t="shared" si="684"/>
        <v/>
      </c>
      <c r="DL275" s="5" t="str">
        <f t="shared" si="685"/>
        <v/>
      </c>
      <c r="DM275" s="5" t="str">
        <f t="shared" si="686"/>
        <v/>
      </c>
      <c r="DN275" s="5" t="str">
        <f t="shared" si="687"/>
        <v/>
      </c>
      <c r="DO275" s="5" t="str">
        <f t="shared" si="688"/>
        <v/>
      </c>
      <c r="DP275" s="5" t="str">
        <f t="shared" si="689"/>
        <v/>
      </c>
      <c r="DQ275" s="5" t="str">
        <f t="shared" si="690"/>
        <v/>
      </c>
      <c r="DR275" s="5" t="str">
        <f t="shared" si="691"/>
        <v/>
      </c>
      <c r="DS275" s="5" t="str">
        <f t="shared" si="692"/>
        <v/>
      </c>
      <c r="DT275" s="5" t="str">
        <f t="shared" si="693"/>
        <v/>
      </c>
      <c r="DU275" s="5" t="str">
        <f t="shared" si="694"/>
        <v/>
      </c>
      <c r="DV275" s="5" t="str">
        <f t="shared" si="695"/>
        <v/>
      </c>
      <c r="DW275" s="5" t="str">
        <f t="shared" si="696"/>
        <v/>
      </c>
      <c r="DX275" s="5" t="str">
        <f t="shared" si="697"/>
        <v/>
      </c>
      <c r="DY275" s="5" t="str">
        <f t="shared" si="698"/>
        <v/>
      </c>
      <c r="DZ275" s="36" t="str">
        <f t="shared" si="699"/>
        <v/>
      </c>
      <c r="EA275" s="36" t="str">
        <f t="shared" si="700"/>
        <v/>
      </c>
      <c r="EB275" s="4">
        <f t="shared" si="701"/>
        <v>-269.88627113996182</v>
      </c>
      <c r="EC275" s="4">
        <f t="shared" si="702"/>
        <v>54.280450653008906</v>
      </c>
      <c r="ED275" s="4">
        <f t="shared" si="703"/>
        <v>-74.706064094253961</v>
      </c>
      <c r="EE275" s="4">
        <f t="shared" si="704"/>
        <v>338.18968578603756</v>
      </c>
      <c r="EF275" s="4">
        <f t="shared" si="705"/>
        <v>162.52986356095352</v>
      </c>
      <c r="EG275" s="5">
        <f t="shared" si="706"/>
        <v>0.81401146572619709</v>
      </c>
      <c r="EH275" s="5">
        <f t="shared" si="707"/>
        <v>2.3051933025563618</v>
      </c>
      <c r="EI275" s="5">
        <f t="shared" si="708"/>
        <v>1.2031616507365734</v>
      </c>
      <c r="EJ275" s="5">
        <f t="shared" si="709"/>
        <v>1.0917668732561252</v>
      </c>
      <c r="EK275" s="5">
        <f t="shared" si="710"/>
        <v>0.43248305547176602</v>
      </c>
      <c r="EL275" s="5">
        <f t="shared" si="711"/>
        <v>0.79653356159098521</v>
      </c>
      <c r="EM275" s="5">
        <f t="shared" si="712"/>
        <v>0.33</v>
      </c>
      <c r="EN275" s="5">
        <f t="shared" si="713"/>
        <v>17.71</v>
      </c>
      <c r="EO275" s="36">
        <f t="shared" si="714"/>
        <v>1.05</v>
      </c>
      <c r="EP275" s="36">
        <f t="shared" si="715"/>
        <v>2.0842701342281877</v>
      </c>
      <c r="EQ275" s="36">
        <f t="shared" si="716"/>
        <v>1.3101126558005753</v>
      </c>
      <c r="ER275" s="36">
        <f t="shared" si="717"/>
        <v>63.071006771332698</v>
      </c>
      <c r="ES275" s="36">
        <f t="shared" si="718"/>
        <v>64</v>
      </c>
      <c r="ET275" s="36">
        <f t="shared" si="719"/>
        <v>81</v>
      </c>
      <c r="EU275" s="36">
        <f t="shared" si="720"/>
        <v>10.263541646692236</v>
      </c>
      <c r="EV275" s="36">
        <f t="shared" si="721"/>
        <v>7.3445709491850435</v>
      </c>
      <c r="EW275" s="36">
        <f t="shared" si="722"/>
        <v>16.64438578619367</v>
      </c>
      <c r="EX275" s="36">
        <f t="shared" si="723"/>
        <v>10.263541646692236</v>
      </c>
      <c r="EY275" s="36">
        <f t="shared" si="724"/>
        <v>4.4027725311601147</v>
      </c>
      <c r="EZ275" s="36">
        <f t="shared" si="725"/>
        <v>7.3445709491850435</v>
      </c>
      <c r="FA275" s="5" t="str">
        <f t="shared" si="726"/>
        <v/>
      </c>
      <c r="FB275" s="5" t="str">
        <f t="shared" si="727"/>
        <v/>
      </c>
      <c r="FC275" s="5" t="str">
        <f t="shared" si="728"/>
        <v/>
      </c>
      <c r="FD275" s="36">
        <f t="shared" si="729"/>
        <v>63.071006771332698</v>
      </c>
      <c r="FE275" s="36">
        <f t="shared" si="730"/>
        <v>64</v>
      </c>
      <c r="FF275" s="36">
        <f t="shared" si="731"/>
        <v>82</v>
      </c>
      <c r="FG275" s="5" t="str">
        <f t="shared" si="732"/>
        <v/>
      </c>
      <c r="FH275" s="36" t="str">
        <f t="shared" si="733"/>
        <v/>
      </c>
      <c r="FI275" s="36" t="str">
        <f t="shared" si="734"/>
        <v/>
      </c>
      <c r="FJ275" s="5" t="str">
        <f t="shared" si="735"/>
        <v/>
      </c>
      <c r="FK275" s="5" t="str">
        <f t="shared" si="736"/>
        <v/>
      </c>
      <c r="FL275" s="5" t="str">
        <f t="shared" si="737"/>
        <v/>
      </c>
      <c r="FM275" s="5" t="str">
        <f t="shared" si="738"/>
        <v/>
      </c>
      <c r="FN275" s="5" t="str">
        <f t="shared" si="739"/>
        <v/>
      </c>
      <c r="FO275" s="5" t="str">
        <f t="shared" si="740"/>
        <v/>
      </c>
      <c r="FP275" s="4">
        <f t="shared" si="741"/>
        <v>126.14</v>
      </c>
      <c r="FQ275" s="4" t="str">
        <f t="shared" si="742"/>
        <v/>
      </c>
      <c r="FR275" s="4">
        <f t="shared" si="743"/>
        <v>290</v>
      </c>
      <c r="FS275" s="65">
        <f t="shared" si="744"/>
        <v>0.36154517124165508</v>
      </c>
      <c r="FT275" s="65">
        <f t="shared" si="745"/>
        <v>0.2608750093602919</v>
      </c>
      <c r="FU275" s="65" t="str">
        <f t="shared" si="746"/>
        <v/>
      </c>
      <c r="FV275" s="65" t="str">
        <f t="shared" si="747"/>
        <v/>
      </c>
      <c r="FW275" s="65">
        <f t="shared" si="748"/>
        <v>0.87737612112593499</v>
      </c>
      <c r="FX275" s="65">
        <f t="shared" si="749"/>
        <v>1.7081008382340467E-2</v>
      </c>
      <c r="FY275" s="65">
        <f t="shared" si="750"/>
        <v>4.6674371081901755</v>
      </c>
      <c r="FZ275" s="65">
        <f t="shared" si="751"/>
        <v>-5.0533395376140149</v>
      </c>
      <c r="GA275" s="65" t="str">
        <f t="shared" si="752"/>
        <v/>
      </c>
      <c r="GB275" s="65">
        <f t="shared" si="753"/>
        <v>0.41183200847315432</v>
      </c>
      <c r="GC275" s="65">
        <f t="shared" si="754"/>
        <v>-1.5985748546860017</v>
      </c>
      <c r="GD275" s="65">
        <f t="shared" si="755"/>
        <v>-2.4775952910594441</v>
      </c>
    </row>
    <row r="276" spans="4:186">
      <c r="D276" s="38" t="s">
        <v>439</v>
      </c>
      <c r="E276" s="38" t="s">
        <v>646</v>
      </c>
      <c r="F276" s="58" t="s">
        <v>514</v>
      </c>
      <c r="G276" s="38" t="s">
        <v>515</v>
      </c>
      <c r="H276" s="34">
        <v>48.392823051587222</v>
      </c>
      <c r="I276" s="34">
        <v>1.3298937137545717</v>
      </c>
      <c r="J276" s="34">
        <v>16.819806825759258</v>
      </c>
      <c r="K276" s="34">
        <v>12.390016973468851</v>
      </c>
      <c r="L276" s="34">
        <v>0.19135161348986646</v>
      </c>
      <c r="M276" s="34">
        <v>5.6640077593000466</v>
      </c>
      <c r="N276" s="34">
        <v>6.1902246963971788</v>
      </c>
      <c r="O276" s="34">
        <v>3.5591400109115159</v>
      </c>
      <c r="P276" s="34">
        <v>3.4443290428175954E-2</v>
      </c>
      <c r="Q276" s="34">
        <v>0.12629206490331185</v>
      </c>
      <c r="R276" s="34">
        <v>4.28</v>
      </c>
      <c r="S276" s="5">
        <f t="shared" si="756"/>
        <v>98.978000000000009</v>
      </c>
      <c r="U276" s="4">
        <v>55</v>
      </c>
      <c r="V276" s="4">
        <v>392</v>
      </c>
      <c r="W276" s="4">
        <v>107</v>
      </c>
      <c r="Y276" s="4">
        <v>58</v>
      </c>
      <c r="Z276" s="4">
        <v>265</v>
      </c>
      <c r="AC276" s="4">
        <v>221</v>
      </c>
      <c r="AD276" s="4">
        <v>31</v>
      </c>
      <c r="AE276" s="4">
        <v>80</v>
      </c>
      <c r="AF276" s="26"/>
      <c r="AG276" s="4">
        <v>10</v>
      </c>
      <c r="BK276" s="4">
        <f t="shared" si="632"/>
        <v>7973</v>
      </c>
      <c r="BL276" s="6">
        <f t="shared" si="633"/>
        <v>0.80533904229634246</v>
      </c>
      <c r="BM276" s="6">
        <f t="shared" si="634"/>
        <v>1.6648644388514919E-2</v>
      </c>
      <c r="BN276" s="6">
        <f t="shared" si="635"/>
        <v>0.32986481321355671</v>
      </c>
      <c r="BO276" s="6">
        <f t="shared" si="636"/>
        <v>0.15516614869716785</v>
      </c>
      <c r="BP276" s="6">
        <f t="shared" si="637"/>
        <v>2.6973726175622565E-3</v>
      </c>
      <c r="BQ276" s="6">
        <f t="shared" si="638"/>
        <v>0.14051123193500487</v>
      </c>
      <c r="BR276" s="6">
        <f t="shared" si="639"/>
        <v>0.11038203809552745</v>
      </c>
      <c r="BS276" s="6">
        <f t="shared" si="640"/>
        <v>0.11484801584096535</v>
      </c>
      <c r="BT276" s="6">
        <f t="shared" si="641"/>
        <v>7.3128005155362959E-4</v>
      </c>
      <c r="BU276" s="6">
        <f t="shared" si="642"/>
        <v>1.7795133845753396E-3</v>
      </c>
      <c r="BV276" s="5">
        <f t="shared" si="643"/>
        <v>1.47</v>
      </c>
      <c r="BW276" s="5">
        <f t="shared" si="644"/>
        <v>9.83</v>
      </c>
      <c r="BX276" s="36">
        <f t="shared" si="645"/>
        <v>50.18</v>
      </c>
      <c r="BY276" s="5">
        <f t="shared" si="646"/>
        <v>1.97</v>
      </c>
      <c r="BZ276" s="5">
        <f t="shared" si="647"/>
        <v>12.65</v>
      </c>
      <c r="CA276" s="5">
        <f t="shared" si="648"/>
        <v>4.6500000000000004</v>
      </c>
      <c r="CB276" s="5">
        <f t="shared" si="649"/>
        <v>10.53</v>
      </c>
      <c r="CC276" s="5">
        <f t="shared" si="650"/>
        <v>3.59</v>
      </c>
      <c r="CD276" s="5">
        <f t="shared" si="651"/>
        <v>-2.5966413950574871</v>
      </c>
      <c r="CE276" s="34">
        <f t="shared" si="652"/>
        <v>5.6984510497282228</v>
      </c>
      <c r="CF276" s="34">
        <f t="shared" si="653"/>
        <v>15.447815757036917</v>
      </c>
      <c r="CG276" s="34">
        <f t="shared" si="654"/>
        <v>36.888393410132544</v>
      </c>
      <c r="CH276" s="5">
        <f t="shared" si="655"/>
        <v>0.52</v>
      </c>
      <c r="CI276" s="5">
        <f t="shared" si="656"/>
        <v>0.04</v>
      </c>
      <c r="CJ276" s="6">
        <f t="shared" si="657"/>
        <v>6.3E-2</v>
      </c>
      <c r="CK276" s="5" t="str">
        <f t="shared" si="658"/>
        <v/>
      </c>
      <c r="CL276" s="5" t="str">
        <f t="shared" si="659"/>
        <v/>
      </c>
      <c r="CM276" s="5" t="str">
        <f t="shared" si="660"/>
        <v/>
      </c>
      <c r="CN276" s="5">
        <f t="shared" si="661"/>
        <v>0.54</v>
      </c>
      <c r="CO276" s="5">
        <f t="shared" si="662"/>
        <v>0.27</v>
      </c>
      <c r="CP276" s="5">
        <f t="shared" si="663"/>
        <v>2.58</v>
      </c>
      <c r="CQ276" s="6" t="str">
        <f t="shared" si="664"/>
        <v/>
      </c>
      <c r="CR276" s="40">
        <f t="shared" si="665"/>
        <v>6.0000000000000001E-3</v>
      </c>
      <c r="CS276" s="5" t="str">
        <f t="shared" si="666"/>
        <v/>
      </c>
      <c r="CT276" s="5" t="str">
        <f t="shared" si="667"/>
        <v/>
      </c>
      <c r="CU276" s="5" t="str">
        <f t="shared" si="668"/>
        <v/>
      </c>
      <c r="CV276" s="5" t="str">
        <f t="shared" si="669"/>
        <v/>
      </c>
      <c r="CW276" s="5" t="str">
        <f t="shared" si="670"/>
        <v/>
      </c>
      <c r="CX276" s="5" t="str">
        <f t="shared" si="671"/>
        <v/>
      </c>
      <c r="CY276" s="4">
        <f t="shared" si="672"/>
        <v>257</v>
      </c>
      <c r="CZ276" s="4">
        <f t="shared" si="673"/>
        <v>99.7</v>
      </c>
      <c r="DA276" s="4" t="str">
        <f t="shared" si="674"/>
        <v/>
      </c>
      <c r="DB276" s="5">
        <f t="shared" si="675"/>
        <v>0.32</v>
      </c>
      <c r="DC276" s="5" t="str">
        <f t="shared" si="676"/>
        <v/>
      </c>
      <c r="DD276" s="5" t="str">
        <f t="shared" si="677"/>
        <v/>
      </c>
      <c r="DE276" s="5" t="str">
        <f t="shared" si="678"/>
        <v/>
      </c>
      <c r="DF276" s="5" t="str">
        <f t="shared" si="679"/>
        <v/>
      </c>
      <c r="DG276" s="5" t="str">
        <f t="shared" si="680"/>
        <v/>
      </c>
      <c r="DH276" s="5" t="str">
        <f t="shared" si="681"/>
        <v/>
      </c>
      <c r="DI276" s="5" t="str">
        <f t="shared" si="682"/>
        <v/>
      </c>
      <c r="DJ276" s="5" t="str">
        <f t="shared" si="683"/>
        <v/>
      </c>
      <c r="DK276" s="5" t="str">
        <f t="shared" si="684"/>
        <v/>
      </c>
      <c r="DL276" s="5" t="str">
        <f t="shared" si="685"/>
        <v/>
      </c>
      <c r="DM276" s="5" t="str">
        <f t="shared" si="686"/>
        <v/>
      </c>
      <c r="DN276" s="5" t="str">
        <f t="shared" si="687"/>
        <v/>
      </c>
      <c r="DO276" s="5" t="str">
        <f t="shared" si="688"/>
        <v/>
      </c>
      <c r="DP276" s="5" t="str">
        <f t="shared" si="689"/>
        <v/>
      </c>
      <c r="DQ276" s="5" t="str">
        <f t="shared" si="690"/>
        <v/>
      </c>
      <c r="DR276" s="5" t="str">
        <f t="shared" si="691"/>
        <v/>
      </c>
      <c r="DS276" s="5" t="str">
        <f t="shared" si="692"/>
        <v/>
      </c>
      <c r="DT276" s="5" t="str">
        <f t="shared" si="693"/>
        <v/>
      </c>
      <c r="DU276" s="5" t="str">
        <f t="shared" si="694"/>
        <v/>
      </c>
      <c r="DV276" s="5" t="str">
        <f t="shared" si="695"/>
        <v/>
      </c>
      <c r="DW276" s="5" t="str">
        <f t="shared" si="696"/>
        <v/>
      </c>
      <c r="DX276" s="5" t="str">
        <f t="shared" si="697"/>
        <v/>
      </c>
      <c r="DY276" s="5" t="str">
        <f t="shared" si="698"/>
        <v/>
      </c>
      <c r="DZ276" s="36" t="str">
        <f t="shared" si="699"/>
        <v/>
      </c>
      <c r="EA276" s="36" t="str">
        <f t="shared" si="700"/>
        <v/>
      </c>
      <c r="EB276" s="4">
        <f t="shared" si="701"/>
        <v>-224.4987738849392</v>
      </c>
      <c r="EC276" s="4">
        <f t="shared" si="702"/>
        <v>79.279026142576868</v>
      </c>
      <c r="ED276" s="4">
        <f t="shared" si="703"/>
        <v>-6.4785588700171921</v>
      </c>
      <c r="EE276" s="4">
        <f t="shared" si="704"/>
        <v>312.32602502068767</v>
      </c>
      <c r="EF276" s="4">
        <f t="shared" si="705"/>
        <v>163.39494883673547</v>
      </c>
      <c r="EG276" s="5">
        <f t="shared" si="706"/>
        <v>0.98103642927442869</v>
      </c>
      <c r="EH276" s="5">
        <f t="shared" si="707"/>
        <v>2.8554689231505983</v>
      </c>
      <c r="EI276" s="5">
        <f t="shared" si="708"/>
        <v>1.4603493434466694</v>
      </c>
      <c r="EJ276" s="5">
        <f t="shared" si="709"/>
        <v>1.0467556793637602</v>
      </c>
      <c r="EK276" s="5">
        <f t="shared" si="710"/>
        <v>0.34876018734048608</v>
      </c>
      <c r="EL276" s="5">
        <f t="shared" si="711"/>
        <v>0.67061293749790318</v>
      </c>
      <c r="EM276" s="5">
        <f t="shared" si="712"/>
        <v>0.35</v>
      </c>
      <c r="EN276" s="5">
        <f t="shared" si="713"/>
        <v>17.23</v>
      </c>
      <c r="EO276" s="36">
        <f t="shared" si="714"/>
        <v>1.33</v>
      </c>
      <c r="EP276" s="36">
        <f t="shared" si="715"/>
        <v>1.9135161348986647</v>
      </c>
      <c r="EQ276" s="36">
        <f t="shared" si="716"/>
        <v>1.2629206490331186</v>
      </c>
      <c r="ER276" s="36">
        <f t="shared" si="717"/>
        <v>79.727128139586569</v>
      </c>
      <c r="ES276" s="36">
        <f t="shared" si="718"/>
        <v>80</v>
      </c>
      <c r="ET276" s="36">
        <f t="shared" si="719"/>
        <v>93</v>
      </c>
      <c r="EU276" s="36">
        <f t="shared" si="720"/>
        <v>11.151015276121967</v>
      </c>
      <c r="EV276" s="36">
        <f t="shared" si="721"/>
        <v>5.6640077593000466</v>
      </c>
      <c r="EW276" s="36">
        <f t="shared" si="722"/>
        <v>16.819806825759258</v>
      </c>
      <c r="EX276" s="36">
        <f t="shared" si="723"/>
        <v>11.151015276121967</v>
      </c>
      <c r="EY276" s="36">
        <f t="shared" si="724"/>
        <v>3.5935833013396916</v>
      </c>
      <c r="EZ276" s="36">
        <f t="shared" si="725"/>
        <v>5.6640077593000466</v>
      </c>
      <c r="FA276" s="5" t="str">
        <f t="shared" si="726"/>
        <v/>
      </c>
      <c r="FB276" s="5" t="str">
        <f t="shared" si="727"/>
        <v/>
      </c>
      <c r="FC276" s="5" t="str">
        <f t="shared" si="728"/>
        <v/>
      </c>
      <c r="FD276" s="36">
        <f t="shared" si="729"/>
        <v>79.727128139586569</v>
      </c>
      <c r="FE276" s="36">
        <f t="shared" si="730"/>
        <v>80</v>
      </c>
      <c r="FF276" s="36">
        <f t="shared" si="731"/>
        <v>110.5</v>
      </c>
      <c r="FG276" s="5" t="str">
        <f t="shared" si="732"/>
        <v/>
      </c>
      <c r="FH276" s="36" t="str">
        <f t="shared" si="733"/>
        <v/>
      </c>
      <c r="FI276" s="36" t="str">
        <f t="shared" si="734"/>
        <v/>
      </c>
      <c r="FJ276" s="5" t="str">
        <f t="shared" si="735"/>
        <v/>
      </c>
      <c r="FK276" s="5" t="str">
        <f t="shared" si="736"/>
        <v/>
      </c>
      <c r="FL276" s="5" t="str">
        <f t="shared" si="737"/>
        <v/>
      </c>
      <c r="FM276" s="5" t="str">
        <f t="shared" si="738"/>
        <v/>
      </c>
      <c r="FN276" s="5" t="str">
        <f t="shared" si="739"/>
        <v/>
      </c>
      <c r="FO276" s="5" t="str">
        <f t="shared" si="740"/>
        <v/>
      </c>
      <c r="FP276" s="4">
        <f t="shared" si="741"/>
        <v>159.46</v>
      </c>
      <c r="FQ276" s="4" t="str">
        <f t="shared" si="742"/>
        <v/>
      </c>
      <c r="FR276" s="4">
        <f t="shared" si="743"/>
        <v>392</v>
      </c>
      <c r="FS276" s="65">
        <f t="shared" si="744"/>
        <v>0.39063430726311887</v>
      </c>
      <c r="FT276" s="65">
        <f t="shared" si="745"/>
        <v>0.23668093407292426</v>
      </c>
      <c r="FU276" s="65" t="str">
        <f t="shared" si="746"/>
        <v/>
      </c>
      <c r="FV276" s="65" t="str">
        <f t="shared" si="747"/>
        <v/>
      </c>
      <c r="FW276" s="65">
        <f t="shared" si="748"/>
        <v>0.75350607005781423</v>
      </c>
      <c r="FX276" s="65">
        <f t="shared" si="749"/>
        <v>4.4830500919715882E-2</v>
      </c>
      <c r="FY276" s="65">
        <f t="shared" si="750"/>
        <v>4.8329123408584014</v>
      </c>
      <c r="FZ276" s="65">
        <f t="shared" si="751"/>
        <v>-5.084653753468908</v>
      </c>
      <c r="GA276" s="65" t="str">
        <f t="shared" si="752"/>
        <v/>
      </c>
      <c r="GB276" s="65">
        <f t="shared" si="753"/>
        <v>0.40602329221039007</v>
      </c>
      <c r="GC276" s="65">
        <f t="shared" si="754"/>
        <v>-1.47226538780335</v>
      </c>
      <c r="GD276" s="65">
        <f t="shared" si="755"/>
        <v>-2.3145836130574469</v>
      </c>
    </row>
    <row r="277" spans="4:186">
      <c r="D277" s="38" t="s">
        <v>439</v>
      </c>
      <c r="E277" s="38" t="s">
        <v>646</v>
      </c>
      <c r="F277" s="58" t="s">
        <v>516</v>
      </c>
      <c r="G277" s="38" t="s">
        <v>517</v>
      </c>
      <c r="H277" s="34">
        <v>46.853970820110575</v>
      </c>
      <c r="I277" s="34">
        <v>0.73692653134542851</v>
      </c>
      <c r="J277" s="34">
        <v>13.082720395984273</v>
      </c>
      <c r="K277" s="34">
        <v>9.2070327126120191</v>
      </c>
      <c r="L277" s="34">
        <v>0.14556573458675129</v>
      </c>
      <c r="M277" s="34">
        <v>6.9052745344590143</v>
      </c>
      <c r="N277" s="34">
        <v>12.127445262758718</v>
      </c>
      <c r="O277" s="34">
        <v>2.04701814262619</v>
      </c>
      <c r="P277" s="34">
        <v>0</v>
      </c>
      <c r="Q277" s="34">
        <v>6.0045865517034912E-2</v>
      </c>
      <c r="R277" s="34">
        <v>9.0399999999999991</v>
      </c>
      <c r="S277" s="5">
        <f t="shared" si="756"/>
        <v>100.20599999999999</v>
      </c>
      <c r="U277" s="4">
        <v>45</v>
      </c>
      <c r="V277" s="4">
        <v>293</v>
      </c>
      <c r="W277" s="4">
        <v>404</v>
      </c>
      <c r="Y277" s="4">
        <v>1732</v>
      </c>
      <c r="Z277" s="4">
        <v>31</v>
      </c>
      <c r="AC277" s="4">
        <v>123</v>
      </c>
      <c r="AD277" s="4">
        <v>27</v>
      </c>
      <c r="AE277" s="4">
        <v>43</v>
      </c>
      <c r="AF277" s="26"/>
      <c r="AG277" s="4">
        <v>1</v>
      </c>
      <c r="BK277" s="4">
        <f t="shared" si="632"/>
        <v>4418</v>
      </c>
      <c r="BL277" s="6">
        <f t="shared" si="633"/>
        <v>0.77972991879032405</v>
      </c>
      <c r="BM277" s="6">
        <f t="shared" si="634"/>
        <v>9.2254197714750699E-3</v>
      </c>
      <c r="BN277" s="6">
        <f t="shared" si="635"/>
        <v>0.25657423800714402</v>
      </c>
      <c r="BO277" s="6">
        <f t="shared" si="636"/>
        <v>0.11530410410284307</v>
      </c>
      <c r="BP277" s="6">
        <f t="shared" si="637"/>
        <v>2.0519556609353159E-3</v>
      </c>
      <c r="BQ277" s="6">
        <f t="shared" si="638"/>
        <v>0.17130425538226282</v>
      </c>
      <c r="BR277" s="6">
        <f t="shared" si="639"/>
        <v>0.2162525902774379</v>
      </c>
      <c r="BS277" s="6">
        <f t="shared" si="640"/>
        <v>6.6054151101200068E-2</v>
      </c>
      <c r="BT277" s="6">
        <f t="shared" si="641"/>
        <v>0</v>
      </c>
      <c r="BU277" s="6">
        <f t="shared" si="642"/>
        <v>8.4607391175193624E-4</v>
      </c>
      <c r="BV277" s="5">
        <f t="shared" si="643"/>
        <v>1.0900000000000001</v>
      </c>
      <c r="BW277" s="5">
        <f t="shared" si="644"/>
        <v>7.31</v>
      </c>
      <c r="BX277" s="36">
        <f t="shared" si="645"/>
        <v>62.3</v>
      </c>
      <c r="BY277" s="5">
        <f t="shared" si="646"/>
        <v>1.2</v>
      </c>
      <c r="BZ277" s="5">
        <f t="shared" si="647"/>
        <v>17.75</v>
      </c>
      <c r="CA277" s="5">
        <f t="shared" si="648"/>
        <v>16.46</v>
      </c>
      <c r="CB277" s="5">
        <f t="shared" si="649"/>
        <v>12.27</v>
      </c>
      <c r="CC277" s="5">
        <f t="shared" si="650"/>
        <v>2.0499999999999998</v>
      </c>
      <c r="CD277" s="5">
        <f t="shared" si="651"/>
        <v>-10.080427120132528</v>
      </c>
      <c r="CE277" s="34">
        <f t="shared" si="652"/>
        <v>6.9052745344590143</v>
      </c>
      <c r="CF277" s="34">
        <f t="shared" si="653"/>
        <v>21.07973793984392</v>
      </c>
      <c r="CG277" s="34">
        <f t="shared" si="654"/>
        <v>32.757876564523094</v>
      </c>
      <c r="CH277" s="5">
        <f t="shared" si="655"/>
        <v>0</v>
      </c>
      <c r="CI277" s="5">
        <f t="shared" si="656"/>
        <v>0</v>
      </c>
      <c r="CJ277" s="6">
        <f t="shared" si="657"/>
        <v>7.1999999999999995E-2</v>
      </c>
      <c r="CK277" s="5" t="str">
        <f t="shared" si="658"/>
        <v/>
      </c>
      <c r="CL277" s="5" t="str">
        <f t="shared" si="659"/>
        <v/>
      </c>
      <c r="CM277" s="5" t="str">
        <f t="shared" si="660"/>
        <v/>
      </c>
      <c r="CN277" s="5">
        <f t="shared" si="661"/>
        <v>4.29</v>
      </c>
      <c r="CO277" s="5">
        <f t="shared" si="662"/>
        <v>1.38</v>
      </c>
      <c r="CP277" s="5">
        <f t="shared" si="663"/>
        <v>1.59</v>
      </c>
      <c r="CQ277" s="6" t="str">
        <f t="shared" si="664"/>
        <v/>
      </c>
      <c r="CR277" s="40">
        <f t="shared" si="665"/>
        <v>5.7999999999999996E-3</v>
      </c>
      <c r="CS277" s="5" t="str">
        <f t="shared" si="666"/>
        <v/>
      </c>
      <c r="CT277" s="5" t="str">
        <f t="shared" si="667"/>
        <v/>
      </c>
      <c r="CU277" s="5" t="str">
        <f t="shared" si="668"/>
        <v/>
      </c>
      <c r="CV277" s="5" t="str">
        <f t="shared" si="669"/>
        <v/>
      </c>
      <c r="CW277" s="5" t="str">
        <f t="shared" si="670"/>
        <v/>
      </c>
      <c r="CX277" s="5" t="str">
        <f t="shared" si="671"/>
        <v/>
      </c>
      <c r="CY277" s="4">
        <f t="shared" si="672"/>
        <v>164</v>
      </c>
      <c r="CZ277" s="4">
        <f t="shared" si="673"/>
        <v>102.7</v>
      </c>
      <c r="DA277" s="4" t="str">
        <f t="shared" si="674"/>
        <v/>
      </c>
      <c r="DB277" s="5">
        <f t="shared" si="675"/>
        <v>0.04</v>
      </c>
      <c r="DC277" s="5" t="str">
        <f t="shared" si="676"/>
        <v/>
      </c>
      <c r="DD277" s="5" t="str">
        <f t="shared" si="677"/>
        <v/>
      </c>
      <c r="DE277" s="5" t="str">
        <f t="shared" si="678"/>
        <v/>
      </c>
      <c r="DF277" s="5" t="str">
        <f t="shared" si="679"/>
        <v/>
      </c>
      <c r="DG277" s="5" t="str">
        <f t="shared" si="680"/>
        <v/>
      </c>
      <c r="DH277" s="5" t="str">
        <f t="shared" si="681"/>
        <v/>
      </c>
      <c r="DI277" s="5" t="str">
        <f t="shared" si="682"/>
        <v/>
      </c>
      <c r="DJ277" s="5" t="str">
        <f t="shared" si="683"/>
        <v/>
      </c>
      <c r="DK277" s="5" t="str">
        <f t="shared" si="684"/>
        <v/>
      </c>
      <c r="DL277" s="5" t="str">
        <f t="shared" si="685"/>
        <v/>
      </c>
      <c r="DM277" s="5" t="str">
        <f t="shared" si="686"/>
        <v/>
      </c>
      <c r="DN277" s="5" t="str">
        <f t="shared" si="687"/>
        <v/>
      </c>
      <c r="DO277" s="5" t="str">
        <f t="shared" si="688"/>
        <v/>
      </c>
      <c r="DP277" s="5" t="str">
        <f t="shared" si="689"/>
        <v/>
      </c>
      <c r="DQ277" s="5" t="str">
        <f t="shared" si="690"/>
        <v/>
      </c>
      <c r="DR277" s="5" t="str">
        <f t="shared" si="691"/>
        <v/>
      </c>
      <c r="DS277" s="5" t="str">
        <f t="shared" si="692"/>
        <v/>
      </c>
      <c r="DT277" s="5" t="str">
        <f t="shared" si="693"/>
        <v/>
      </c>
      <c r="DU277" s="5" t="str">
        <f t="shared" si="694"/>
        <v/>
      </c>
      <c r="DV277" s="5" t="str">
        <f t="shared" si="695"/>
        <v/>
      </c>
      <c r="DW277" s="5" t="str">
        <f t="shared" si="696"/>
        <v/>
      </c>
      <c r="DX277" s="5" t="str">
        <f t="shared" si="697"/>
        <v/>
      </c>
      <c r="DY277" s="5" t="str">
        <f t="shared" si="698"/>
        <v/>
      </c>
      <c r="DZ277" s="36" t="str">
        <f t="shared" si="699"/>
        <v/>
      </c>
      <c r="EA277" s="36" t="str">
        <f t="shared" si="700"/>
        <v/>
      </c>
      <c r="EB277" s="4">
        <f t="shared" si="701"/>
        <v>-282.30674137863798</v>
      </c>
      <c r="EC277" s="4">
        <f t="shared" si="702"/>
        <v>49.687428310616014</v>
      </c>
      <c r="ED277" s="4">
        <f t="shared" si="703"/>
        <v>-241.98509364893184</v>
      </c>
      <c r="EE277" s="4">
        <f t="shared" si="704"/>
        <v>295.83377925658095</v>
      </c>
      <c r="EF277" s="4">
        <f t="shared" si="705"/>
        <v>209.47879243280306</v>
      </c>
      <c r="EG277" s="5">
        <f t="shared" si="706"/>
        <v>0.51475424969225947</v>
      </c>
      <c r="EH277" s="5">
        <f t="shared" si="707"/>
        <v>3.8863170742339048</v>
      </c>
      <c r="EI277" s="5">
        <f t="shared" si="708"/>
        <v>0.9090960279320629</v>
      </c>
      <c r="EJ277" s="5">
        <f t="shared" si="709"/>
        <v>0.30535053118118238</v>
      </c>
      <c r="EK277" s="5">
        <f t="shared" si="710"/>
        <v>0.25731302436179276</v>
      </c>
      <c r="EL277" s="5">
        <f t="shared" si="711"/>
        <v>1.685361563750573</v>
      </c>
      <c r="EM277" s="5">
        <f t="shared" si="712"/>
        <v>0.28000000000000003</v>
      </c>
      <c r="EN277" s="5">
        <f t="shared" si="713"/>
        <v>17.920000000000002</v>
      </c>
      <c r="EO277" s="36">
        <f t="shared" si="714"/>
        <v>0.74</v>
      </c>
      <c r="EP277" s="36">
        <f t="shared" si="715"/>
        <v>1.4556573458675128</v>
      </c>
      <c r="EQ277" s="36">
        <f t="shared" si="716"/>
        <v>0.60045865517034913</v>
      </c>
      <c r="ER277" s="36">
        <f t="shared" si="717"/>
        <v>44.178745554158439</v>
      </c>
      <c r="ES277" s="36">
        <f t="shared" si="718"/>
        <v>43</v>
      </c>
      <c r="ET277" s="36">
        <f t="shared" si="719"/>
        <v>81</v>
      </c>
      <c r="EU277" s="36">
        <f t="shared" si="720"/>
        <v>8.2863294413508175</v>
      </c>
      <c r="EV277" s="36">
        <f t="shared" si="721"/>
        <v>6.9052745344590143</v>
      </c>
      <c r="EW277" s="36">
        <f t="shared" si="722"/>
        <v>13.082720395984273</v>
      </c>
      <c r="EX277" s="36">
        <f t="shared" si="723"/>
        <v>8.2863294413508175</v>
      </c>
      <c r="EY277" s="36">
        <f t="shared" si="724"/>
        <v>2.04701814262619</v>
      </c>
      <c r="EZ277" s="36">
        <f t="shared" si="725"/>
        <v>6.9052745344590143</v>
      </c>
      <c r="FA277" s="5" t="str">
        <f t="shared" si="726"/>
        <v/>
      </c>
      <c r="FB277" s="5" t="str">
        <f t="shared" si="727"/>
        <v/>
      </c>
      <c r="FC277" s="5" t="str">
        <f t="shared" si="728"/>
        <v/>
      </c>
      <c r="FD277" s="36">
        <f t="shared" si="729"/>
        <v>44.178745554158439</v>
      </c>
      <c r="FE277" s="36">
        <f t="shared" si="730"/>
        <v>43</v>
      </c>
      <c r="FF277" s="36">
        <f t="shared" si="731"/>
        <v>61.5</v>
      </c>
      <c r="FG277" s="5" t="str">
        <f t="shared" si="732"/>
        <v/>
      </c>
      <c r="FH277" s="36" t="str">
        <f t="shared" si="733"/>
        <v/>
      </c>
      <c r="FI277" s="36" t="str">
        <f t="shared" si="734"/>
        <v/>
      </c>
      <c r="FJ277" s="5" t="str">
        <f t="shared" si="735"/>
        <v/>
      </c>
      <c r="FK277" s="5" t="str">
        <f t="shared" si="736"/>
        <v/>
      </c>
      <c r="FL277" s="5" t="str">
        <f t="shared" si="737"/>
        <v/>
      </c>
      <c r="FM277" s="5" t="str">
        <f t="shared" si="738"/>
        <v/>
      </c>
      <c r="FN277" s="5" t="str">
        <f t="shared" si="739"/>
        <v/>
      </c>
      <c r="FO277" s="5" t="str">
        <f t="shared" si="740"/>
        <v/>
      </c>
      <c r="FP277" s="4">
        <f t="shared" si="741"/>
        <v>88.36</v>
      </c>
      <c r="FQ277" s="4" t="str">
        <f t="shared" si="742"/>
        <v/>
      </c>
      <c r="FR277" s="4">
        <f t="shared" si="743"/>
        <v>293</v>
      </c>
      <c r="FS277" s="65">
        <f t="shared" si="744"/>
        <v>0.52061191315471211</v>
      </c>
      <c r="FT277" s="65">
        <f t="shared" si="745"/>
        <v>0.40592681091196514</v>
      </c>
      <c r="FU277" s="65" t="str">
        <f t="shared" si="746"/>
        <v/>
      </c>
      <c r="FV277" s="65" t="str">
        <f t="shared" si="747"/>
        <v/>
      </c>
      <c r="FW277" s="65">
        <f t="shared" si="748"/>
        <v>0.99586756743577787</v>
      </c>
      <c r="FX277" s="65">
        <f t="shared" si="749"/>
        <v>4.6739391231944205E-2</v>
      </c>
      <c r="FY277" s="65">
        <f t="shared" si="750"/>
        <v>4.2544524421328713</v>
      </c>
      <c r="FZ277" s="65">
        <f t="shared" si="751"/>
        <v>-4.6407658621254679</v>
      </c>
      <c r="GA277" s="65" t="str">
        <f t="shared" si="752"/>
        <v/>
      </c>
      <c r="GB277" s="65">
        <f t="shared" si="753"/>
        <v>0.32007636255314059</v>
      </c>
      <c r="GC277" s="65">
        <f t="shared" si="754"/>
        <v>-1.442475546653893</v>
      </c>
      <c r="GD277" s="65">
        <f t="shared" si="755"/>
        <v>-2.1913572791250027</v>
      </c>
    </row>
    <row r="278" spans="4:186">
      <c r="D278" s="38" t="s">
        <v>439</v>
      </c>
      <c r="E278" s="38" t="s">
        <v>646</v>
      </c>
      <c r="F278" s="58" t="s">
        <v>518</v>
      </c>
      <c r="G278" s="38" t="s">
        <v>519</v>
      </c>
      <c r="H278" s="34">
        <v>46.036926072370001</v>
      </c>
      <c r="I278" s="34">
        <v>0.93375449317038106</v>
      </c>
      <c r="J278" s="34">
        <v>13.430973719945683</v>
      </c>
      <c r="K278" s="34">
        <v>12.214263319753973</v>
      </c>
      <c r="L278" s="34">
        <v>0.16977354421279656</v>
      </c>
      <c r="M278" s="34">
        <v>7.5737864446042007</v>
      </c>
      <c r="N278" s="34">
        <v>11.657783369278697</v>
      </c>
      <c r="O278" s="34">
        <v>2.3391021647096415</v>
      </c>
      <c r="P278" s="34">
        <v>2.2636472561706207E-2</v>
      </c>
      <c r="Q278" s="34">
        <v>8.3000399392922766E-2</v>
      </c>
      <c r="R278" s="34">
        <v>5.69</v>
      </c>
      <c r="S278" s="5">
        <f t="shared" si="756"/>
        <v>100.152</v>
      </c>
      <c r="U278" s="4">
        <v>47</v>
      </c>
      <c r="V278" s="4">
        <v>334</v>
      </c>
      <c r="W278" s="4">
        <v>226</v>
      </c>
      <c r="Y278" s="4">
        <v>141</v>
      </c>
      <c r="Z278" s="4">
        <v>104</v>
      </c>
      <c r="AC278" s="4">
        <v>83</v>
      </c>
      <c r="AD278" s="4">
        <v>33</v>
      </c>
      <c r="AE278" s="4">
        <v>49</v>
      </c>
      <c r="AF278" s="26"/>
      <c r="AG278" s="4">
        <v>0.5</v>
      </c>
      <c r="BK278" s="4">
        <f t="shared" si="632"/>
        <v>5598</v>
      </c>
      <c r="BL278" s="6">
        <f t="shared" si="633"/>
        <v>0.76613290185338656</v>
      </c>
      <c r="BM278" s="6">
        <f t="shared" si="634"/>
        <v>1.1689465362673774E-2</v>
      </c>
      <c r="BN278" s="6">
        <f t="shared" si="635"/>
        <v>0.26340407373888375</v>
      </c>
      <c r="BO278" s="6">
        <f t="shared" si="636"/>
        <v>0.15296510106141484</v>
      </c>
      <c r="BP278" s="6">
        <f t="shared" si="637"/>
        <v>2.3931991008288209E-3</v>
      </c>
      <c r="BQ278" s="6">
        <f t="shared" si="638"/>
        <v>0.18788852504599851</v>
      </c>
      <c r="BR278" s="6">
        <f t="shared" si="639"/>
        <v>0.20787773483021929</v>
      </c>
      <c r="BS278" s="6">
        <f t="shared" si="640"/>
        <v>7.5479256686338869E-2</v>
      </c>
      <c r="BT278" s="6">
        <f t="shared" si="641"/>
        <v>4.8060451298739294E-4</v>
      </c>
      <c r="BU278" s="6">
        <f t="shared" si="642"/>
        <v>1.1695138705498489E-3</v>
      </c>
      <c r="BV278" s="5">
        <f t="shared" si="643"/>
        <v>1.45</v>
      </c>
      <c r="BW278" s="5">
        <f t="shared" si="644"/>
        <v>9.69</v>
      </c>
      <c r="BX278" s="36">
        <f t="shared" si="645"/>
        <v>57.74</v>
      </c>
      <c r="BY278" s="5">
        <f t="shared" si="646"/>
        <v>1.45</v>
      </c>
      <c r="BZ278" s="5">
        <f t="shared" si="647"/>
        <v>14.38</v>
      </c>
      <c r="CA278" s="5">
        <f t="shared" si="648"/>
        <v>12.48</v>
      </c>
      <c r="CB278" s="5">
        <f t="shared" si="649"/>
        <v>11.25</v>
      </c>
      <c r="CC278" s="5">
        <f t="shared" si="650"/>
        <v>2.36</v>
      </c>
      <c r="CD278" s="5">
        <f t="shared" si="651"/>
        <v>-9.2960447320073492</v>
      </c>
      <c r="CE278" s="34">
        <f t="shared" si="652"/>
        <v>7.5964229171659072</v>
      </c>
      <c r="CF278" s="34">
        <f t="shared" si="653"/>
        <v>21.593308451154247</v>
      </c>
      <c r="CG278" s="34">
        <f t="shared" si="654"/>
        <v>35.179523019131651</v>
      </c>
      <c r="CH278" s="5">
        <f t="shared" si="655"/>
        <v>0.52</v>
      </c>
      <c r="CI278" s="5">
        <f t="shared" si="656"/>
        <v>0.03</v>
      </c>
      <c r="CJ278" s="6">
        <f t="shared" si="657"/>
        <v>5.8999999999999997E-2</v>
      </c>
      <c r="CK278" s="5" t="str">
        <f t="shared" si="658"/>
        <v/>
      </c>
      <c r="CL278" s="5" t="str">
        <f t="shared" si="659"/>
        <v/>
      </c>
      <c r="CM278" s="5" t="str">
        <f t="shared" si="660"/>
        <v/>
      </c>
      <c r="CN278" s="5">
        <f t="shared" si="661"/>
        <v>0.62</v>
      </c>
      <c r="CO278" s="5">
        <f t="shared" si="662"/>
        <v>0.68</v>
      </c>
      <c r="CP278" s="5">
        <f t="shared" si="663"/>
        <v>1.48</v>
      </c>
      <c r="CQ278" s="6" t="str">
        <f t="shared" si="664"/>
        <v/>
      </c>
      <c r="CR278" s="40">
        <f t="shared" si="665"/>
        <v>5.1999999999999998E-3</v>
      </c>
      <c r="CS278" s="5" t="str">
        <f t="shared" si="666"/>
        <v/>
      </c>
      <c r="CT278" s="5" t="str">
        <f t="shared" si="667"/>
        <v/>
      </c>
      <c r="CU278" s="5" t="str">
        <f t="shared" si="668"/>
        <v/>
      </c>
      <c r="CV278" s="5" t="str">
        <f t="shared" si="669"/>
        <v/>
      </c>
      <c r="CW278" s="5" t="str">
        <f t="shared" si="670"/>
        <v/>
      </c>
      <c r="CX278" s="5" t="str">
        <f t="shared" si="671"/>
        <v/>
      </c>
      <c r="CY278" s="4">
        <f t="shared" si="672"/>
        <v>170</v>
      </c>
      <c r="CZ278" s="4">
        <f t="shared" si="673"/>
        <v>114.2</v>
      </c>
      <c r="DA278" s="4" t="str">
        <f t="shared" si="674"/>
        <v/>
      </c>
      <c r="DB278" s="5">
        <f t="shared" si="675"/>
        <v>0.02</v>
      </c>
      <c r="DC278" s="5" t="str">
        <f t="shared" si="676"/>
        <v/>
      </c>
      <c r="DD278" s="5" t="str">
        <f t="shared" si="677"/>
        <v/>
      </c>
      <c r="DE278" s="5" t="str">
        <f t="shared" si="678"/>
        <v/>
      </c>
      <c r="DF278" s="5" t="str">
        <f t="shared" si="679"/>
        <v/>
      </c>
      <c r="DG278" s="5" t="str">
        <f t="shared" si="680"/>
        <v/>
      </c>
      <c r="DH278" s="5" t="str">
        <f t="shared" si="681"/>
        <v/>
      </c>
      <c r="DI278" s="5" t="str">
        <f t="shared" si="682"/>
        <v/>
      </c>
      <c r="DJ278" s="5" t="str">
        <f t="shared" si="683"/>
        <v/>
      </c>
      <c r="DK278" s="5" t="str">
        <f t="shared" si="684"/>
        <v/>
      </c>
      <c r="DL278" s="5" t="str">
        <f t="shared" si="685"/>
        <v/>
      </c>
      <c r="DM278" s="5" t="str">
        <f t="shared" si="686"/>
        <v/>
      </c>
      <c r="DN278" s="5" t="str">
        <f t="shared" si="687"/>
        <v/>
      </c>
      <c r="DO278" s="5" t="str">
        <f t="shared" si="688"/>
        <v/>
      </c>
      <c r="DP278" s="5" t="str">
        <f t="shared" si="689"/>
        <v/>
      </c>
      <c r="DQ278" s="5" t="str">
        <f t="shared" si="690"/>
        <v/>
      </c>
      <c r="DR278" s="5" t="str">
        <f t="shared" si="691"/>
        <v/>
      </c>
      <c r="DS278" s="5" t="str">
        <f t="shared" si="692"/>
        <v/>
      </c>
      <c r="DT278" s="5" t="str">
        <f t="shared" si="693"/>
        <v/>
      </c>
      <c r="DU278" s="5" t="str">
        <f t="shared" si="694"/>
        <v/>
      </c>
      <c r="DV278" s="5" t="str">
        <f t="shared" si="695"/>
        <v/>
      </c>
      <c r="DW278" s="5" t="str">
        <f t="shared" si="696"/>
        <v/>
      </c>
      <c r="DX278" s="5" t="str">
        <f t="shared" si="697"/>
        <v/>
      </c>
      <c r="DY278" s="5" t="str">
        <f t="shared" si="698"/>
        <v/>
      </c>
      <c r="DZ278" s="36" t="str">
        <f t="shared" si="699"/>
        <v/>
      </c>
      <c r="EA278" s="36" t="str">
        <f t="shared" si="700"/>
        <v/>
      </c>
      <c r="EB278" s="4">
        <f t="shared" si="701"/>
        <v>-282.87638700357076</v>
      </c>
      <c r="EC278" s="4">
        <f t="shared" si="702"/>
        <v>40.832616198323038</v>
      </c>
      <c r="ED278" s="4">
        <f t="shared" si="703"/>
        <v>-228.31125712088107</v>
      </c>
      <c r="EE278" s="4">
        <f t="shared" si="704"/>
        <v>352.54309147008712</v>
      </c>
      <c r="EF278" s="4">
        <f t="shared" si="705"/>
        <v>161.62429233158986</v>
      </c>
      <c r="EG278" s="5">
        <f t="shared" si="706"/>
        <v>0.53581513076350884</v>
      </c>
      <c r="EH278" s="5">
        <f t="shared" si="707"/>
        <v>3.4694434697665986</v>
      </c>
      <c r="EI278" s="5">
        <f t="shared" si="708"/>
        <v>0.92826980319500507</v>
      </c>
      <c r="EJ278" s="5">
        <f t="shared" si="709"/>
        <v>0.36529176081356673</v>
      </c>
      <c r="EK278" s="5">
        <f t="shared" si="710"/>
        <v>0.28692847485874329</v>
      </c>
      <c r="EL278" s="5">
        <f t="shared" si="711"/>
        <v>1.5809718033407931</v>
      </c>
      <c r="EM278" s="5">
        <f t="shared" si="712"/>
        <v>0.28999999999999998</v>
      </c>
      <c r="EN278" s="5">
        <f t="shared" si="713"/>
        <v>20.76</v>
      </c>
      <c r="EO278" s="36">
        <f t="shared" si="714"/>
        <v>0.93</v>
      </c>
      <c r="EP278" s="36">
        <f t="shared" si="715"/>
        <v>1.6977354421279656</v>
      </c>
      <c r="EQ278" s="36">
        <f t="shared" si="716"/>
        <v>0.83000399392922763</v>
      </c>
      <c r="ER278" s="36">
        <f t="shared" si="717"/>
        <v>55.978581865564344</v>
      </c>
      <c r="ES278" s="36">
        <f t="shared" si="718"/>
        <v>49</v>
      </c>
      <c r="ET278" s="36">
        <f t="shared" si="719"/>
        <v>99</v>
      </c>
      <c r="EU278" s="36">
        <f t="shared" si="720"/>
        <v>10.992836987778576</v>
      </c>
      <c r="EV278" s="36">
        <f t="shared" si="721"/>
        <v>7.5737864446042007</v>
      </c>
      <c r="EW278" s="36">
        <f t="shared" si="722"/>
        <v>13.430973719945683</v>
      </c>
      <c r="EX278" s="36">
        <f t="shared" si="723"/>
        <v>10.992836987778576</v>
      </c>
      <c r="EY278" s="36">
        <f t="shared" si="724"/>
        <v>2.3617386372713476</v>
      </c>
      <c r="EZ278" s="36">
        <f t="shared" si="725"/>
        <v>7.5737864446042007</v>
      </c>
      <c r="FA278" s="5" t="str">
        <f t="shared" si="726"/>
        <v/>
      </c>
      <c r="FB278" s="5" t="str">
        <f t="shared" si="727"/>
        <v/>
      </c>
      <c r="FC278" s="5" t="str">
        <f t="shared" si="728"/>
        <v/>
      </c>
      <c r="FD278" s="36">
        <f t="shared" si="729"/>
        <v>55.978581865564344</v>
      </c>
      <c r="FE278" s="36">
        <f t="shared" si="730"/>
        <v>49</v>
      </c>
      <c r="FF278" s="36">
        <f t="shared" si="731"/>
        <v>41.5</v>
      </c>
      <c r="FG278" s="5" t="str">
        <f t="shared" si="732"/>
        <v/>
      </c>
      <c r="FH278" s="36" t="str">
        <f t="shared" si="733"/>
        <v/>
      </c>
      <c r="FI278" s="36" t="str">
        <f t="shared" si="734"/>
        <v/>
      </c>
      <c r="FJ278" s="5" t="str">
        <f t="shared" si="735"/>
        <v/>
      </c>
      <c r="FK278" s="5" t="str">
        <f t="shared" si="736"/>
        <v/>
      </c>
      <c r="FL278" s="5" t="str">
        <f t="shared" si="737"/>
        <v/>
      </c>
      <c r="FM278" s="5" t="str">
        <f t="shared" si="738"/>
        <v/>
      </c>
      <c r="FN278" s="5" t="str">
        <f t="shared" si="739"/>
        <v/>
      </c>
      <c r="FO278" s="5" t="str">
        <f t="shared" si="740"/>
        <v/>
      </c>
      <c r="FP278" s="4">
        <f t="shared" si="741"/>
        <v>111.96</v>
      </c>
      <c r="FQ278" s="4" t="str">
        <f t="shared" si="742"/>
        <v/>
      </c>
      <c r="FR278" s="4">
        <f t="shared" si="743"/>
        <v>334</v>
      </c>
      <c r="FS278" s="65">
        <f t="shared" si="744"/>
        <v>0.47468357701743974</v>
      </c>
      <c r="FT278" s="65">
        <f t="shared" si="745"/>
        <v>0.32200497247761151</v>
      </c>
      <c r="FU278" s="65" t="str">
        <f t="shared" si="746"/>
        <v/>
      </c>
      <c r="FV278" s="65" t="str">
        <f t="shared" si="747"/>
        <v/>
      </c>
      <c r="FW278" s="65">
        <f t="shared" si="748"/>
        <v>0.88542029978629366</v>
      </c>
      <c r="FX278" s="65">
        <f t="shared" si="749"/>
        <v>-0.22689481042610726</v>
      </c>
      <c r="FY278" s="65">
        <f t="shared" si="750"/>
        <v>3.8910988099354515</v>
      </c>
      <c r="FZ278" s="65">
        <f t="shared" si="751"/>
        <v>-5.1098844902042702</v>
      </c>
      <c r="GA278" s="65" t="str">
        <f t="shared" si="752"/>
        <v/>
      </c>
      <c r="GB278" s="65">
        <f t="shared" si="753"/>
        <v>0.31794861538860925</v>
      </c>
      <c r="GC278" s="65">
        <f t="shared" si="754"/>
        <v>-1.4980217540338687</v>
      </c>
      <c r="GD278" s="65">
        <f t="shared" si="755"/>
        <v>-2.2291214449756374</v>
      </c>
    </row>
    <row r="279" spans="4:186">
      <c r="D279" s="38" t="s">
        <v>439</v>
      </c>
      <c r="E279" s="38" t="s">
        <v>646</v>
      </c>
      <c r="F279" s="58" t="s">
        <v>520</v>
      </c>
      <c r="G279" s="38" t="s">
        <v>521</v>
      </c>
      <c r="H279" s="34">
        <v>47.067915727027085</v>
      </c>
      <c r="I279" s="34">
        <v>1.0248970967676398</v>
      </c>
      <c r="J279" s="34">
        <v>14.367897035818045</v>
      </c>
      <c r="K279" s="34">
        <v>12.153732553178521</v>
      </c>
      <c r="L279" s="34">
        <v>0.17403912963978788</v>
      </c>
      <c r="M279" s="34">
        <v>7.6963970662928425</v>
      </c>
      <c r="N279" s="34">
        <v>10.268308648747485</v>
      </c>
      <c r="O279" s="34">
        <v>2.3205217285305051</v>
      </c>
      <c r="P279" s="34">
        <v>2.3205217285305054E-2</v>
      </c>
      <c r="Q279" s="34">
        <v>8.5085796712785197E-2</v>
      </c>
      <c r="R279" s="34">
        <v>3.26</v>
      </c>
      <c r="S279" s="5">
        <f t="shared" si="756"/>
        <v>98.442000000000021</v>
      </c>
      <c r="U279" s="4">
        <v>52</v>
      </c>
      <c r="V279" s="4">
        <v>359</v>
      </c>
      <c r="W279" s="4">
        <v>291</v>
      </c>
      <c r="Y279" s="4">
        <v>130</v>
      </c>
      <c r="Z279" s="4">
        <v>111</v>
      </c>
      <c r="AC279" s="4">
        <v>98</v>
      </c>
      <c r="AD279" s="4">
        <v>34</v>
      </c>
      <c r="AE279" s="4">
        <v>49</v>
      </c>
      <c r="AF279" s="26"/>
      <c r="AG279" s="4">
        <v>2</v>
      </c>
      <c r="BK279" s="4">
        <f t="shared" si="632"/>
        <v>6144</v>
      </c>
      <c r="BL279" s="6">
        <f t="shared" si="633"/>
        <v>0.78329032662717724</v>
      </c>
      <c r="BM279" s="6">
        <f t="shared" si="634"/>
        <v>1.2830459398693539E-2</v>
      </c>
      <c r="BN279" s="6">
        <f t="shared" si="635"/>
        <v>0.28177872202035781</v>
      </c>
      <c r="BO279" s="6">
        <f t="shared" si="636"/>
        <v>0.15220704512433966</v>
      </c>
      <c r="BP279" s="6">
        <f t="shared" si="637"/>
        <v>2.453328582461064E-3</v>
      </c>
      <c r="BQ279" s="6">
        <f t="shared" si="638"/>
        <v>0.19093021747191372</v>
      </c>
      <c r="BR279" s="6">
        <f t="shared" si="639"/>
        <v>0.1831010814683931</v>
      </c>
      <c r="BS279" s="6">
        <f t="shared" si="640"/>
        <v>7.4879694370135697E-2</v>
      </c>
      <c r="BT279" s="6">
        <f t="shared" si="641"/>
        <v>4.9267977251178457E-4</v>
      </c>
      <c r="BU279" s="6">
        <f t="shared" si="642"/>
        <v>1.1988980796503481E-3</v>
      </c>
      <c r="BV279" s="5">
        <f t="shared" si="643"/>
        <v>1.45</v>
      </c>
      <c r="BW279" s="5">
        <f t="shared" si="644"/>
        <v>9.6300000000000008</v>
      </c>
      <c r="BX279" s="36">
        <f t="shared" si="645"/>
        <v>58.25</v>
      </c>
      <c r="BY279" s="5">
        <f t="shared" si="646"/>
        <v>1.42</v>
      </c>
      <c r="BZ279" s="5">
        <f t="shared" si="647"/>
        <v>14.02</v>
      </c>
      <c r="CA279" s="5">
        <f t="shared" si="648"/>
        <v>10.02</v>
      </c>
      <c r="CB279" s="5">
        <f t="shared" si="649"/>
        <v>12.05</v>
      </c>
      <c r="CC279" s="5">
        <f t="shared" si="650"/>
        <v>2.34</v>
      </c>
      <c r="CD279" s="5">
        <f t="shared" si="651"/>
        <v>-7.9245817029316754</v>
      </c>
      <c r="CE279" s="34">
        <f t="shared" si="652"/>
        <v>7.7196022835781477</v>
      </c>
      <c r="CF279" s="34">
        <f t="shared" si="653"/>
        <v>20.308432660856138</v>
      </c>
      <c r="CG279" s="34">
        <f t="shared" si="654"/>
        <v>38.011807274804802</v>
      </c>
      <c r="CH279" s="5">
        <f t="shared" si="655"/>
        <v>0.52</v>
      </c>
      <c r="CI279" s="5">
        <f t="shared" si="656"/>
        <v>0.03</v>
      </c>
      <c r="CJ279" s="6">
        <f t="shared" si="657"/>
        <v>5.8000000000000003E-2</v>
      </c>
      <c r="CK279" s="5" t="str">
        <f t="shared" si="658"/>
        <v/>
      </c>
      <c r="CL279" s="5" t="str">
        <f t="shared" si="659"/>
        <v/>
      </c>
      <c r="CM279" s="5" t="str">
        <f t="shared" si="660"/>
        <v/>
      </c>
      <c r="CN279" s="5">
        <f t="shared" si="661"/>
        <v>0.45</v>
      </c>
      <c r="CO279" s="5">
        <f t="shared" si="662"/>
        <v>0.81</v>
      </c>
      <c r="CP279" s="5">
        <f t="shared" si="663"/>
        <v>1.44</v>
      </c>
      <c r="CQ279" s="6" t="str">
        <f t="shared" si="664"/>
        <v/>
      </c>
      <c r="CR279" s="40">
        <f t="shared" si="665"/>
        <v>4.7999999999999996E-3</v>
      </c>
      <c r="CS279" s="5" t="str">
        <f t="shared" si="666"/>
        <v/>
      </c>
      <c r="CT279" s="5" t="str">
        <f t="shared" si="667"/>
        <v/>
      </c>
      <c r="CU279" s="5" t="str">
        <f t="shared" si="668"/>
        <v/>
      </c>
      <c r="CV279" s="5" t="str">
        <f t="shared" si="669"/>
        <v/>
      </c>
      <c r="CW279" s="5" t="str">
        <f t="shared" si="670"/>
        <v/>
      </c>
      <c r="CX279" s="5" t="str">
        <f t="shared" si="671"/>
        <v/>
      </c>
      <c r="CY279" s="4">
        <f t="shared" si="672"/>
        <v>181</v>
      </c>
      <c r="CZ279" s="4">
        <f t="shared" si="673"/>
        <v>125.4</v>
      </c>
      <c r="DA279" s="4" t="str">
        <f t="shared" si="674"/>
        <v/>
      </c>
      <c r="DB279" s="5">
        <f t="shared" si="675"/>
        <v>0.06</v>
      </c>
      <c r="DC279" s="5" t="str">
        <f t="shared" si="676"/>
        <v/>
      </c>
      <c r="DD279" s="5" t="str">
        <f t="shared" si="677"/>
        <v/>
      </c>
      <c r="DE279" s="5" t="str">
        <f t="shared" si="678"/>
        <v/>
      </c>
      <c r="DF279" s="5" t="str">
        <f t="shared" si="679"/>
        <v/>
      </c>
      <c r="DG279" s="5" t="str">
        <f t="shared" si="680"/>
        <v/>
      </c>
      <c r="DH279" s="5" t="str">
        <f t="shared" si="681"/>
        <v/>
      </c>
      <c r="DI279" s="5" t="str">
        <f t="shared" si="682"/>
        <v/>
      </c>
      <c r="DJ279" s="5" t="str">
        <f t="shared" si="683"/>
        <v/>
      </c>
      <c r="DK279" s="5" t="str">
        <f t="shared" si="684"/>
        <v/>
      </c>
      <c r="DL279" s="5" t="str">
        <f t="shared" si="685"/>
        <v/>
      </c>
      <c r="DM279" s="5" t="str">
        <f t="shared" si="686"/>
        <v/>
      </c>
      <c r="DN279" s="5" t="str">
        <f t="shared" si="687"/>
        <v/>
      </c>
      <c r="DO279" s="5" t="str">
        <f t="shared" si="688"/>
        <v/>
      </c>
      <c r="DP279" s="5" t="str">
        <f t="shared" si="689"/>
        <v/>
      </c>
      <c r="DQ279" s="5" t="str">
        <f t="shared" si="690"/>
        <v/>
      </c>
      <c r="DR279" s="5" t="str">
        <f t="shared" si="691"/>
        <v/>
      </c>
      <c r="DS279" s="5" t="str">
        <f t="shared" si="692"/>
        <v/>
      </c>
      <c r="DT279" s="5" t="str">
        <f t="shared" si="693"/>
        <v/>
      </c>
      <c r="DU279" s="5" t="str">
        <f t="shared" si="694"/>
        <v/>
      </c>
      <c r="DV279" s="5" t="str">
        <f t="shared" si="695"/>
        <v/>
      </c>
      <c r="DW279" s="5" t="str">
        <f t="shared" si="696"/>
        <v/>
      </c>
      <c r="DX279" s="5" t="str">
        <f t="shared" si="697"/>
        <v/>
      </c>
      <c r="DY279" s="5" t="str">
        <f t="shared" si="698"/>
        <v/>
      </c>
      <c r="DZ279" s="36" t="str">
        <f t="shared" si="699"/>
        <v/>
      </c>
      <c r="EA279" s="36" t="str">
        <f t="shared" si="700"/>
        <v/>
      </c>
      <c r="EB279" s="4">
        <f t="shared" si="701"/>
        <v>-257.48809606601702</v>
      </c>
      <c r="EC279" s="4">
        <f t="shared" si="702"/>
        <v>63.657013754149531</v>
      </c>
      <c r="ED279" s="4">
        <f t="shared" si="703"/>
        <v>-159.79581505907586</v>
      </c>
      <c r="EE279" s="4">
        <f t="shared" si="704"/>
        <v>355.96772199494694</v>
      </c>
      <c r="EF279" s="4">
        <f t="shared" si="705"/>
        <v>135.37526425090351</v>
      </c>
      <c r="EG279" s="5">
        <f t="shared" si="706"/>
        <v>0.63828199796113394</v>
      </c>
      <c r="EH279" s="5">
        <f t="shared" si="707"/>
        <v>3.7403941101814357</v>
      </c>
      <c r="EI279" s="5">
        <f t="shared" si="708"/>
        <v>1.0904785678799196</v>
      </c>
      <c r="EJ279" s="5">
        <f t="shared" si="709"/>
        <v>0.41151446167707384</v>
      </c>
      <c r="EK279" s="5">
        <f t="shared" si="710"/>
        <v>0.26606713993356917</v>
      </c>
      <c r="EL279" s="5">
        <f t="shared" si="711"/>
        <v>1.3016319515116748</v>
      </c>
      <c r="EM279" s="5">
        <f t="shared" si="712"/>
        <v>0.31</v>
      </c>
      <c r="EN279" s="5">
        <f t="shared" si="713"/>
        <v>20.059999999999999</v>
      </c>
      <c r="EO279" s="36">
        <f t="shared" si="714"/>
        <v>1.02</v>
      </c>
      <c r="EP279" s="36">
        <f t="shared" si="715"/>
        <v>1.7403912963978787</v>
      </c>
      <c r="EQ279" s="36">
        <f t="shared" si="716"/>
        <v>0.850857967127852</v>
      </c>
      <c r="ER279" s="36">
        <f t="shared" si="717"/>
        <v>61.442580951220009</v>
      </c>
      <c r="ES279" s="36">
        <f t="shared" si="718"/>
        <v>49</v>
      </c>
      <c r="ET279" s="36">
        <f t="shared" si="719"/>
        <v>102</v>
      </c>
      <c r="EU279" s="36">
        <f t="shared" si="720"/>
        <v>10.93835929786067</v>
      </c>
      <c r="EV279" s="36">
        <f t="shared" si="721"/>
        <v>7.6963970662928425</v>
      </c>
      <c r="EW279" s="36">
        <f t="shared" si="722"/>
        <v>14.367897035818045</v>
      </c>
      <c r="EX279" s="36">
        <f t="shared" si="723"/>
        <v>10.93835929786067</v>
      </c>
      <c r="EY279" s="36">
        <f t="shared" si="724"/>
        <v>2.3437269458158103</v>
      </c>
      <c r="EZ279" s="36">
        <f t="shared" si="725"/>
        <v>7.6963970662928425</v>
      </c>
      <c r="FA279" s="5" t="str">
        <f t="shared" si="726"/>
        <v/>
      </c>
      <c r="FB279" s="5" t="str">
        <f t="shared" si="727"/>
        <v/>
      </c>
      <c r="FC279" s="5" t="str">
        <f t="shared" si="728"/>
        <v/>
      </c>
      <c r="FD279" s="36">
        <f t="shared" si="729"/>
        <v>61.442580951220009</v>
      </c>
      <c r="FE279" s="36">
        <f t="shared" si="730"/>
        <v>49</v>
      </c>
      <c r="FF279" s="36">
        <f t="shared" si="731"/>
        <v>49</v>
      </c>
      <c r="FG279" s="5" t="str">
        <f t="shared" si="732"/>
        <v/>
      </c>
      <c r="FH279" s="36" t="str">
        <f t="shared" si="733"/>
        <v/>
      </c>
      <c r="FI279" s="36" t="str">
        <f t="shared" si="734"/>
        <v/>
      </c>
      <c r="FJ279" s="5" t="str">
        <f t="shared" si="735"/>
        <v/>
      </c>
      <c r="FK279" s="5" t="str">
        <f t="shared" si="736"/>
        <v/>
      </c>
      <c r="FL279" s="5" t="str">
        <f t="shared" si="737"/>
        <v/>
      </c>
      <c r="FM279" s="5" t="str">
        <f t="shared" si="738"/>
        <v/>
      </c>
      <c r="FN279" s="5" t="str">
        <f t="shared" si="739"/>
        <v/>
      </c>
      <c r="FO279" s="5" t="str">
        <f t="shared" si="740"/>
        <v/>
      </c>
      <c r="FP279" s="4">
        <f t="shared" si="741"/>
        <v>122.88</v>
      </c>
      <c r="FQ279" s="4" t="str">
        <f t="shared" si="742"/>
        <v/>
      </c>
      <c r="FR279" s="4">
        <f t="shared" si="743"/>
        <v>359</v>
      </c>
      <c r="FS279" s="65">
        <f t="shared" si="744"/>
        <v>0.46561324589088232</v>
      </c>
      <c r="FT279" s="65">
        <f t="shared" si="745"/>
        <v>0.32549214528338116</v>
      </c>
      <c r="FU279" s="65" t="str">
        <f t="shared" si="746"/>
        <v/>
      </c>
      <c r="FV279" s="65" t="str">
        <f t="shared" si="747"/>
        <v/>
      </c>
      <c r="FW279" s="65">
        <f t="shared" si="748"/>
        <v>0.85462063640440944</v>
      </c>
      <c r="FX279" s="65">
        <f t="shared" si="749"/>
        <v>-0.19516514000299831</v>
      </c>
      <c r="FY279" s="65">
        <f t="shared" si="750"/>
        <v>4.0206293356698133</v>
      </c>
      <c r="FZ279" s="65">
        <f t="shared" si="751"/>
        <v>-5.0507578018881363</v>
      </c>
      <c r="GA279" s="65" t="str">
        <f t="shared" si="752"/>
        <v/>
      </c>
      <c r="GB279" s="65">
        <f t="shared" si="753"/>
        <v>0.34907615373925771</v>
      </c>
      <c r="GC279" s="65">
        <f t="shared" si="754"/>
        <v>-1.4988730491050566</v>
      </c>
      <c r="GD279" s="65">
        <f t="shared" si="755"/>
        <v>-2.2601778437171132</v>
      </c>
    </row>
    <row r="280" spans="4:186">
      <c r="D280" s="38" t="s">
        <v>439</v>
      </c>
      <c r="E280" s="38" t="s">
        <v>646</v>
      </c>
      <c r="F280" s="58" t="s">
        <v>522</v>
      </c>
      <c r="G280" s="38" t="s">
        <v>523</v>
      </c>
      <c r="H280" s="34">
        <v>46.310361095989833</v>
      </c>
      <c r="I280" s="34">
        <v>0.75019899594749895</v>
      </c>
      <c r="J280" s="34">
        <v>17.129543740801225</v>
      </c>
      <c r="K280" s="34">
        <v>9.2236004758160437</v>
      </c>
      <c r="L280" s="34">
        <v>0.15388697352769209</v>
      </c>
      <c r="M280" s="34">
        <v>6.6171398616907595</v>
      </c>
      <c r="N280" s="34">
        <v>12.839944353716808</v>
      </c>
      <c r="O280" s="34">
        <v>2.3179225387608624</v>
      </c>
      <c r="P280" s="34">
        <v>2.3083046029153814E-2</v>
      </c>
      <c r="Q280" s="34">
        <v>4.2318917720115326E-2</v>
      </c>
      <c r="R280" s="34">
        <v>3.79</v>
      </c>
      <c r="S280" s="5">
        <f t="shared" si="756"/>
        <v>99.197999999999993</v>
      </c>
      <c r="U280" s="4">
        <v>43</v>
      </c>
      <c r="V280" s="4">
        <v>265</v>
      </c>
      <c r="W280" s="4">
        <v>472</v>
      </c>
      <c r="Y280" s="4">
        <v>136</v>
      </c>
      <c r="Z280" s="4">
        <v>20</v>
      </c>
      <c r="AC280" s="4">
        <v>191</v>
      </c>
      <c r="AD280" s="4">
        <v>24</v>
      </c>
      <c r="AE280" s="4">
        <v>44</v>
      </c>
      <c r="AF280" s="26"/>
      <c r="AG280" s="4">
        <v>5</v>
      </c>
      <c r="BK280" s="4">
        <f t="shared" si="632"/>
        <v>4497</v>
      </c>
      <c r="BL280" s="6">
        <f t="shared" si="633"/>
        <v>0.77068332660991568</v>
      </c>
      <c r="BM280" s="6">
        <f t="shared" si="634"/>
        <v>9.3915748115610785E-3</v>
      </c>
      <c r="BN280" s="6">
        <f t="shared" si="635"/>
        <v>0.33593927712887278</v>
      </c>
      <c r="BO280" s="6">
        <f t="shared" si="636"/>
        <v>0.11551159017928672</v>
      </c>
      <c r="BP280" s="6">
        <f t="shared" si="637"/>
        <v>2.1692553358851436E-3</v>
      </c>
      <c r="BQ280" s="6">
        <f t="shared" si="638"/>
        <v>0.16415628533095408</v>
      </c>
      <c r="BR280" s="6">
        <f t="shared" si="639"/>
        <v>0.22895763826171198</v>
      </c>
      <c r="BS280" s="6">
        <f t="shared" si="640"/>
        <v>7.4795822483409574E-2</v>
      </c>
      <c r="BT280" s="6">
        <f t="shared" si="641"/>
        <v>4.9008590295443336E-4</v>
      </c>
      <c r="BU280" s="6">
        <f t="shared" si="642"/>
        <v>5.9629304945914231E-4</v>
      </c>
      <c r="BV280" s="5">
        <f t="shared" si="643"/>
        <v>1.1000000000000001</v>
      </c>
      <c r="BW280" s="5">
        <f t="shared" si="644"/>
        <v>7.31</v>
      </c>
      <c r="BX280" s="36">
        <f t="shared" si="645"/>
        <v>61.25</v>
      </c>
      <c r="BY280" s="5">
        <f t="shared" si="646"/>
        <v>1.25</v>
      </c>
      <c r="BZ280" s="5">
        <f t="shared" si="647"/>
        <v>22.83</v>
      </c>
      <c r="CA280" s="5">
        <f t="shared" si="648"/>
        <v>17.12</v>
      </c>
      <c r="CB280" s="5">
        <f t="shared" si="649"/>
        <v>17.73</v>
      </c>
      <c r="CC280" s="5">
        <f t="shared" si="650"/>
        <v>2.34</v>
      </c>
      <c r="CD280" s="5">
        <f t="shared" si="651"/>
        <v>-10.498938768926791</v>
      </c>
      <c r="CE280" s="34">
        <f t="shared" si="652"/>
        <v>6.6402229077199131</v>
      </c>
      <c r="CF280" s="34">
        <f t="shared" si="653"/>
        <v>21.798089800197584</v>
      </c>
      <c r="CG280" s="34">
        <f t="shared" si="654"/>
        <v>30.462407342040237</v>
      </c>
      <c r="CH280" s="5">
        <f t="shared" si="655"/>
        <v>1.04</v>
      </c>
      <c r="CI280" s="5">
        <f t="shared" si="656"/>
        <v>0.04</v>
      </c>
      <c r="CJ280" s="6">
        <f t="shared" si="657"/>
        <v>0.104</v>
      </c>
      <c r="CK280" s="5" t="str">
        <f t="shared" si="658"/>
        <v/>
      </c>
      <c r="CL280" s="5" t="str">
        <f t="shared" si="659"/>
        <v/>
      </c>
      <c r="CM280" s="5" t="str">
        <f t="shared" si="660"/>
        <v/>
      </c>
      <c r="CN280" s="5">
        <f t="shared" si="661"/>
        <v>0.28999999999999998</v>
      </c>
      <c r="CO280" s="5">
        <f t="shared" si="662"/>
        <v>1.78</v>
      </c>
      <c r="CP280" s="5">
        <f t="shared" si="663"/>
        <v>1.83</v>
      </c>
      <c r="CQ280" s="6" t="str">
        <f t="shared" si="664"/>
        <v/>
      </c>
      <c r="CR280" s="40">
        <f t="shared" si="665"/>
        <v>5.8999999999999999E-3</v>
      </c>
      <c r="CS280" s="5" t="str">
        <f t="shared" si="666"/>
        <v/>
      </c>
      <c r="CT280" s="5" t="str">
        <f t="shared" si="667"/>
        <v/>
      </c>
      <c r="CU280" s="5" t="str">
        <f t="shared" si="668"/>
        <v/>
      </c>
      <c r="CV280" s="5" t="str">
        <f t="shared" si="669"/>
        <v/>
      </c>
      <c r="CW280" s="5" t="str">
        <f t="shared" si="670"/>
        <v/>
      </c>
      <c r="CX280" s="5" t="str">
        <f t="shared" si="671"/>
        <v/>
      </c>
      <c r="CY280" s="4">
        <f t="shared" si="672"/>
        <v>187</v>
      </c>
      <c r="CZ280" s="4">
        <f t="shared" si="673"/>
        <v>102.2</v>
      </c>
      <c r="DA280" s="4" t="str">
        <f t="shared" si="674"/>
        <v/>
      </c>
      <c r="DB280" s="5">
        <f t="shared" si="675"/>
        <v>0.21</v>
      </c>
      <c r="DC280" s="5" t="str">
        <f t="shared" si="676"/>
        <v/>
      </c>
      <c r="DD280" s="5" t="str">
        <f t="shared" si="677"/>
        <v/>
      </c>
      <c r="DE280" s="5" t="str">
        <f t="shared" si="678"/>
        <v/>
      </c>
      <c r="DF280" s="5" t="str">
        <f t="shared" si="679"/>
        <v/>
      </c>
      <c r="DG280" s="5" t="str">
        <f t="shared" si="680"/>
        <v/>
      </c>
      <c r="DH280" s="5" t="str">
        <f t="shared" si="681"/>
        <v/>
      </c>
      <c r="DI280" s="5" t="str">
        <f t="shared" si="682"/>
        <v/>
      </c>
      <c r="DJ280" s="5" t="str">
        <f t="shared" si="683"/>
        <v/>
      </c>
      <c r="DK280" s="5" t="str">
        <f t="shared" si="684"/>
        <v/>
      </c>
      <c r="DL280" s="5" t="str">
        <f t="shared" si="685"/>
        <v/>
      </c>
      <c r="DM280" s="5" t="str">
        <f t="shared" si="686"/>
        <v/>
      </c>
      <c r="DN280" s="5" t="str">
        <f t="shared" si="687"/>
        <v/>
      </c>
      <c r="DO280" s="5" t="str">
        <f t="shared" si="688"/>
        <v/>
      </c>
      <c r="DP280" s="5" t="str">
        <f t="shared" si="689"/>
        <v/>
      </c>
      <c r="DQ280" s="5" t="str">
        <f t="shared" si="690"/>
        <v/>
      </c>
      <c r="DR280" s="5" t="str">
        <f t="shared" si="691"/>
        <v/>
      </c>
      <c r="DS280" s="5" t="str">
        <f t="shared" si="692"/>
        <v/>
      </c>
      <c r="DT280" s="5" t="str">
        <f t="shared" si="693"/>
        <v/>
      </c>
      <c r="DU280" s="5" t="str">
        <f t="shared" si="694"/>
        <v/>
      </c>
      <c r="DV280" s="5" t="str">
        <f t="shared" si="695"/>
        <v/>
      </c>
      <c r="DW280" s="5" t="str">
        <f t="shared" si="696"/>
        <v/>
      </c>
      <c r="DX280" s="5" t="str">
        <f t="shared" si="697"/>
        <v/>
      </c>
      <c r="DY280" s="5" t="str">
        <f t="shared" si="698"/>
        <v/>
      </c>
      <c r="DZ280" s="36" t="str">
        <f t="shared" si="699"/>
        <v/>
      </c>
      <c r="EA280" s="36" t="str">
        <f t="shared" si="700"/>
        <v/>
      </c>
      <c r="EB280" s="4">
        <f t="shared" si="701"/>
        <v>-303.26337484216714</v>
      </c>
      <c r="EC280" s="4">
        <f t="shared" si="702"/>
        <v>28.970108309133213</v>
      </c>
      <c r="ED280" s="4">
        <f t="shared" si="703"/>
        <v>-197.26190778091518</v>
      </c>
      <c r="EE280" s="4">
        <f t="shared" si="704"/>
        <v>289.05945032180188</v>
      </c>
      <c r="EF280" s="4">
        <f t="shared" si="705"/>
        <v>236.97044136906493</v>
      </c>
      <c r="EG280" s="5">
        <f t="shared" si="706"/>
        <v>0.63019374267919293</v>
      </c>
      <c r="EH280" s="5">
        <f t="shared" si="707"/>
        <v>4.4644552006867801</v>
      </c>
      <c r="EI280" s="5">
        <f t="shared" si="708"/>
        <v>1.1044810989805167</v>
      </c>
      <c r="EJ280" s="5">
        <f t="shared" si="709"/>
        <v>0.32871714648622996</v>
      </c>
      <c r="EK280" s="5">
        <f t="shared" si="710"/>
        <v>0.22285677648552391</v>
      </c>
      <c r="EL280" s="5">
        <f t="shared" si="711"/>
        <v>1.3648148902358523</v>
      </c>
      <c r="EM280" s="5">
        <f t="shared" si="712"/>
        <v>0.37</v>
      </c>
      <c r="EN280" s="5">
        <f t="shared" si="713"/>
        <v>18.14</v>
      </c>
      <c r="EO280" s="36">
        <f t="shared" si="714"/>
        <v>0.75</v>
      </c>
      <c r="EP280" s="36">
        <f t="shared" si="715"/>
        <v>1.5388697352769209</v>
      </c>
      <c r="EQ280" s="36">
        <f t="shared" si="716"/>
        <v>0.42318917720115323</v>
      </c>
      <c r="ER280" s="36">
        <f t="shared" si="717"/>
        <v>44.974429807052566</v>
      </c>
      <c r="ES280" s="36">
        <f t="shared" si="718"/>
        <v>44</v>
      </c>
      <c r="ET280" s="36">
        <f t="shared" si="719"/>
        <v>72</v>
      </c>
      <c r="EU280" s="36">
        <f t="shared" si="720"/>
        <v>8.3012404282344399</v>
      </c>
      <c r="EV280" s="36">
        <f t="shared" si="721"/>
        <v>6.6171398616907595</v>
      </c>
      <c r="EW280" s="36">
        <f t="shared" si="722"/>
        <v>17.129543740801225</v>
      </c>
      <c r="EX280" s="36">
        <f t="shared" si="723"/>
        <v>8.3012404282344399</v>
      </c>
      <c r="EY280" s="36">
        <f t="shared" si="724"/>
        <v>2.3410055847900164</v>
      </c>
      <c r="EZ280" s="36">
        <f t="shared" si="725"/>
        <v>6.6171398616907595</v>
      </c>
      <c r="FA280" s="5" t="str">
        <f t="shared" si="726"/>
        <v/>
      </c>
      <c r="FB280" s="5" t="str">
        <f t="shared" si="727"/>
        <v/>
      </c>
      <c r="FC280" s="5" t="str">
        <f t="shared" si="728"/>
        <v/>
      </c>
      <c r="FD280" s="36">
        <f t="shared" si="729"/>
        <v>44.974429807052566</v>
      </c>
      <c r="FE280" s="36">
        <f t="shared" si="730"/>
        <v>44</v>
      </c>
      <c r="FF280" s="36">
        <f t="shared" si="731"/>
        <v>95.5</v>
      </c>
      <c r="FG280" s="5" t="str">
        <f t="shared" si="732"/>
        <v/>
      </c>
      <c r="FH280" s="36" t="str">
        <f t="shared" si="733"/>
        <v/>
      </c>
      <c r="FI280" s="36" t="str">
        <f t="shared" si="734"/>
        <v/>
      </c>
      <c r="FJ280" s="5" t="str">
        <f t="shared" si="735"/>
        <v/>
      </c>
      <c r="FK280" s="5" t="str">
        <f t="shared" si="736"/>
        <v/>
      </c>
      <c r="FL280" s="5" t="str">
        <f t="shared" si="737"/>
        <v/>
      </c>
      <c r="FM280" s="5" t="str">
        <f t="shared" si="738"/>
        <v/>
      </c>
      <c r="FN280" s="5" t="str">
        <f t="shared" si="739"/>
        <v/>
      </c>
      <c r="FO280" s="5" t="str">
        <f t="shared" si="740"/>
        <v/>
      </c>
      <c r="FP280" s="4">
        <f t="shared" si="741"/>
        <v>89.94</v>
      </c>
      <c r="FQ280" s="4" t="str">
        <f t="shared" si="742"/>
        <v/>
      </c>
      <c r="FR280" s="4">
        <f t="shared" si="743"/>
        <v>265</v>
      </c>
      <c r="FS280" s="65">
        <f t="shared" si="744"/>
        <v>0.46929299070488478</v>
      </c>
      <c r="FT280" s="65">
        <f t="shared" si="745"/>
        <v>0.37848557668368227</v>
      </c>
      <c r="FU280" s="65" t="str">
        <f t="shared" si="746"/>
        <v/>
      </c>
      <c r="FV280" s="65" t="str">
        <f t="shared" si="747"/>
        <v/>
      </c>
      <c r="FW280" s="65">
        <f t="shared" si="748"/>
        <v>0.98310215599559192</v>
      </c>
      <c r="FX280" s="65">
        <f t="shared" si="749"/>
        <v>0.23017047100774801</v>
      </c>
      <c r="FY280" s="65">
        <f t="shared" si="750"/>
        <v>4.7038164262775979</v>
      </c>
      <c r="FZ280" s="65">
        <f t="shared" si="751"/>
        <v>-4.4327386833248159</v>
      </c>
      <c r="GA280" s="65" t="str">
        <f t="shared" si="752"/>
        <v/>
      </c>
      <c r="GB280" s="65">
        <f t="shared" si="753"/>
        <v>0.34162882200850836</v>
      </c>
      <c r="GC280" s="65">
        <f t="shared" si="754"/>
        <v>-1.5084300625012597</v>
      </c>
      <c r="GD280" s="65">
        <f t="shared" si="755"/>
        <v>-2.3521260475090222</v>
      </c>
    </row>
    <row r="281" spans="4:186">
      <c r="D281" s="38" t="s">
        <v>439</v>
      </c>
      <c r="E281" s="38" t="s">
        <v>646</v>
      </c>
      <c r="F281" s="58" t="s">
        <v>524</v>
      </c>
      <c r="G281" s="38" t="s">
        <v>525</v>
      </c>
      <c r="H281" s="34">
        <v>46.548287361884022</v>
      </c>
      <c r="I281" s="34">
        <v>1.0083361561416244</v>
      </c>
      <c r="J281" s="34">
        <v>15.241388821679168</v>
      </c>
      <c r="K281" s="34">
        <v>10.558443019598355</v>
      </c>
      <c r="L281" s="34">
        <v>0.1745197193322042</v>
      </c>
      <c r="M281" s="34">
        <v>7.7176498104685862</v>
      </c>
      <c r="N281" s="34">
        <v>13.641624727800629</v>
      </c>
      <c r="O281" s="34">
        <v>1.163464795548028</v>
      </c>
      <c r="P281" s="34">
        <v>1.1634647955480281E-2</v>
      </c>
      <c r="Q281" s="34">
        <v>0.10665093959190257</v>
      </c>
      <c r="R281" s="34">
        <v>3.02</v>
      </c>
      <c r="S281" s="5">
        <f t="shared" si="756"/>
        <v>99.191999999999993</v>
      </c>
      <c r="U281" s="4">
        <v>52</v>
      </c>
      <c r="V281" s="4">
        <v>321</v>
      </c>
      <c r="W281" s="4">
        <v>208</v>
      </c>
      <c r="Y281" s="4">
        <v>115</v>
      </c>
      <c r="Z281" s="4">
        <v>186</v>
      </c>
      <c r="AC281" s="4">
        <v>142</v>
      </c>
      <c r="AD281" s="4">
        <v>29</v>
      </c>
      <c r="AE281" s="4">
        <v>56</v>
      </c>
      <c r="AF281" s="26"/>
      <c r="AG281" s="4">
        <v>5</v>
      </c>
      <c r="BK281" s="4">
        <f t="shared" si="632"/>
        <v>6045</v>
      </c>
      <c r="BL281" s="6">
        <f t="shared" si="633"/>
        <v>0.77464282512704308</v>
      </c>
      <c r="BM281" s="6">
        <f t="shared" si="634"/>
        <v>1.2623136656755438E-2</v>
      </c>
      <c r="BN281" s="6">
        <f t="shared" si="635"/>
        <v>0.29890937088996211</v>
      </c>
      <c r="BO281" s="6">
        <f t="shared" si="636"/>
        <v>0.13222846611895248</v>
      </c>
      <c r="BP281" s="6">
        <f t="shared" si="637"/>
        <v>2.4601031763772795E-3</v>
      </c>
      <c r="BQ281" s="6">
        <f t="shared" si="638"/>
        <v>0.19145745002402842</v>
      </c>
      <c r="BR281" s="6">
        <f t="shared" si="639"/>
        <v>0.24325293737162321</v>
      </c>
      <c r="BS281" s="6">
        <f t="shared" si="640"/>
        <v>3.7543233157406521E-2</v>
      </c>
      <c r="BT281" s="6">
        <f t="shared" si="641"/>
        <v>2.4702012644331809E-4</v>
      </c>
      <c r="BU281" s="6">
        <f t="shared" si="642"/>
        <v>1.5027608791306549E-3</v>
      </c>
      <c r="BV281" s="5">
        <f t="shared" si="643"/>
        <v>1.26</v>
      </c>
      <c r="BW281" s="5">
        <f t="shared" si="644"/>
        <v>8.3699999999999992</v>
      </c>
      <c r="BX281" s="36">
        <f t="shared" si="645"/>
        <v>61.69</v>
      </c>
      <c r="BY281" s="5">
        <f t="shared" si="646"/>
        <v>1.23</v>
      </c>
      <c r="BZ281" s="5">
        <f t="shared" si="647"/>
        <v>15.12</v>
      </c>
      <c r="CA281" s="5">
        <f t="shared" si="648"/>
        <v>13.53</v>
      </c>
      <c r="CB281" s="5">
        <f t="shared" si="649"/>
        <v>9.4499999999999993</v>
      </c>
      <c r="CC281" s="5">
        <f t="shared" si="650"/>
        <v>1.18</v>
      </c>
      <c r="CD281" s="5">
        <f t="shared" si="651"/>
        <v>-12.46652528429712</v>
      </c>
      <c r="CE281" s="34">
        <f t="shared" si="652"/>
        <v>7.7292844584240665</v>
      </c>
      <c r="CF281" s="34">
        <f t="shared" si="653"/>
        <v>22.53437398177272</v>
      </c>
      <c r="CG281" s="34">
        <f t="shared" si="654"/>
        <v>34.2999741846657</v>
      </c>
      <c r="CH281" s="5">
        <f t="shared" si="655"/>
        <v>0.21</v>
      </c>
      <c r="CI281" s="5">
        <f t="shared" si="656"/>
        <v>0.02</v>
      </c>
      <c r="CJ281" s="6">
        <f t="shared" si="657"/>
        <v>5.2999999999999999E-2</v>
      </c>
      <c r="CK281" s="5" t="str">
        <f t="shared" si="658"/>
        <v/>
      </c>
      <c r="CL281" s="5" t="str">
        <f t="shared" si="659"/>
        <v/>
      </c>
      <c r="CM281" s="5" t="str">
        <f t="shared" si="660"/>
        <v/>
      </c>
      <c r="CN281" s="5">
        <f t="shared" si="661"/>
        <v>0.55000000000000004</v>
      </c>
      <c r="CO281" s="5">
        <f t="shared" si="662"/>
        <v>0.65</v>
      </c>
      <c r="CP281" s="5">
        <f t="shared" si="663"/>
        <v>1.93</v>
      </c>
      <c r="CQ281" s="6" t="str">
        <f t="shared" si="664"/>
        <v/>
      </c>
      <c r="CR281" s="40">
        <f t="shared" si="665"/>
        <v>5.5999999999999999E-3</v>
      </c>
      <c r="CS281" s="5" t="str">
        <f t="shared" si="666"/>
        <v/>
      </c>
      <c r="CT281" s="5" t="str">
        <f t="shared" si="667"/>
        <v/>
      </c>
      <c r="CU281" s="5" t="str">
        <f t="shared" si="668"/>
        <v/>
      </c>
      <c r="CV281" s="5" t="str">
        <f t="shared" si="669"/>
        <v/>
      </c>
      <c r="CW281" s="5" t="str">
        <f t="shared" si="670"/>
        <v/>
      </c>
      <c r="CX281" s="5" t="str">
        <f t="shared" si="671"/>
        <v/>
      </c>
      <c r="CY281" s="4">
        <f t="shared" si="672"/>
        <v>208</v>
      </c>
      <c r="CZ281" s="4">
        <f t="shared" si="673"/>
        <v>107.9</v>
      </c>
      <c r="DA281" s="4" t="str">
        <f t="shared" si="674"/>
        <v/>
      </c>
      <c r="DB281" s="5">
        <f t="shared" si="675"/>
        <v>0.17</v>
      </c>
      <c r="DC281" s="5" t="str">
        <f t="shared" si="676"/>
        <v/>
      </c>
      <c r="DD281" s="5" t="str">
        <f t="shared" si="677"/>
        <v/>
      </c>
      <c r="DE281" s="5" t="str">
        <f t="shared" si="678"/>
        <v/>
      </c>
      <c r="DF281" s="5" t="str">
        <f t="shared" si="679"/>
        <v/>
      </c>
      <c r="DG281" s="5" t="str">
        <f t="shared" si="680"/>
        <v/>
      </c>
      <c r="DH281" s="5" t="str">
        <f t="shared" si="681"/>
        <v/>
      </c>
      <c r="DI281" s="5" t="str">
        <f t="shared" si="682"/>
        <v/>
      </c>
      <c r="DJ281" s="5" t="str">
        <f t="shared" si="683"/>
        <v/>
      </c>
      <c r="DK281" s="5" t="str">
        <f t="shared" si="684"/>
        <v/>
      </c>
      <c r="DL281" s="5" t="str">
        <f t="shared" si="685"/>
        <v/>
      </c>
      <c r="DM281" s="5" t="str">
        <f t="shared" si="686"/>
        <v/>
      </c>
      <c r="DN281" s="5" t="str">
        <f t="shared" si="687"/>
        <v/>
      </c>
      <c r="DO281" s="5" t="str">
        <f t="shared" si="688"/>
        <v/>
      </c>
      <c r="DP281" s="5" t="str">
        <f t="shared" si="689"/>
        <v/>
      </c>
      <c r="DQ281" s="5" t="str">
        <f t="shared" si="690"/>
        <v/>
      </c>
      <c r="DR281" s="5" t="str">
        <f t="shared" si="691"/>
        <v/>
      </c>
      <c r="DS281" s="5" t="str">
        <f t="shared" si="692"/>
        <v/>
      </c>
      <c r="DT281" s="5" t="str">
        <f t="shared" si="693"/>
        <v/>
      </c>
      <c r="DU281" s="5" t="str">
        <f t="shared" si="694"/>
        <v/>
      </c>
      <c r="DV281" s="5" t="str">
        <f t="shared" si="695"/>
        <v/>
      </c>
      <c r="DW281" s="5" t="str">
        <f t="shared" si="696"/>
        <v/>
      </c>
      <c r="DX281" s="5" t="str">
        <f t="shared" si="697"/>
        <v/>
      </c>
      <c r="DY281" s="5" t="str">
        <f t="shared" si="698"/>
        <v/>
      </c>
      <c r="DZ281" s="36" t="str">
        <f t="shared" si="699"/>
        <v/>
      </c>
      <c r="EA281" s="36" t="str">
        <f t="shared" si="700"/>
        <v/>
      </c>
      <c r="EB281" s="4">
        <f t="shared" si="701"/>
        <v>-280.54915040258641</v>
      </c>
      <c r="EC281" s="4">
        <f t="shared" si="702"/>
        <v>58.255396844082377</v>
      </c>
      <c r="ED281" s="4">
        <f t="shared" si="703"/>
        <v>-225.38675713713414</v>
      </c>
      <c r="EE281" s="4">
        <f t="shared" si="704"/>
        <v>336.30905279973638</v>
      </c>
      <c r="EF281" s="4">
        <f t="shared" si="705"/>
        <v>160.43555035618124</v>
      </c>
      <c r="EG281" s="5">
        <f t="shared" si="706"/>
        <v>0.57024025910013365</v>
      </c>
      <c r="EH281" s="5">
        <f t="shared" si="707"/>
        <v>7.9137275117163073</v>
      </c>
      <c r="EI281" s="5">
        <f t="shared" si="708"/>
        <v>1.0638244153288876</v>
      </c>
      <c r="EJ281" s="5">
        <f t="shared" si="709"/>
        <v>0.15530503137919416</v>
      </c>
      <c r="EK281" s="5">
        <f t="shared" si="710"/>
        <v>0.1256395014054956</v>
      </c>
      <c r="EL281" s="5">
        <f t="shared" si="711"/>
        <v>1.6286311616748403</v>
      </c>
      <c r="EM281" s="5">
        <f t="shared" si="712"/>
        <v>0.33</v>
      </c>
      <c r="EN281" s="5">
        <f t="shared" si="713"/>
        <v>20.309999999999999</v>
      </c>
      <c r="EO281" s="36">
        <f t="shared" si="714"/>
        <v>1.01</v>
      </c>
      <c r="EP281" s="36">
        <f t="shared" si="715"/>
        <v>1.745197193322042</v>
      </c>
      <c r="EQ281" s="36">
        <f t="shared" si="716"/>
        <v>1.0665093959190257</v>
      </c>
      <c r="ER281" s="36">
        <f t="shared" si="717"/>
        <v>60.449752560690385</v>
      </c>
      <c r="ES281" s="36">
        <f t="shared" si="718"/>
        <v>56</v>
      </c>
      <c r="ET281" s="36">
        <f t="shared" si="719"/>
        <v>87</v>
      </c>
      <c r="EU281" s="36">
        <f t="shared" si="720"/>
        <v>9.50259871763852</v>
      </c>
      <c r="EV281" s="36">
        <f t="shared" si="721"/>
        <v>7.7176498104685862</v>
      </c>
      <c r="EW281" s="36">
        <f t="shared" si="722"/>
        <v>15.241388821679168</v>
      </c>
      <c r="EX281" s="36">
        <f t="shared" si="723"/>
        <v>9.50259871763852</v>
      </c>
      <c r="EY281" s="36">
        <f t="shared" si="724"/>
        <v>1.1750994435035083</v>
      </c>
      <c r="EZ281" s="36">
        <f t="shared" si="725"/>
        <v>7.7176498104685862</v>
      </c>
      <c r="FA281" s="5" t="str">
        <f t="shared" si="726"/>
        <v/>
      </c>
      <c r="FB281" s="5" t="str">
        <f t="shared" si="727"/>
        <v/>
      </c>
      <c r="FC281" s="5" t="str">
        <f t="shared" si="728"/>
        <v/>
      </c>
      <c r="FD281" s="36">
        <f t="shared" si="729"/>
        <v>60.449752560690385</v>
      </c>
      <c r="FE281" s="36">
        <f t="shared" si="730"/>
        <v>56</v>
      </c>
      <c r="FF281" s="36">
        <f t="shared" si="731"/>
        <v>71</v>
      </c>
      <c r="FG281" s="5" t="str">
        <f t="shared" si="732"/>
        <v/>
      </c>
      <c r="FH281" s="36" t="str">
        <f t="shared" si="733"/>
        <v/>
      </c>
      <c r="FI281" s="36" t="str">
        <f t="shared" si="734"/>
        <v/>
      </c>
      <c r="FJ281" s="5" t="str">
        <f t="shared" si="735"/>
        <v/>
      </c>
      <c r="FK281" s="5" t="str">
        <f t="shared" si="736"/>
        <v/>
      </c>
      <c r="FL281" s="5" t="str">
        <f t="shared" si="737"/>
        <v/>
      </c>
      <c r="FM281" s="5" t="str">
        <f t="shared" si="738"/>
        <v/>
      </c>
      <c r="FN281" s="5" t="str">
        <f t="shared" si="739"/>
        <v/>
      </c>
      <c r="FO281" s="5" t="str">
        <f t="shared" si="740"/>
        <v/>
      </c>
      <c r="FP281" s="4">
        <f t="shared" si="741"/>
        <v>120.9</v>
      </c>
      <c r="FQ281" s="4" t="str">
        <f t="shared" si="742"/>
        <v/>
      </c>
      <c r="FR281" s="4">
        <f t="shared" si="743"/>
        <v>321</v>
      </c>
      <c r="FS281" s="65">
        <f t="shared" si="744"/>
        <v>0.4240787315441002</v>
      </c>
      <c r="FT281" s="65">
        <f t="shared" si="745"/>
        <v>0.33254704711004607</v>
      </c>
      <c r="FU281" s="65" t="str">
        <f t="shared" si="746"/>
        <v/>
      </c>
      <c r="FV281" s="65" t="str">
        <f t="shared" si="747"/>
        <v/>
      </c>
      <c r="FW281" s="65">
        <f t="shared" si="748"/>
        <v>0.85685427776922241</v>
      </c>
      <c r="FX281" s="65">
        <f t="shared" si="749"/>
        <v>-2.7047969485771827E-2</v>
      </c>
      <c r="FY281" s="65">
        <f t="shared" si="750"/>
        <v>4.4554233791393356</v>
      </c>
      <c r="FZ281" s="65">
        <f t="shared" si="751"/>
        <v>-4.9702230183835994</v>
      </c>
      <c r="GA281" s="65" t="str">
        <f t="shared" si="752"/>
        <v/>
      </c>
      <c r="GB281" s="65">
        <f t="shared" si="753"/>
        <v>0.3160467894104364</v>
      </c>
      <c r="GC281" s="65">
        <f t="shared" si="754"/>
        <v>-1.499167043148641</v>
      </c>
      <c r="GD281" s="65">
        <f t="shared" si="755"/>
        <v>-2.2834347555609322</v>
      </c>
    </row>
    <row r="282" spans="4:186">
      <c r="D282" s="38" t="s">
        <v>439</v>
      </c>
      <c r="E282" s="38" t="s">
        <v>646</v>
      </c>
      <c r="F282" s="58" t="s">
        <v>526</v>
      </c>
      <c r="G282" s="38" t="s">
        <v>527</v>
      </c>
      <c r="H282" s="34">
        <v>48.497019327185861</v>
      </c>
      <c r="I282" s="34">
        <v>1.0787914118873008</v>
      </c>
      <c r="J282" s="34">
        <v>15.316894280489963</v>
      </c>
      <c r="K282" s="34">
        <v>11.176667780814377</v>
      </c>
      <c r="L282" s="34">
        <v>0.14578262322801361</v>
      </c>
      <c r="M282" s="34">
        <v>7.2599746367550777</v>
      </c>
      <c r="N282" s="34">
        <v>11.50710839346454</v>
      </c>
      <c r="O282" s="34">
        <v>3.4113133835355183</v>
      </c>
      <c r="P282" s="34">
        <v>0.36154090560547375</v>
      </c>
      <c r="Q282" s="34">
        <v>0.10690725703387664</v>
      </c>
      <c r="R282" s="34">
        <v>2.86</v>
      </c>
      <c r="S282" s="5">
        <f t="shared" si="756"/>
        <v>101.72199999999999</v>
      </c>
      <c r="U282" s="4">
        <v>46</v>
      </c>
      <c r="V282" s="4">
        <v>287</v>
      </c>
      <c r="W282" s="4">
        <v>462</v>
      </c>
      <c r="Y282" s="4">
        <v>186</v>
      </c>
      <c r="Z282" s="4">
        <v>125</v>
      </c>
      <c r="AC282" s="4">
        <v>73</v>
      </c>
      <c r="AD282" s="4">
        <v>27</v>
      </c>
      <c r="AE282" s="4">
        <v>61</v>
      </c>
      <c r="AF282" s="26"/>
      <c r="AG282" s="4">
        <v>11</v>
      </c>
      <c r="BK282" s="4">
        <f t="shared" si="632"/>
        <v>6467</v>
      </c>
      <c r="BL282" s="6">
        <f t="shared" si="633"/>
        <v>0.8070730458842712</v>
      </c>
      <c r="BM282" s="6">
        <f t="shared" si="634"/>
        <v>1.3505150374152489E-2</v>
      </c>
      <c r="BN282" s="6">
        <f t="shared" si="635"/>
        <v>0.30039016043322148</v>
      </c>
      <c r="BO282" s="6">
        <f t="shared" si="636"/>
        <v>0.13997079249610991</v>
      </c>
      <c r="BP282" s="6">
        <f t="shared" si="637"/>
        <v>2.0550130142093829E-3</v>
      </c>
      <c r="BQ282" s="6">
        <f t="shared" si="638"/>
        <v>0.18010356330327654</v>
      </c>
      <c r="BR282" s="6">
        <f t="shared" si="639"/>
        <v>0.20519094852825501</v>
      </c>
      <c r="BS282" s="6">
        <f t="shared" si="640"/>
        <v>0.11007787620314677</v>
      </c>
      <c r="BT282" s="6">
        <f t="shared" si="641"/>
        <v>7.676027719861438E-3</v>
      </c>
      <c r="BU282" s="6">
        <f t="shared" si="642"/>
        <v>1.5063725099883985E-3</v>
      </c>
      <c r="BV282" s="5">
        <f t="shared" si="643"/>
        <v>1.33</v>
      </c>
      <c r="BW282" s="5">
        <f t="shared" si="644"/>
        <v>8.86</v>
      </c>
      <c r="BX282" s="36">
        <f t="shared" si="645"/>
        <v>58.87</v>
      </c>
      <c r="BY282" s="5">
        <f t="shared" si="646"/>
        <v>1.39</v>
      </c>
      <c r="BZ282" s="5">
        <f t="shared" si="647"/>
        <v>14.2</v>
      </c>
      <c r="CA282" s="5">
        <f t="shared" si="648"/>
        <v>10.67</v>
      </c>
      <c r="CB282" s="5">
        <f t="shared" si="649"/>
        <v>10.09</v>
      </c>
      <c r="CC282" s="5">
        <f t="shared" si="650"/>
        <v>3.77</v>
      </c>
      <c r="CD282" s="5">
        <f t="shared" si="651"/>
        <v>-7.7342541043235471</v>
      </c>
      <c r="CE282" s="34">
        <f t="shared" si="652"/>
        <v>7.6215155423605516</v>
      </c>
      <c r="CF282" s="34">
        <f t="shared" si="653"/>
        <v>22.539937319360607</v>
      </c>
      <c r="CG282" s="34">
        <f t="shared" si="654"/>
        <v>33.81338392549155</v>
      </c>
      <c r="CH282" s="5">
        <f t="shared" si="655"/>
        <v>6.43</v>
      </c>
      <c r="CI282" s="5">
        <f t="shared" si="656"/>
        <v>0.46</v>
      </c>
      <c r="CJ282" s="6">
        <f t="shared" si="657"/>
        <v>5.7000000000000002E-2</v>
      </c>
      <c r="CK282" s="5" t="str">
        <f t="shared" si="658"/>
        <v/>
      </c>
      <c r="CL282" s="5" t="str">
        <f t="shared" si="659"/>
        <v/>
      </c>
      <c r="CM282" s="5" t="str">
        <f t="shared" si="660"/>
        <v/>
      </c>
      <c r="CN282" s="5">
        <f t="shared" si="661"/>
        <v>0.4</v>
      </c>
      <c r="CO282" s="5">
        <f t="shared" si="662"/>
        <v>1.61</v>
      </c>
      <c r="CP282" s="5">
        <f t="shared" si="663"/>
        <v>2.2599999999999998</v>
      </c>
      <c r="CQ282" s="6" t="str">
        <f t="shared" si="664"/>
        <v/>
      </c>
      <c r="CR282" s="40">
        <f t="shared" si="665"/>
        <v>5.7000000000000002E-3</v>
      </c>
      <c r="CS282" s="5" t="str">
        <f t="shared" si="666"/>
        <v/>
      </c>
      <c r="CT282" s="5" t="str">
        <f t="shared" si="667"/>
        <v/>
      </c>
      <c r="CU282" s="5" t="str">
        <f t="shared" si="668"/>
        <v/>
      </c>
      <c r="CV282" s="5" t="str">
        <f t="shared" si="669"/>
        <v/>
      </c>
      <c r="CW282" s="5" t="str">
        <f t="shared" si="670"/>
        <v/>
      </c>
      <c r="CX282" s="5" t="str">
        <f t="shared" si="671"/>
        <v/>
      </c>
      <c r="CY282" s="4">
        <f t="shared" si="672"/>
        <v>240</v>
      </c>
      <c r="CZ282" s="4">
        <f t="shared" si="673"/>
        <v>106</v>
      </c>
      <c r="DA282" s="4" t="str">
        <f t="shared" si="674"/>
        <v/>
      </c>
      <c r="DB282" s="5">
        <f t="shared" si="675"/>
        <v>0.41</v>
      </c>
      <c r="DC282" s="5" t="str">
        <f t="shared" si="676"/>
        <v/>
      </c>
      <c r="DD282" s="5" t="str">
        <f t="shared" si="677"/>
        <v/>
      </c>
      <c r="DE282" s="5" t="str">
        <f t="shared" si="678"/>
        <v/>
      </c>
      <c r="DF282" s="5" t="str">
        <f t="shared" si="679"/>
        <v/>
      </c>
      <c r="DG282" s="5" t="str">
        <f t="shared" si="680"/>
        <v/>
      </c>
      <c r="DH282" s="5" t="str">
        <f t="shared" si="681"/>
        <v/>
      </c>
      <c r="DI282" s="5" t="str">
        <f t="shared" si="682"/>
        <v/>
      </c>
      <c r="DJ282" s="5" t="str">
        <f t="shared" si="683"/>
        <v/>
      </c>
      <c r="DK282" s="5" t="str">
        <f t="shared" si="684"/>
        <v/>
      </c>
      <c r="DL282" s="5" t="str">
        <f t="shared" si="685"/>
        <v/>
      </c>
      <c r="DM282" s="5" t="str">
        <f t="shared" si="686"/>
        <v/>
      </c>
      <c r="DN282" s="5" t="str">
        <f t="shared" si="687"/>
        <v/>
      </c>
      <c r="DO282" s="5" t="str">
        <f t="shared" si="688"/>
        <v/>
      </c>
      <c r="DP282" s="5" t="str">
        <f t="shared" si="689"/>
        <v/>
      </c>
      <c r="DQ282" s="5" t="str">
        <f t="shared" si="690"/>
        <v/>
      </c>
      <c r="DR282" s="5" t="str">
        <f t="shared" si="691"/>
        <v/>
      </c>
      <c r="DS282" s="5" t="str">
        <f t="shared" si="692"/>
        <v/>
      </c>
      <c r="DT282" s="5" t="str">
        <f t="shared" si="693"/>
        <v/>
      </c>
      <c r="DU282" s="5" t="str">
        <f t="shared" si="694"/>
        <v/>
      </c>
      <c r="DV282" s="5" t="str">
        <f t="shared" si="695"/>
        <v/>
      </c>
      <c r="DW282" s="5" t="str">
        <f t="shared" si="696"/>
        <v/>
      </c>
      <c r="DX282" s="5" t="str">
        <f t="shared" si="697"/>
        <v/>
      </c>
      <c r="DY282" s="5" t="str">
        <f t="shared" si="698"/>
        <v/>
      </c>
      <c r="DZ282" s="36" t="str">
        <f t="shared" si="699"/>
        <v/>
      </c>
      <c r="EA282" s="36" t="str">
        <f t="shared" si="700"/>
        <v/>
      </c>
      <c r="EB282" s="4">
        <f t="shared" si="701"/>
        <v>-307.59279701154037</v>
      </c>
      <c r="EC282" s="4">
        <f t="shared" si="702"/>
        <v>14.476479019578825</v>
      </c>
      <c r="ED282" s="4">
        <f t="shared" si="703"/>
        <v>-227.7456405462967</v>
      </c>
      <c r="EE282" s="4">
        <f t="shared" si="704"/>
        <v>333.57950617353896</v>
      </c>
      <c r="EF282" s="4">
        <f t="shared" si="705"/>
        <v>206.94401480688219</v>
      </c>
      <c r="EG282" s="5">
        <f t="shared" si="706"/>
        <v>0.56891550205687424</v>
      </c>
      <c r="EH282" s="5">
        <f t="shared" si="707"/>
        <v>2.5520927764896069</v>
      </c>
      <c r="EI282" s="5">
        <f t="shared" si="708"/>
        <v>0.93042056518254335</v>
      </c>
      <c r="EJ282" s="5">
        <f t="shared" si="709"/>
        <v>0.57374144953290329</v>
      </c>
      <c r="EK282" s="5">
        <f t="shared" si="710"/>
        <v>0.37587281726216593</v>
      </c>
      <c r="EL282" s="5">
        <f t="shared" si="711"/>
        <v>1.4017455613663974</v>
      </c>
      <c r="EM282" s="5">
        <f t="shared" si="712"/>
        <v>0.32</v>
      </c>
      <c r="EN282" s="5">
        <f t="shared" si="713"/>
        <v>19.57</v>
      </c>
      <c r="EO282" s="36">
        <f t="shared" si="714"/>
        <v>1.08</v>
      </c>
      <c r="EP282" s="36">
        <f t="shared" si="715"/>
        <v>1.4578262322801361</v>
      </c>
      <c r="EQ282" s="36">
        <f t="shared" si="716"/>
        <v>1.0690725703387665</v>
      </c>
      <c r="ER282" s="36">
        <f t="shared" si="717"/>
        <v>64.67354514264369</v>
      </c>
      <c r="ES282" s="36">
        <f t="shared" si="718"/>
        <v>61</v>
      </c>
      <c r="ET282" s="36">
        <f t="shared" si="719"/>
        <v>81</v>
      </c>
      <c r="EU282" s="36">
        <f t="shared" si="720"/>
        <v>10.05900100273294</v>
      </c>
      <c r="EV282" s="36">
        <f t="shared" si="721"/>
        <v>7.2599746367550777</v>
      </c>
      <c r="EW282" s="36">
        <f t="shared" si="722"/>
        <v>15.316894280489963</v>
      </c>
      <c r="EX282" s="36">
        <f t="shared" si="723"/>
        <v>10.05900100273294</v>
      </c>
      <c r="EY282" s="36">
        <f t="shared" si="724"/>
        <v>3.7728542891409922</v>
      </c>
      <c r="EZ282" s="36">
        <f t="shared" si="725"/>
        <v>7.2599746367550777</v>
      </c>
      <c r="FA282" s="5" t="str">
        <f t="shared" si="726"/>
        <v/>
      </c>
      <c r="FB282" s="5" t="str">
        <f t="shared" si="727"/>
        <v/>
      </c>
      <c r="FC282" s="5" t="str">
        <f t="shared" si="728"/>
        <v/>
      </c>
      <c r="FD282" s="36">
        <f t="shared" si="729"/>
        <v>64.67354514264369</v>
      </c>
      <c r="FE282" s="36">
        <f t="shared" si="730"/>
        <v>61</v>
      </c>
      <c r="FF282" s="36">
        <f t="shared" si="731"/>
        <v>36.5</v>
      </c>
      <c r="FG282" s="5" t="str">
        <f t="shared" si="732"/>
        <v/>
      </c>
      <c r="FH282" s="36" t="str">
        <f t="shared" si="733"/>
        <v/>
      </c>
      <c r="FI282" s="36" t="str">
        <f t="shared" si="734"/>
        <v/>
      </c>
      <c r="FJ282" s="5" t="str">
        <f t="shared" si="735"/>
        <v/>
      </c>
      <c r="FK282" s="5" t="str">
        <f t="shared" si="736"/>
        <v/>
      </c>
      <c r="FL282" s="5" t="str">
        <f t="shared" si="737"/>
        <v/>
      </c>
      <c r="FM282" s="5" t="str">
        <f t="shared" si="738"/>
        <v/>
      </c>
      <c r="FN282" s="5" t="str">
        <f t="shared" si="739"/>
        <v/>
      </c>
      <c r="FO282" s="5" t="str">
        <f t="shared" si="740"/>
        <v/>
      </c>
      <c r="FP282" s="4">
        <f t="shared" si="741"/>
        <v>129.34</v>
      </c>
      <c r="FQ282" s="4" t="str">
        <f t="shared" si="742"/>
        <v/>
      </c>
      <c r="FR282" s="4">
        <f t="shared" si="743"/>
        <v>287</v>
      </c>
      <c r="FS282" s="65">
        <f t="shared" si="744"/>
        <v>0.34614904012289438</v>
      </c>
      <c r="FT282" s="65">
        <f t="shared" si="745"/>
        <v>0.2499949794064949</v>
      </c>
      <c r="FU282" s="65" t="str">
        <f t="shared" si="746"/>
        <v/>
      </c>
      <c r="FV282" s="65" t="str">
        <f t="shared" si="747"/>
        <v/>
      </c>
      <c r="FW282" s="65">
        <f t="shared" si="748"/>
        <v>0.84535906255462157</v>
      </c>
      <c r="FX282" s="65">
        <f t="shared" si="749"/>
        <v>-0.34532000949869845</v>
      </c>
      <c r="FY282" s="65">
        <f t="shared" si="750"/>
        <v>4.1565590327646413</v>
      </c>
      <c r="FZ282" s="65">
        <f t="shared" si="751"/>
        <v>-5.6967030457078369</v>
      </c>
      <c r="GA282" s="65" t="str">
        <f t="shared" si="752"/>
        <v/>
      </c>
      <c r="GB282" s="65">
        <f t="shared" si="753"/>
        <v>0.32796159347240522</v>
      </c>
      <c r="GC282" s="65">
        <f t="shared" si="754"/>
        <v>-1.6092094274198305</v>
      </c>
      <c r="GD282" s="65">
        <f t="shared" si="755"/>
        <v>-2.4231831164900415</v>
      </c>
    </row>
    <row r="283" spans="4:186">
      <c r="D283" s="38" t="s">
        <v>439</v>
      </c>
      <c r="E283" s="38" t="s">
        <v>646</v>
      </c>
      <c r="F283" s="58" t="s">
        <v>528</v>
      </c>
      <c r="G283" s="38" t="s">
        <v>529</v>
      </c>
      <c r="H283" s="34">
        <v>43.669376561643006</v>
      </c>
      <c r="I283" s="34">
        <v>0.96717411176793222</v>
      </c>
      <c r="J283" s="34">
        <v>15.504094094704126</v>
      </c>
      <c r="K283" s="34">
        <v>12.299719259755825</v>
      </c>
      <c r="L283" s="34">
        <v>0.19538870944806713</v>
      </c>
      <c r="M283" s="34">
        <v>8.1477091839843983</v>
      </c>
      <c r="N283" s="34">
        <v>13.765134580616328</v>
      </c>
      <c r="O283" s="34">
        <v>1.1625628212159993</v>
      </c>
      <c r="P283" s="34">
        <v>0.38686964470717289</v>
      </c>
      <c r="Q283" s="34">
        <v>8.5971032157149546E-2</v>
      </c>
      <c r="R283" s="34">
        <v>2.27</v>
      </c>
      <c r="S283" s="5">
        <f t="shared" si="756"/>
        <v>98.454000000000008</v>
      </c>
      <c r="U283" s="4">
        <v>55</v>
      </c>
      <c r="V283" s="4">
        <v>323</v>
      </c>
      <c r="W283" s="4">
        <v>560</v>
      </c>
      <c r="Y283" s="4">
        <v>182</v>
      </c>
      <c r="Z283" s="4">
        <v>136</v>
      </c>
      <c r="AC283" s="4">
        <v>115</v>
      </c>
      <c r="AD283" s="4">
        <v>29</v>
      </c>
      <c r="AE283" s="4">
        <v>52</v>
      </c>
      <c r="AF283" s="26"/>
      <c r="AG283" s="4">
        <v>11</v>
      </c>
      <c r="BK283" s="4">
        <f t="shared" si="632"/>
        <v>5798</v>
      </c>
      <c r="BL283" s="6">
        <f t="shared" si="633"/>
        <v>0.72673284342890665</v>
      </c>
      <c r="BM283" s="6">
        <f t="shared" si="634"/>
        <v>1.210783815433065E-2</v>
      </c>
      <c r="BN283" s="6">
        <f t="shared" si="635"/>
        <v>0.30406146488927488</v>
      </c>
      <c r="BO283" s="6">
        <f t="shared" si="636"/>
        <v>0.15403530694747433</v>
      </c>
      <c r="BP283" s="6">
        <f t="shared" si="637"/>
        <v>2.7542812157889361E-3</v>
      </c>
      <c r="BQ283" s="6">
        <f t="shared" si="638"/>
        <v>0.20212625115317284</v>
      </c>
      <c r="BR283" s="6">
        <f t="shared" si="639"/>
        <v>0.2454553241907334</v>
      </c>
      <c r="BS283" s="6">
        <f t="shared" si="640"/>
        <v>3.75141278223943E-2</v>
      </c>
      <c r="BT283" s="6">
        <f t="shared" si="641"/>
        <v>8.2137928812563241E-3</v>
      </c>
      <c r="BU283" s="6">
        <f t="shared" si="642"/>
        <v>1.2113714549408137E-3</v>
      </c>
      <c r="BV283" s="5">
        <f t="shared" si="643"/>
        <v>1.46</v>
      </c>
      <c r="BW283" s="5">
        <f t="shared" si="644"/>
        <v>9.76</v>
      </c>
      <c r="BX283" s="36">
        <f t="shared" si="645"/>
        <v>59.34</v>
      </c>
      <c r="BY283" s="5">
        <f t="shared" si="646"/>
        <v>1.36</v>
      </c>
      <c r="BZ283" s="5">
        <f t="shared" si="647"/>
        <v>16.03</v>
      </c>
      <c r="CA283" s="5">
        <f t="shared" si="648"/>
        <v>14.23</v>
      </c>
      <c r="CB283" s="5">
        <f t="shared" si="649"/>
        <v>11.25</v>
      </c>
      <c r="CC283" s="5">
        <f t="shared" si="650"/>
        <v>1.55</v>
      </c>
      <c r="CD283" s="5">
        <f t="shared" si="651"/>
        <v>-12.215702114693157</v>
      </c>
      <c r="CE283" s="34">
        <f t="shared" si="652"/>
        <v>8.534578828691572</v>
      </c>
      <c r="CF283" s="34">
        <f t="shared" si="653"/>
        <v>23.462276230523898</v>
      </c>
      <c r="CG283" s="34">
        <f t="shared" si="654"/>
        <v>36.375749500333114</v>
      </c>
      <c r="CH283" s="5">
        <f t="shared" si="655"/>
        <v>8.5500000000000007</v>
      </c>
      <c r="CI283" s="5">
        <f t="shared" si="656"/>
        <v>0.55000000000000004</v>
      </c>
      <c r="CJ283" s="6">
        <f t="shared" si="657"/>
        <v>0.06</v>
      </c>
      <c r="CK283" s="5" t="str">
        <f t="shared" si="658"/>
        <v/>
      </c>
      <c r="CL283" s="5" t="str">
        <f t="shared" si="659"/>
        <v/>
      </c>
      <c r="CM283" s="5" t="str">
        <f t="shared" si="660"/>
        <v/>
      </c>
      <c r="CN283" s="5">
        <f t="shared" si="661"/>
        <v>0.33</v>
      </c>
      <c r="CO283" s="5">
        <f t="shared" si="662"/>
        <v>1.73</v>
      </c>
      <c r="CP283" s="5">
        <f t="shared" si="663"/>
        <v>1.79</v>
      </c>
      <c r="CQ283" s="6" t="str">
        <f t="shared" si="664"/>
        <v/>
      </c>
      <c r="CR283" s="40">
        <f t="shared" si="665"/>
        <v>5.4000000000000003E-3</v>
      </c>
      <c r="CS283" s="5" t="str">
        <f t="shared" si="666"/>
        <v/>
      </c>
      <c r="CT283" s="5" t="str">
        <f t="shared" si="667"/>
        <v/>
      </c>
      <c r="CU283" s="5" t="str">
        <f t="shared" si="668"/>
        <v/>
      </c>
      <c r="CV283" s="5" t="str">
        <f t="shared" si="669"/>
        <v/>
      </c>
      <c r="CW283" s="5" t="str">
        <f t="shared" si="670"/>
        <v/>
      </c>
      <c r="CX283" s="5" t="str">
        <f t="shared" si="671"/>
        <v/>
      </c>
      <c r="CY283" s="4">
        <f t="shared" si="672"/>
        <v>200</v>
      </c>
      <c r="CZ283" s="4">
        <f t="shared" si="673"/>
        <v>111.5</v>
      </c>
      <c r="DA283" s="4" t="str">
        <f t="shared" si="674"/>
        <v/>
      </c>
      <c r="DB283" s="5">
        <f t="shared" si="675"/>
        <v>0.38</v>
      </c>
      <c r="DC283" s="5" t="str">
        <f t="shared" si="676"/>
        <v/>
      </c>
      <c r="DD283" s="5" t="str">
        <f t="shared" si="677"/>
        <v/>
      </c>
      <c r="DE283" s="5" t="str">
        <f t="shared" si="678"/>
        <v/>
      </c>
      <c r="DF283" s="5" t="str">
        <f t="shared" si="679"/>
        <v/>
      </c>
      <c r="DG283" s="5" t="str">
        <f t="shared" si="680"/>
        <v/>
      </c>
      <c r="DH283" s="5" t="str">
        <f t="shared" si="681"/>
        <v/>
      </c>
      <c r="DI283" s="5" t="str">
        <f t="shared" si="682"/>
        <v/>
      </c>
      <c r="DJ283" s="5" t="str">
        <f t="shared" si="683"/>
        <v/>
      </c>
      <c r="DK283" s="5" t="str">
        <f t="shared" si="684"/>
        <v/>
      </c>
      <c r="DL283" s="5" t="str">
        <f t="shared" si="685"/>
        <v/>
      </c>
      <c r="DM283" s="5" t="str">
        <f t="shared" si="686"/>
        <v/>
      </c>
      <c r="DN283" s="5" t="str">
        <f t="shared" si="687"/>
        <v/>
      </c>
      <c r="DO283" s="5" t="str">
        <f t="shared" si="688"/>
        <v/>
      </c>
      <c r="DP283" s="5" t="str">
        <f t="shared" si="689"/>
        <v/>
      </c>
      <c r="DQ283" s="5" t="str">
        <f t="shared" si="690"/>
        <v/>
      </c>
      <c r="DR283" s="5" t="str">
        <f t="shared" si="691"/>
        <v/>
      </c>
      <c r="DS283" s="5" t="str">
        <f t="shared" si="692"/>
        <v/>
      </c>
      <c r="DT283" s="5" t="str">
        <f t="shared" si="693"/>
        <v/>
      </c>
      <c r="DU283" s="5" t="str">
        <f t="shared" si="694"/>
        <v/>
      </c>
      <c r="DV283" s="5" t="str">
        <f t="shared" si="695"/>
        <v/>
      </c>
      <c r="DW283" s="5" t="str">
        <f t="shared" si="696"/>
        <v/>
      </c>
      <c r="DX283" s="5" t="str">
        <f t="shared" si="697"/>
        <v/>
      </c>
      <c r="DY283" s="5" t="str">
        <f t="shared" si="698"/>
        <v/>
      </c>
      <c r="DZ283" s="36" t="str">
        <f t="shared" si="699"/>
        <v/>
      </c>
      <c r="EA283" s="36" t="str">
        <f t="shared" si="700"/>
        <v/>
      </c>
      <c r="EB283" s="4">
        <f t="shared" si="701"/>
        <v>-274.75565913187137</v>
      </c>
      <c r="EC283" s="4">
        <f t="shared" si="702"/>
        <v>32.87947764549601</v>
      </c>
      <c r="ED283" s="4">
        <f t="shared" si="703"/>
        <v>-232.57710419584254</v>
      </c>
      <c r="EE283" s="4">
        <f t="shared" si="704"/>
        <v>368.26939625497783</v>
      </c>
      <c r="EF283" s="4">
        <f t="shared" si="705"/>
        <v>153.85112609952614</v>
      </c>
      <c r="EG283" s="5">
        <f t="shared" si="706"/>
        <v>0.566718527095882</v>
      </c>
      <c r="EH283" s="5">
        <f t="shared" si="707"/>
        <v>6.6511561160804682</v>
      </c>
      <c r="EI283" s="5">
        <f t="shared" si="708"/>
        <v>1.0444441290355051</v>
      </c>
      <c r="EJ283" s="5">
        <f t="shared" si="709"/>
        <v>0.18628460521047435</v>
      </c>
      <c r="EK283" s="5">
        <f t="shared" si="710"/>
        <v>0.12673945804978592</v>
      </c>
      <c r="EL283" s="5">
        <f t="shared" si="711"/>
        <v>1.6590503327049593</v>
      </c>
      <c r="EM283" s="5">
        <f t="shared" si="712"/>
        <v>0.36</v>
      </c>
      <c r="EN283" s="5">
        <f t="shared" si="713"/>
        <v>22.18</v>
      </c>
      <c r="EO283" s="36">
        <f t="shared" si="714"/>
        <v>0.97</v>
      </c>
      <c r="EP283" s="36">
        <f t="shared" si="715"/>
        <v>1.9538870944806712</v>
      </c>
      <c r="EQ283" s="36">
        <f t="shared" si="716"/>
        <v>0.85971032157149541</v>
      </c>
      <c r="ER283" s="36">
        <f t="shared" si="717"/>
        <v>57.982088000487536</v>
      </c>
      <c r="ES283" s="36">
        <f t="shared" si="718"/>
        <v>52</v>
      </c>
      <c r="ET283" s="36">
        <f t="shared" si="719"/>
        <v>87</v>
      </c>
      <c r="EU283" s="36">
        <f t="shared" si="720"/>
        <v>11.069747333780244</v>
      </c>
      <c r="EV283" s="36">
        <f t="shared" si="721"/>
        <v>8.1477091839843983</v>
      </c>
      <c r="EW283" s="36">
        <f t="shared" si="722"/>
        <v>15.504094094704126</v>
      </c>
      <c r="EX283" s="36">
        <f t="shared" si="723"/>
        <v>11.069747333780244</v>
      </c>
      <c r="EY283" s="36">
        <f t="shared" si="724"/>
        <v>1.5494324659231722</v>
      </c>
      <c r="EZ283" s="36">
        <f t="shared" si="725"/>
        <v>8.1477091839843983</v>
      </c>
      <c r="FA283" s="5" t="str">
        <f t="shared" si="726"/>
        <v/>
      </c>
      <c r="FB283" s="5" t="str">
        <f t="shared" si="727"/>
        <v/>
      </c>
      <c r="FC283" s="5" t="str">
        <f t="shared" si="728"/>
        <v/>
      </c>
      <c r="FD283" s="36">
        <f t="shared" si="729"/>
        <v>57.982088000487536</v>
      </c>
      <c r="FE283" s="36">
        <f t="shared" si="730"/>
        <v>52</v>
      </c>
      <c r="FF283" s="36">
        <f t="shared" si="731"/>
        <v>57.5</v>
      </c>
      <c r="FG283" s="5" t="str">
        <f t="shared" si="732"/>
        <v/>
      </c>
      <c r="FH283" s="36" t="str">
        <f t="shared" si="733"/>
        <v/>
      </c>
      <c r="FI283" s="36" t="str">
        <f t="shared" si="734"/>
        <v/>
      </c>
      <c r="FJ283" s="5" t="str">
        <f t="shared" si="735"/>
        <v/>
      </c>
      <c r="FK283" s="5" t="str">
        <f t="shared" si="736"/>
        <v/>
      </c>
      <c r="FL283" s="5" t="str">
        <f t="shared" si="737"/>
        <v/>
      </c>
      <c r="FM283" s="5" t="str">
        <f t="shared" si="738"/>
        <v/>
      </c>
      <c r="FN283" s="5" t="str">
        <f t="shared" si="739"/>
        <v/>
      </c>
      <c r="FO283" s="5" t="str">
        <f t="shared" si="740"/>
        <v/>
      </c>
      <c r="FP283" s="4">
        <f t="shared" si="741"/>
        <v>115.96</v>
      </c>
      <c r="FQ283" s="4" t="str">
        <f t="shared" si="742"/>
        <v/>
      </c>
      <c r="FR283" s="4">
        <f t="shared" si="743"/>
        <v>323</v>
      </c>
      <c r="FS283" s="65">
        <f t="shared" si="744"/>
        <v>0.44489431564814308</v>
      </c>
      <c r="FT283" s="65">
        <f t="shared" si="745"/>
        <v>0.3750244871473028</v>
      </c>
      <c r="FU283" s="65" t="str">
        <f t="shared" si="746"/>
        <v/>
      </c>
      <c r="FV283" s="65" t="str">
        <f t="shared" si="747"/>
        <v/>
      </c>
      <c r="FW283" s="65">
        <f t="shared" si="748"/>
        <v>0.84724565704610399</v>
      </c>
      <c r="FX283" s="65">
        <f t="shared" si="749"/>
        <v>-0.10052037933740457</v>
      </c>
      <c r="FY283" s="65">
        <f t="shared" si="750"/>
        <v>4.2917921529284815</v>
      </c>
      <c r="FZ283" s="65">
        <f t="shared" si="751"/>
        <v>-5.0458510242162031</v>
      </c>
      <c r="GA283" s="65" t="str">
        <f t="shared" si="752"/>
        <v/>
      </c>
      <c r="GB283" s="65">
        <f t="shared" si="753"/>
        <v>0.30300593466187264</v>
      </c>
      <c r="GC283" s="65">
        <f t="shared" si="754"/>
        <v>-1.5252019024519066</v>
      </c>
      <c r="GD283" s="65">
        <f t="shared" si="755"/>
        <v>-2.2563741654132898</v>
      </c>
    </row>
    <row r="284" spans="4:186">
      <c r="D284" s="38" t="s">
        <v>439</v>
      </c>
      <c r="E284" s="38" t="s">
        <v>646</v>
      </c>
      <c r="F284" s="58" t="s">
        <v>530</v>
      </c>
      <c r="G284" s="38" t="s">
        <v>531</v>
      </c>
      <c r="H284" s="34">
        <v>43.311999687455518</v>
      </c>
      <c r="I284" s="34">
        <v>0.66831028898420053</v>
      </c>
      <c r="J284" s="34">
        <v>15.270432356515705</v>
      </c>
      <c r="K284" s="34">
        <v>9.4112736585720285</v>
      </c>
      <c r="L284" s="34">
        <v>0.24718325756949885</v>
      </c>
      <c r="M284" s="34">
        <v>4.1929604432159433</v>
      </c>
      <c r="N284" s="34">
        <v>16.478883837966588</v>
      </c>
      <c r="O284" s="34">
        <v>2.2521141245221004</v>
      </c>
      <c r="P284" s="34">
        <v>6.4084548258758964E-2</v>
      </c>
      <c r="Q284" s="34">
        <v>7.8457796939652033E-2</v>
      </c>
      <c r="R284" s="34">
        <v>8.49</v>
      </c>
      <c r="S284" s="5">
        <f t="shared" si="756"/>
        <v>100.46569999999998</v>
      </c>
      <c r="U284" s="4">
        <v>41</v>
      </c>
      <c r="V284" s="4">
        <v>229</v>
      </c>
      <c r="W284" s="4">
        <v>344</v>
      </c>
      <c r="Y284" s="4">
        <v>95</v>
      </c>
      <c r="Z284" s="4">
        <v>214</v>
      </c>
      <c r="AC284" s="4">
        <v>343</v>
      </c>
      <c r="AD284" s="4">
        <v>20</v>
      </c>
      <c r="AE284" s="4">
        <v>45</v>
      </c>
      <c r="AF284" s="26"/>
      <c r="AG284" s="4">
        <v>13</v>
      </c>
      <c r="BK284" s="4">
        <f t="shared" si="632"/>
        <v>4007</v>
      </c>
      <c r="BL284" s="6">
        <f t="shared" si="633"/>
        <v>0.72078548323274283</v>
      </c>
      <c r="BM284" s="6">
        <f t="shared" si="634"/>
        <v>8.3664282546845343E-3</v>
      </c>
      <c r="BN284" s="6">
        <f t="shared" si="635"/>
        <v>0.29947896365004323</v>
      </c>
      <c r="BO284" s="6">
        <f t="shared" si="636"/>
        <v>0.11786191181680687</v>
      </c>
      <c r="BP284" s="6">
        <f t="shared" si="637"/>
        <v>3.4843988944107535E-3</v>
      </c>
      <c r="BQ284" s="6">
        <f t="shared" si="638"/>
        <v>0.10401787256799661</v>
      </c>
      <c r="BR284" s="6">
        <f t="shared" si="639"/>
        <v>0.29384600281680795</v>
      </c>
      <c r="BS284" s="6">
        <f t="shared" si="640"/>
        <v>7.2672285399228792E-2</v>
      </c>
      <c r="BT284" s="6">
        <f t="shared" si="641"/>
        <v>1.3606061201435024E-3</v>
      </c>
      <c r="BU284" s="6">
        <f t="shared" si="642"/>
        <v>1.1055065089425396E-3</v>
      </c>
      <c r="BV284" s="5">
        <f t="shared" si="643"/>
        <v>1.1200000000000001</v>
      </c>
      <c r="BW284" s="5">
        <f t="shared" si="644"/>
        <v>7.46</v>
      </c>
      <c r="BX284" s="36">
        <f t="shared" si="645"/>
        <v>49.54</v>
      </c>
      <c r="BY284" s="5">
        <f t="shared" si="646"/>
        <v>2.02</v>
      </c>
      <c r="BZ284" s="5">
        <f t="shared" si="647"/>
        <v>22.85</v>
      </c>
      <c r="CA284" s="5">
        <f t="shared" si="648"/>
        <v>24.66</v>
      </c>
      <c r="CB284" s="5">
        <f t="shared" si="649"/>
        <v>8.52</v>
      </c>
      <c r="CC284" s="5">
        <f t="shared" si="650"/>
        <v>2.3199999999999998</v>
      </c>
      <c r="CD284" s="5">
        <f t="shared" si="651"/>
        <v>-14.162685165185728</v>
      </c>
      <c r="CE284" s="34">
        <f t="shared" si="652"/>
        <v>4.2570449914747019</v>
      </c>
      <c r="CF284" s="34">
        <f t="shared" si="653"/>
        <v>22.98804295396339</v>
      </c>
      <c r="CG284" s="34">
        <f t="shared" si="654"/>
        <v>18.518518518518519</v>
      </c>
      <c r="CH284" s="5">
        <f t="shared" si="655"/>
        <v>1.55</v>
      </c>
      <c r="CI284" s="5">
        <f t="shared" si="656"/>
        <v>0.13</v>
      </c>
      <c r="CJ284" s="6">
        <f t="shared" si="657"/>
        <v>5.7000000000000002E-2</v>
      </c>
      <c r="CK284" s="5" t="str">
        <f t="shared" si="658"/>
        <v/>
      </c>
      <c r="CL284" s="5" t="str">
        <f t="shared" si="659"/>
        <v/>
      </c>
      <c r="CM284" s="5" t="str">
        <f t="shared" si="660"/>
        <v/>
      </c>
      <c r="CN284" s="5">
        <f t="shared" si="661"/>
        <v>0.28000000000000003</v>
      </c>
      <c r="CO284" s="5">
        <f t="shared" si="662"/>
        <v>1.5</v>
      </c>
      <c r="CP284" s="5">
        <f t="shared" si="663"/>
        <v>2.25</v>
      </c>
      <c r="CQ284" s="6" t="str">
        <f t="shared" si="664"/>
        <v/>
      </c>
      <c r="CR284" s="40">
        <f t="shared" si="665"/>
        <v>6.7000000000000002E-3</v>
      </c>
      <c r="CS284" s="5" t="str">
        <f t="shared" si="666"/>
        <v/>
      </c>
      <c r="CT284" s="5" t="str">
        <f t="shared" si="667"/>
        <v/>
      </c>
      <c r="CU284" s="5" t="str">
        <f t="shared" si="668"/>
        <v/>
      </c>
      <c r="CV284" s="5" t="str">
        <f t="shared" si="669"/>
        <v/>
      </c>
      <c r="CW284" s="5" t="str">
        <f t="shared" si="670"/>
        <v/>
      </c>
      <c r="CX284" s="5" t="str">
        <f t="shared" si="671"/>
        <v/>
      </c>
      <c r="CY284" s="4">
        <f t="shared" si="672"/>
        <v>200</v>
      </c>
      <c r="CZ284" s="4">
        <f t="shared" si="673"/>
        <v>89</v>
      </c>
      <c r="DA284" s="4" t="str">
        <f t="shared" si="674"/>
        <v/>
      </c>
      <c r="DB284" s="5">
        <f t="shared" si="675"/>
        <v>0.65</v>
      </c>
      <c r="DC284" s="5" t="str">
        <f t="shared" si="676"/>
        <v/>
      </c>
      <c r="DD284" s="5" t="str">
        <f t="shared" si="677"/>
        <v/>
      </c>
      <c r="DE284" s="5" t="str">
        <f t="shared" si="678"/>
        <v/>
      </c>
      <c r="DF284" s="5" t="str">
        <f t="shared" si="679"/>
        <v/>
      </c>
      <c r="DG284" s="5" t="str">
        <f t="shared" si="680"/>
        <v/>
      </c>
      <c r="DH284" s="5" t="str">
        <f t="shared" si="681"/>
        <v/>
      </c>
      <c r="DI284" s="5" t="str">
        <f t="shared" si="682"/>
        <v/>
      </c>
      <c r="DJ284" s="5" t="str">
        <f t="shared" si="683"/>
        <v/>
      </c>
      <c r="DK284" s="5" t="str">
        <f t="shared" si="684"/>
        <v/>
      </c>
      <c r="DL284" s="5" t="str">
        <f t="shared" si="685"/>
        <v/>
      </c>
      <c r="DM284" s="5" t="str">
        <f t="shared" si="686"/>
        <v/>
      </c>
      <c r="DN284" s="5" t="str">
        <f t="shared" si="687"/>
        <v/>
      </c>
      <c r="DO284" s="5" t="str">
        <f t="shared" si="688"/>
        <v/>
      </c>
      <c r="DP284" s="5" t="str">
        <f t="shared" si="689"/>
        <v/>
      </c>
      <c r="DQ284" s="5" t="str">
        <f t="shared" si="690"/>
        <v/>
      </c>
      <c r="DR284" s="5" t="str">
        <f t="shared" si="691"/>
        <v/>
      </c>
      <c r="DS284" s="5" t="str">
        <f t="shared" si="692"/>
        <v/>
      </c>
      <c r="DT284" s="5" t="str">
        <f t="shared" si="693"/>
        <v/>
      </c>
      <c r="DU284" s="5" t="str">
        <f t="shared" si="694"/>
        <v/>
      </c>
      <c r="DV284" s="5" t="str">
        <f t="shared" si="695"/>
        <v/>
      </c>
      <c r="DW284" s="5" t="str">
        <f t="shared" si="696"/>
        <v/>
      </c>
      <c r="DX284" s="5" t="str">
        <f t="shared" si="697"/>
        <v/>
      </c>
      <c r="DY284" s="5" t="str">
        <f t="shared" si="698"/>
        <v/>
      </c>
      <c r="DZ284" s="36" t="str">
        <f t="shared" si="699"/>
        <v/>
      </c>
      <c r="EA284" s="36" t="str">
        <f t="shared" si="700"/>
        <v/>
      </c>
      <c r="EB284" s="4">
        <f t="shared" si="701"/>
        <v>-365.15768209589322</v>
      </c>
      <c r="EC284" s="4">
        <f t="shared" si="702"/>
        <v>-29.668398986329976</v>
      </c>
      <c r="ED284" s="4">
        <f t="shared" si="703"/>
        <v>-362.24593350294498</v>
      </c>
      <c r="EE284" s="4">
        <f t="shared" si="704"/>
        <v>230.24621263948802</v>
      </c>
      <c r="EF284" s="4">
        <f t="shared" si="705"/>
        <v>354.42218634684195</v>
      </c>
      <c r="EG284" s="5">
        <f t="shared" si="706"/>
        <v>0.45267703658772118</v>
      </c>
      <c r="EH284" s="5">
        <f t="shared" si="707"/>
        <v>4.0472110088201729</v>
      </c>
      <c r="EI284" s="5">
        <f t="shared" si="708"/>
        <v>0.81427780755014223</v>
      </c>
      <c r="EJ284" s="5">
        <f t="shared" si="709"/>
        <v>0.25186966660191434</v>
      </c>
      <c r="EK284" s="5">
        <f t="shared" si="710"/>
        <v>0.24364444668924054</v>
      </c>
      <c r="EL284" s="5">
        <f t="shared" si="711"/>
        <v>1.9709590430134107</v>
      </c>
      <c r="EM284" s="5">
        <f t="shared" si="712"/>
        <v>0.35</v>
      </c>
      <c r="EN284" s="5">
        <f t="shared" si="713"/>
        <v>18.920000000000002</v>
      </c>
      <c r="EO284" s="36">
        <f t="shared" si="714"/>
        <v>0.67</v>
      </c>
      <c r="EP284" s="36">
        <f t="shared" si="715"/>
        <v>2.4718325756949886</v>
      </c>
      <c r="EQ284" s="36">
        <f t="shared" si="716"/>
        <v>0.78457796939652036</v>
      </c>
      <c r="ER284" s="36">
        <f t="shared" si="717"/>
        <v>40.065201824602823</v>
      </c>
      <c r="ES284" s="36">
        <f t="shared" si="718"/>
        <v>45</v>
      </c>
      <c r="ET284" s="36">
        <f t="shared" si="719"/>
        <v>60</v>
      </c>
      <c r="EU284" s="36">
        <f t="shared" si="720"/>
        <v>8.4701462927148263</v>
      </c>
      <c r="EV284" s="36">
        <f t="shared" si="721"/>
        <v>4.1929604432159433</v>
      </c>
      <c r="EW284" s="36">
        <f t="shared" si="722"/>
        <v>15.270432356515705</v>
      </c>
      <c r="EX284" s="36">
        <f t="shared" si="723"/>
        <v>8.4701462927148263</v>
      </c>
      <c r="EY284" s="36">
        <f t="shared" si="724"/>
        <v>2.3161986727808594</v>
      </c>
      <c r="EZ284" s="36">
        <f t="shared" si="725"/>
        <v>4.1929604432159433</v>
      </c>
      <c r="FA284" s="5" t="str">
        <f t="shared" si="726"/>
        <v/>
      </c>
      <c r="FB284" s="5" t="str">
        <f t="shared" si="727"/>
        <v/>
      </c>
      <c r="FC284" s="5" t="str">
        <f t="shared" si="728"/>
        <v/>
      </c>
      <c r="FD284" s="36">
        <f t="shared" si="729"/>
        <v>40.065201824602823</v>
      </c>
      <c r="FE284" s="36">
        <f t="shared" si="730"/>
        <v>45</v>
      </c>
      <c r="FF284" s="36">
        <f t="shared" si="731"/>
        <v>171.5</v>
      </c>
      <c r="FG284" s="5" t="str">
        <f t="shared" si="732"/>
        <v/>
      </c>
      <c r="FH284" s="36" t="str">
        <f t="shared" si="733"/>
        <v/>
      </c>
      <c r="FI284" s="36" t="str">
        <f t="shared" si="734"/>
        <v/>
      </c>
      <c r="FJ284" s="5" t="str">
        <f t="shared" si="735"/>
        <v/>
      </c>
      <c r="FK284" s="5" t="str">
        <f t="shared" si="736"/>
        <v/>
      </c>
      <c r="FL284" s="5" t="str">
        <f t="shared" si="737"/>
        <v/>
      </c>
      <c r="FM284" s="5" t="str">
        <f t="shared" si="738"/>
        <v/>
      </c>
      <c r="FN284" s="5" t="str">
        <f t="shared" si="739"/>
        <v/>
      </c>
      <c r="FO284" s="5" t="str">
        <f t="shared" si="740"/>
        <v/>
      </c>
      <c r="FP284" s="4">
        <f t="shared" si="741"/>
        <v>80.14</v>
      </c>
      <c r="FQ284" s="4" t="str">
        <f t="shared" si="742"/>
        <v/>
      </c>
      <c r="FR284" s="4">
        <f t="shared" si="743"/>
        <v>229</v>
      </c>
      <c r="FS284" s="65">
        <f t="shared" si="744"/>
        <v>0.45598614424320699</v>
      </c>
      <c r="FT284" s="65">
        <f t="shared" si="745"/>
        <v>0.40790452295907331</v>
      </c>
      <c r="FU284" s="65" t="str">
        <f t="shared" si="746"/>
        <v/>
      </c>
      <c r="FV284" s="65" t="str">
        <f t="shared" si="747"/>
        <v/>
      </c>
      <c r="FW284" s="65">
        <f t="shared" si="748"/>
        <v>1.0041357690899047</v>
      </c>
      <c r="FX284" s="65">
        <f t="shared" si="749"/>
        <v>0.53453476893803309</v>
      </c>
      <c r="FY284" s="65">
        <f t="shared" si="750"/>
        <v>5.2455041314557995</v>
      </c>
      <c r="FZ284" s="65">
        <f t="shared" si="751"/>
        <v>-4.0232605138818904</v>
      </c>
      <c r="GA284" s="65" t="str">
        <f t="shared" si="752"/>
        <v/>
      </c>
      <c r="GB284" s="65">
        <f t="shared" si="753"/>
        <v>0.25668409116842861</v>
      </c>
      <c r="GC284" s="65">
        <f t="shared" si="754"/>
        <v>-1.4472390918631928</v>
      </c>
      <c r="GD284" s="65">
        <f t="shared" si="755"/>
        <v>-2.2226917880629906</v>
      </c>
    </row>
    <row r="285" spans="4:186">
      <c r="D285" s="38" t="s">
        <v>439</v>
      </c>
      <c r="E285" s="38" t="s">
        <v>646</v>
      </c>
      <c r="F285" s="58" t="s">
        <v>532</v>
      </c>
      <c r="G285" s="38" t="s">
        <v>533</v>
      </c>
      <c r="H285" s="34">
        <v>52.754052078117176</v>
      </c>
      <c r="I285" s="34">
        <v>1.3718547821732598</v>
      </c>
      <c r="J285" s="34">
        <v>14.773820731096645</v>
      </c>
      <c r="K285" s="34">
        <v>13.440339509263897</v>
      </c>
      <c r="L285" s="34">
        <v>0.20146119178768152</v>
      </c>
      <c r="M285" s="34">
        <v>4.1059709564346525</v>
      </c>
      <c r="N285" s="34">
        <v>5.2667711567351025</v>
      </c>
      <c r="O285" s="34">
        <v>3.5207741612418628</v>
      </c>
      <c r="P285" s="34">
        <v>0.16308763144717076</v>
      </c>
      <c r="Q285" s="34">
        <v>0.19186780170255385</v>
      </c>
      <c r="R285" s="34">
        <v>4.0599999999999996</v>
      </c>
      <c r="S285" s="5">
        <f t="shared" si="756"/>
        <v>99.85</v>
      </c>
      <c r="U285" s="4">
        <v>39</v>
      </c>
      <c r="V285" s="4">
        <v>363</v>
      </c>
      <c r="W285" s="4">
        <v>37</v>
      </c>
      <c r="Y285" s="4">
        <v>39</v>
      </c>
      <c r="Z285" s="4">
        <v>71</v>
      </c>
      <c r="AC285" s="4">
        <v>328</v>
      </c>
      <c r="AD285" s="4">
        <v>29</v>
      </c>
      <c r="AE285" s="4">
        <v>80</v>
      </c>
      <c r="AF285" s="26"/>
      <c r="AG285" s="4">
        <v>17</v>
      </c>
      <c r="BK285" s="4">
        <f t="shared" si="632"/>
        <v>8224</v>
      </c>
      <c r="BL285" s="6">
        <f t="shared" si="633"/>
        <v>0.87791732531398192</v>
      </c>
      <c r="BM285" s="6">
        <f t="shared" si="634"/>
        <v>1.7173945695709313E-2</v>
      </c>
      <c r="BN285" s="6">
        <f t="shared" si="635"/>
        <v>0.2897395711138781</v>
      </c>
      <c r="BO285" s="6">
        <f t="shared" si="636"/>
        <v>0.16831984357249716</v>
      </c>
      <c r="BP285" s="6">
        <f t="shared" si="637"/>
        <v>2.8398814743118344E-3</v>
      </c>
      <c r="BQ285" s="6">
        <f t="shared" si="638"/>
        <v>0.1018598599958981</v>
      </c>
      <c r="BR285" s="6">
        <f t="shared" si="639"/>
        <v>9.3915320198557473E-2</v>
      </c>
      <c r="BS285" s="6">
        <f t="shared" si="640"/>
        <v>0.11361000842987619</v>
      </c>
      <c r="BT285" s="6">
        <f t="shared" si="641"/>
        <v>3.4625824086448142E-3</v>
      </c>
      <c r="BU285" s="6">
        <f t="shared" si="642"/>
        <v>2.7035057306263755E-3</v>
      </c>
      <c r="BV285" s="5">
        <f t="shared" si="643"/>
        <v>1.6</v>
      </c>
      <c r="BW285" s="5">
        <f t="shared" si="644"/>
        <v>10.66</v>
      </c>
      <c r="BX285" s="36">
        <f t="shared" si="645"/>
        <v>40.229999999999997</v>
      </c>
      <c r="BY285" s="5">
        <f t="shared" si="646"/>
        <v>2.95</v>
      </c>
      <c r="BZ285" s="5">
        <f t="shared" si="647"/>
        <v>10.77</v>
      </c>
      <c r="CA285" s="5">
        <f t="shared" si="648"/>
        <v>3.84</v>
      </c>
      <c r="CB285" s="5">
        <f t="shared" si="649"/>
        <v>7.15</v>
      </c>
      <c r="CC285" s="5">
        <f t="shared" si="650"/>
        <v>3.68</v>
      </c>
      <c r="CD285" s="5">
        <f t="shared" si="651"/>
        <v>-1.5829093640460687</v>
      </c>
      <c r="CE285" s="34">
        <f t="shared" si="652"/>
        <v>4.2690585878818235</v>
      </c>
      <c r="CF285" s="34">
        <f t="shared" si="653"/>
        <v>13.056603905858788</v>
      </c>
      <c r="CG285" s="34">
        <f t="shared" si="654"/>
        <v>32.696546656869955</v>
      </c>
      <c r="CH285" s="5">
        <f t="shared" si="655"/>
        <v>1.62</v>
      </c>
      <c r="CI285" s="5">
        <f t="shared" si="656"/>
        <v>0.16</v>
      </c>
      <c r="CJ285" s="6">
        <f t="shared" si="657"/>
        <v>4.2000000000000003E-2</v>
      </c>
      <c r="CK285" s="5" t="str">
        <f t="shared" si="658"/>
        <v/>
      </c>
      <c r="CL285" s="5" t="str">
        <f t="shared" si="659"/>
        <v/>
      </c>
      <c r="CM285" s="5" t="str">
        <f t="shared" si="660"/>
        <v/>
      </c>
      <c r="CN285" s="5">
        <f t="shared" si="661"/>
        <v>1.05</v>
      </c>
      <c r="CO285" s="5">
        <f t="shared" si="662"/>
        <v>0.1</v>
      </c>
      <c r="CP285" s="5">
        <f t="shared" si="663"/>
        <v>2.76</v>
      </c>
      <c r="CQ285" s="6" t="str">
        <f t="shared" si="664"/>
        <v/>
      </c>
      <c r="CR285" s="40">
        <f t="shared" si="665"/>
        <v>5.7999999999999996E-3</v>
      </c>
      <c r="CS285" s="5" t="str">
        <f t="shared" si="666"/>
        <v/>
      </c>
      <c r="CT285" s="5" t="str">
        <f t="shared" si="667"/>
        <v/>
      </c>
      <c r="CU285" s="5" t="str">
        <f t="shared" si="668"/>
        <v/>
      </c>
      <c r="CV285" s="5" t="str">
        <f t="shared" si="669"/>
        <v/>
      </c>
      <c r="CW285" s="5" t="str">
        <f t="shared" si="670"/>
        <v/>
      </c>
      <c r="CX285" s="5" t="str">
        <f t="shared" si="671"/>
        <v/>
      </c>
      <c r="CY285" s="4">
        <f t="shared" si="672"/>
        <v>284</v>
      </c>
      <c r="CZ285" s="4">
        <f t="shared" si="673"/>
        <v>102.8</v>
      </c>
      <c r="DA285" s="4" t="str">
        <f t="shared" si="674"/>
        <v/>
      </c>
      <c r="DB285" s="5">
        <f t="shared" si="675"/>
        <v>0.59</v>
      </c>
      <c r="DC285" s="5" t="str">
        <f t="shared" si="676"/>
        <v/>
      </c>
      <c r="DD285" s="5" t="str">
        <f t="shared" si="677"/>
        <v/>
      </c>
      <c r="DE285" s="5" t="str">
        <f t="shared" si="678"/>
        <v/>
      </c>
      <c r="DF285" s="5" t="str">
        <f t="shared" si="679"/>
        <v/>
      </c>
      <c r="DG285" s="5" t="str">
        <f t="shared" si="680"/>
        <v/>
      </c>
      <c r="DH285" s="5" t="str">
        <f t="shared" si="681"/>
        <v/>
      </c>
      <c r="DI285" s="5" t="str">
        <f t="shared" si="682"/>
        <v/>
      </c>
      <c r="DJ285" s="5" t="str">
        <f t="shared" si="683"/>
        <v/>
      </c>
      <c r="DK285" s="5" t="str">
        <f t="shared" si="684"/>
        <v/>
      </c>
      <c r="DL285" s="5" t="str">
        <f t="shared" si="685"/>
        <v/>
      </c>
      <c r="DM285" s="5" t="str">
        <f t="shared" si="686"/>
        <v/>
      </c>
      <c r="DN285" s="5" t="str">
        <f t="shared" si="687"/>
        <v/>
      </c>
      <c r="DO285" s="5" t="str">
        <f t="shared" si="688"/>
        <v/>
      </c>
      <c r="DP285" s="5" t="str">
        <f t="shared" si="689"/>
        <v/>
      </c>
      <c r="DQ285" s="5" t="str">
        <f t="shared" si="690"/>
        <v/>
      </c>
      <c r="DR285" s="5" t="str">
        <f t="shared" si="691"/>
        <v/>
      </c>
      <c r="DS285" s="5" t="str">
        <f t="shared" si="692"/>
        <v/>
      </c>
      <c r="DT285" s="5" t="str">
        <f t="shared" si="693"/>
        <v/>
      </c>
      <c r="DU285" s="5" t="str">
        <f t="shared" si="694"/>
        <v/>
      </c>
      <c r="DV285" s="5" t="str">
        <f t="shared" si="695"/>
        <v/>
      </c>
      <c r="DW285" s="5" t="str">
        <f t="shared" si="696"/>
        <v/>
      </c>
      <c r="DX285" s="5" t="str">
        <f t="shared" si="697"/>
        <v/>
      </c>
      <c r="DY285" s="5" t="str">
        <f t="shared" si="698"/>
        <v/>
      </c>
      <c r="DZ285" s="36" t="str">
        <f t="shared" si="699"/>
        <v/>
      </c>
      <c r="EA285" s="36" t="str">
        <f t="shared" si="700"/>
        <v/>
      </c>
      <c r="EB285" s="4">
        <f t="shared" si="701"/>
        <v>-204.06274621978883</v>
      </c>
      <c r="EC285" s="4">
        <f t="shared" si="702"/>
        <v>112.95630413376794</v>
      </c>
      <c r="ED285" s="4">
        <f t="shared" si="703"/>
        <v>-15.16366012175785</v>
      </c>
      <c r="EE285" s="4">
        <f t="shared" si="704"/>
        <v>287.35364926410455</v>
      </c>
      <c r="EF285" s="4">
        <f t="shared" si="705"/>
        <v>154.6900466021275</v>
      </c>
      <c r="EG285" s="5">
        <f t="shared" si="706"/>
        <v>0.95055648483988098</v>
      </c>
      <c r="EH285" s="5">
        <f t="shared" si="707"/>
        <v>2.4760538337551559</v>
      </c>
      <c r="EI285" s="5">
        <f t="shared" si="708"/>
        <v>1.3737360304533468</v>
      </c>
      <c r="EJ285" s="5">
        <f t="shared" si="709"/>
        <v>1.2462250236171</v>
      </c>
      <c r="EK285" s="5">
        <f t="shared" si="710"/>
        <v>0.39665177705043947</v>
      </c>
      <c r="EL285" s="5">
        <f t="shared" si="711"/>
        <v>0.65599324763975075</v>
      </c>
      <c r="EM285" s="5">
        <f t="shared" si="712"/>
        <v>0.28000000000000003</v>
      </c>
      <c r="EN285" s="5">
        <f t="shared" si="713"/>
        <v>16.95</v>
      </c>
      <c r="EO285" s="36">
        <f t="shared" si="714"/>
        <v>1.37</v>
      </c>
      <c r="EP285" s="36">
        <f t="shared" si="715"/>
        <v>2.0146119178768149</v>
      </c>
      <c r="EQ285" s="36">
        <f t="shared" si="716"/>
        <v>1.9186780170255386</v>
      </c>
      <c r="ER285" s="36">
        <f t="shared" si="717"/>
        <v>82.24269419128693</v>
      </c>
      <c r="ES285" s="36">
        <f t="shared" si="718"/>
        <v>80</v>
      </c>
      <c r="ET285" s="36">
        <f t="shared" si="719"/>
        <v>87</v>
      </c>
      <c r="EU285" s="36">
        <f t="shared" si="720"/>
        <v>12.096305558337507</v>
      </c>
      <c r="EV285" s="36">
        <f t="shared" si="721"/>
        <v>4.1059709564346525</v>
      </c>
      <c r="EW285" s="36">
        <f t="shared" si="722"/>
        <v>14.773820731096645</v>
      </c>
      <c r="EX285" s="36">
        <f t="shared" si="723"/>
        <v>12.096305558337507</v>
      </c>
      <c r="EY285" s="36">
        <f t="shared" si="724"/>
        <v>3.6838617926890338</v>
      </c>
      <c r="EZ285" s="36">
        <f t="shared" si="725"/>
        <v>4.1059709564346525</v>
      </c>
      <c r="FA285" s="5" t="str">
        <f t="shared" si="726"/>
        <v/>
      </c>
      <c r="FB285" s="5" t="str">
        <f t="shared" si="727"/>
        <v/>
      </c>
      <c r="FC285" s="5" t="str">
        <f t="shared" si="728"/>
        <v/>
      </c>
      <c r="FD285" s="36">
        <f t="shared" si="729"/>
        <v>82.24269419128693</v>
      </c>
      <c r="FE285" s="36">
        <f t="shared" si="730"/>
        <v>80</v>
      </c>
      <c r="FF285" s="36">
        <f t="shared" si="731"/>
        <v>164</v>
      </c>
      <c r="FG285" s="5" t="str">
        <f t="shared" si="732"/>
        <v/>
      </c>
      <c r="FH285" s="36" t="str">
        <f t="shared" si="733"/>
        <v/>
      </c>
      <c r="FI285" s="36" t="str">
        <f t="shared" si="734"/>
        <v/>
      </c>
      <c r="FJ285" s="5" t="str">
        <f t="shared" si="735"/>
        <v/>
      </c>
      <c r="FK285" s="5" t="str">
        <f t="shared" si="736"/>
        <v/>
      </c>
      <c r="FL285" s="5" t="str">
        <f t="shared" si="737"/>
        <v/>
      </c>
      <c r="FM285" s="5" t="str">
        <f t="shared" si="738"/>
        <v/>
      </c>
      <c r="FN285" s="5" t="str">
        <f t="shared" si="739"/>
        <v/>
      </c>
      <c r="FO285" s="5" t="str">
        <f t="shared" si="740"/>
        <v/>
      </c>
      <c r="FP285" s="4">
        <f t="shared" si="741"/>
        <v>164.48</v>
      </c>
      <c r="FQ285" s="4" t="str">
        <f t="shared" si="742"/>
        <v/>
      </c>
      <c r="FR285" s="4">
        <f t="shared" si="743"/>
        <v>363</v>
      </c>
      <c r="FS285" s="65">
        <f t="shared" si="744"/>
        <v>0.3437935277209308</v>
      </c>
      <c r="FT285" s="65">
        <f t="shared" si="745"/>
        <v>7.3921514047336309E-2</v>
      </c>
      <c r="FU285" s="65" t="str">
        <f t="shared" si="746"/>
        <v/>
      </c>
      <c r="FV285" s="65" t="str">
        <f t="shared" si="747"/>
        <v/>
      </c>
      <c r="FW285" s="65">
        <f t="shared" si="748"/>
        <v>0.77751959831315787</v>
      </c>
      <c r="FX285" s="65">
        <f t="shared" si="749"/>
        <v>0.20285073338844098</v>
      </c>
      <c r="FY285" s="65">
        <f t="shared" si="750"/>
        <v>5.1957785951356605</v>
      </c>
      <c r="FZ285" s="65">
        <f t="shared" si="751"/>
        <v>-4.8649713609420333</v>
      </c>
      <c r="GA285" s="65" t="str">
        <f t="shared" si="752"/>
        <v/>
      </c>
      <c r="GB285" s="65">
        <f t="shared" si="753"/>
        <v>0.44212193059589389</v>
      </c>
      <c r="GC285" s="65">
        <f t="shared" si="754"/>
        <v>-1.456239541011517</v>
      </c>
      <c r="GD285" s="65">
        <f t="shared" si="755"/>
        <v>-2.2717405860791184</v>
      </c>
    </row>
    <row r="286" spans="4:186">
      <c r="D286" s="38" t="s">
        <v>439</v>
      </c>
      <c r="E286" s="38" t="s">
        <v>646</v>
      </c>
      <c r="F286" s="58" t="s">
        <v>534</v>
      </c>
      <c r="G286" s="38" t="s">
        <v>535</v>
      </c>
      <c r="H286" s="34">
        <v>45.910709418837669</v>
      </c>
      <c r="I286" s="34">
        <v>0.92929058116232466</v>
      </c>
      <c r="J286" s="34">
        <v>13.498180360721443</v>
      </c>
      <c r="K286" s="34">
        <v>9.9218196392785565</v>
      </c>
      <c r="L286" s="34">
        <v>0.17834869739478959</v>
      </c>
      <c r="M286" s="34">
        <v>6.1295631262525054</v>
      </c>
      <c r="N286" s="34">
        <v>13.911198396793587</v>
      </c>
      <c r="O286" s="34">
        <v>2.8817394789579156</v>
      </c>
      <c r="P286" s="34">
        <v>0.20650901803607213</v>
      </c>
      <c r="Q286" s="34">
        <v>0.11264128256513026</v>
      </c>
      <c r="R286" s="34">
        <v>6.12</v>
      </c>
      <c r="S286" s="5">
        <f t="shared" si="756"/>
        <v>99.8</v>
      </c>
      <c r="U286" s="4">
        <v>43</v>
      </c>
      <c r="V286" s="4">
        <v>308</v>
      </c>
      <c r="W286" s="4">
        <v>316</v>
      </c>
      <c r="Y286" s="4">
        <v>119</v>
      </c>
      <c r="Z286" s="4">
        <v>32</v>
      </c>
      <c r="AC286" s="4">
        <v>111</v>
      </c>
      <c r="AD286" s="4">
        <v>28</v>
      </c>
      <c r="AE286" s="4">
        <v>49</v>
      </c>
      <c r="AF286" s="26"/>
      <c r="AG286" s="4">
        <v>8</v>
      </c>
      <c r="BK286" s="4">
        <f t="shared" si="632"/>
        <v>5571</v>
      </c>
      <c r="BL286" s="6">
        <f t="shared" si="633"/>
        <v>0.76403244165148387</v>
      </c>
      <c r="BM286" s="6">
        <f t="shared" si="634"/>
        <v>1.1633582638486789E-2</v>
      </c>
      <c r="BN286" s="6">
        <f t="shared" si="635"/>
        <v>0.2647221094473709</v>
      </c>
      <c r="BO286" s="6">
        <f t="shared" si="636"/>
        <v>0.12425572497531068</v>
      </c>
      <c r="BP286" s="6">
        <f t="shared" si="637"/>
        <v>2.5140780574399437E-3</v>
      </c>
      <c r="BQ286" s="6">
        <f t="shared" si="638"/>
        <v>0.15206060844089569</v>
      </c>
      <c r="BR286" s="6">
        <f t="shared" si="639"/>
        <v>0.24805988582014243</v>
      </c>
      <c r="BS286" s="6">
        <f t="shared" si="640"/>
        <v>9.298933459044581E-2</v>
      </c>
      <c r="BT286" s="6">
        <f t="shared" si="641"/>
        <v>4.3844802130800879E-3</v>
      </c>
      <c r="BU286" s="6">
        <f t="shared" si="642"/>
        <v>1.5871675717222806E-3</v>
      </c>
      <c r="BV286" s="5">
        <f t="shared" si="643"/>
        <v>1.18</v>
      </c>
      <c r="BW286" s="5">
        <f t="shared" si="644"/>
        <v>7.87</v>
      </c>
      <c r="BX286" s="36">
        <f t="shared" si="645"/>
        <v>57.65</v>
      </c>
      <c r="BY286" s="5">
        <f t="shared" si="646"/>
        <v>1.46</v>
      </c>
      <c r="BZ286" s="5">
        <f t="shared" si="647"/>
        <v>14.53</v>
      </c>
      <c r="CA286" s="5">
        <f t="shared" si="648"/>
        <v>14.97</v>
      </c>
      <c r="CB286" s="5">
        <f t="shared" si="649"/>
        <v>8.25</v>
      </c>
      <c r="CC286" s="5">
        <f t="shared" si="650"/>
        <v>3.09</v>
      </c>
      <c r="CD286" s="5">
        <f t="shared" si="651"/>
        <v>-10.8229498997996</v>
      </c>
      <c r="CE286" s="34">
        <f t="shared" si="652"/>
        <v>6.3360721442885772</v>
      </c>
      <c r="CF286" s="34">
        <f t="shared" si="653"/>
        <v>23.129010020040081</v>
      </c>
      <c r="CG286" s="34">
        <f t="shared" si="654"/>
        <v>27.394480519480517</v>
      </c>
      <c r="CH286" s="5">
        <f t="shared" si="655"/>
        <v>3.49</v>
      </c>
      <c r="CI286" s="5">
        <f t="shared" si="656"/>
        <v>0.31</v>
      </c>
      <c r="CJ286" s="6">
        <f t="shared" si="657"/>
        <v>4.3999999999999997E-2</v>
      </c>
      <c r="CK286" s="5" t="str">
        <f t="shared" si="658"/>
        <v/>
      </c>
      <c r="CL286" s="5" t="str">
        <f t="shared" si="659"/>
        <v/>
      </c>
      <c r="CM286" s="5" t="str">
        <f t="shared" si="660"/>
        <v/>
      </c>
      <c r="CN286" s="5">
        <f t="shared" si="661"/>
        <v>0.38</v>
      </c>
      <c r="CO286" s="5">
        <f t="shared" si="662"/>
        <v>1.03</v>
      </c>
      <c r="CP286" s="5">
        <f t="shared" si="663"/>
        <v>1.75</v>
      </c>
      <c r="CQ286" s="6" t="str">
        <f t="shared" si="664"/>
        <v/>
      </c>
      <c r="CR286" s="40">
        <f t="shared" si="665"/>
        <v>5.3E-3</v>
      </c>
      <c r="CS286" s="5" t="str">
        <f t="shared" si="666"/>
        <v/>
      </c>
      <c r="CT286" s="5" t="str">
        <f t="shared" si="667"/>
        <v/>
      </c>
      <c r="CU286" s="5" t="str">
        <f t="shared" si="668"/>
        <v/>
      </c>
      <c r="CV286" s="5" t="str">
        <f t="shared" si="669"/>
        <v/>
      </c>
      <c r="CW286" s="5" t="str">
        <f t="shared" si="670"/>
        <v/>
      </c>
      <c r="CX286" s="5" t="str">
        <f t="shared" si="671"/>
        <v/>
      </c>
      <c r="CY286" s="4">
        <f t="shared" si="672"/>
        <v>199</v>
      </c>
      <c r="CZ286" s="4">
        <f t="shared" si="673"/>
        <v>113.7</v>
      </c>
      <c r="DA286" s="4" t="str">
        <f t="shared" si="674"/>
        <v/>
      </c>
      <c r="DB286" s="5">
        <f t="shared" si="675"/>
        <v>0.28999999999999998</v>
      </c>
      <c r="DC286" s="5" t="str">
        <f t="shared" si="676"/>
        <v/>
      </c>
      <c r="DD286" s="5" t="str">
        <f t="shared" si="677"/>
        <v/>
      </c>
      <c r="DE286" s="5" t="str">
        <f t="shared" si="678"/>
        <v/>
      </c>
      <c r="DF286" s="5" t="str">
        <f t="shared" si="679"/>
        <v/>
      </c>
      <c r="DG286" s="5" t="str">
        <f t="shared" si="680"/>
        <v/>
      </c>
      <c r="DH286" s="5" t="str">
        <f t="shared" si="681"/>
        <v/>
      </c>
      <c r="DI286" s="5" t="str">
        <f t="shared" si="682"/>
        <v/>
      </c>
      <c r="DJ286" s="5" t="str">
        <f t="shared" si="683"/>
        <v/>
      </c>
      <c r="DK286" s="5" t="str">
        <f t="shared" si="684"/>
        <v/>
      </c>
      <c r="DL286" s="5" t="str">
        <f t="shared" si="685"/>
        <v/>
      </c>
      <c r="DM286" s="5" t="str">
        <f t="shared" si="686"/>
        <v/>
      </c>
      <c r="DN286" s="5" t="str">
        <f t="shared" si="687"/>
        <v/>
      </c>
      <c r="DO286" s="5" t="str">
        <f t="shared" si="688"/>
        <v/>
      </c>
      <c r="DP286" s="5" t="str">
        <f t="shared" si="689"/>
        <v/>
      </c>
      <c r="DQ286" s="5" t="str">
        <f t="shared" si="690"/>
        <v/>
      </c>
      <c r="DR286" s="5" t="str">
        <f t="shared" si="691"/>
        <v/>
      </c>
      <c r="DS286" s="5" t="str">
        <f t="shared" si="692"/>
        <v/>
      </c>
      <c r="DT286" s="5" t="str">
        <f t="shared" si="693"/>
        <v/>
      </c>
      <c r="DU286" s="5" t="str">
        <f t="shared" si="694"/>
        <v/>
      </c>
      <c r="DV286" s="5" t="str">
        <f t="shared" si="695"/>
        <v/>
      </c>
      <c r="DW286" s="5" t="str">
        <f t="shared" si="696"/>
        <v/>
      </c>
      <c r="DX286" s="5" t="str">
        <f t="shared" si="697"/>
        <v/>
      </c>
      <c r="DY286" s="5" t="str">
        <f t="shared" si="698"/>
        <v/>
      </c>
      <c r="DZ286" s="36" t="str">
        <f t="shared" si="699"/>
        <v/>
      </c>
      <c r="EA286" s="36" t="str">
        <f t="shared" si="700"/>
        <v/>
      </c>
      <c r="EB286" s="4">
        <f t="shared" si="701"/>
        <v>-336.66474019750819</v>
      </c>
      <c r="EC286" s="4">
        <f t="shared" si="702"/>
        <v>-8.0695914664595811</v>
      </c>
      <c r="ED286" s="4">
        <f t="shared" si="703"/>
        <v>-328.7714769964399</v>
      </c>
      <c r="EE286" s="4">
        <f t="shared" si="704"/>
        <v>287.94991605469318</v>
      </c>
      <c r="EF286" s="4">
        <f t="shared" si="705"/>
        <v>275.11967541176642</v>
      </c>
      <c r="EG286" s="5">
        <f t="shared" si="706"/>
        <v>0.44614692771392572</v>
      </c>
      <c r="EH286" s="5">
        <f t="shared" si="707"/>
        <v>2.7198580045489278</v>
      </c>
      <c r="EI286" s="5">
        <f t="shared" si="708"/>
        <v>0.76655363368643503</v>
      </c>
      <c r="EJ286" s="5">
        <f t="shared" si="709"/>
        <v>0.39243941964249979</v>
      </c>
      <c r="EK286" s="5">
        <f t="shared" si="710"/>
        <v>0.35700741201555564</v>
      </c>
      <c r="EL286" s="5">
        <f t="shared" si="711"/>
        <v>1.9053323686983532</v>
      </c>
      <c r="EM286" s="5">
        <f t="shared" si="712"/>
        <v>0.28999999999999998</v>
      </c>
      <c r="EN286" s="5">
        <f t="shared" si="713"/>
        <v>19.07</v>
      </c>
      <c r="EO286" s="36">
        <f t="shared" si="714"/>
        <v>0.93</v>
      </c>
      <c r="EP286" s="36">
        <f t="shared" si="715"/>
        <v>1.783486973947896</v>
      </c>
      <c r="EQ286" s="36">
        <f t="shared" si="716"/>
        <v>1.1264128256513026</v>
      </c>
      <c r="ER286" s="36">
        <f t="shared" si="717"/>
        <v>55.710970340681364</v>
      </c>
      <c r="ES286" s="36">
        <f t="shared" si="718"/>
        <v>49</v>
      </c>
      <c r="ET286" s="36">
        <f t="shared" si="719"/>
        <v>84</v>
      </c>
      <c r="EU286" s="36">
        <f t="shared" si="720"/>
        <v>8.9296376753507012</v>
      </c>
      <c r="EV286" s="36">
        <f t="shared" si="721"/>
        <v>6.1295631262525054</v>
      </c>
      <c r="EW286" s="36">
        <f t="shared" si="722"/>
        <v>13.498180360721443</v>
      </c>
      <c r="EX286" s="36">
        <f t="shared" si="723"/>
        <v>8.9296376753507012</v>
      </c>
      <c r="EY286" s="36">
        <f t="shared" si="724"/>
        <v>3.0882484969939878</v>
      </c>
      <c r="EZ286" s="36">
        <f t="shared" si="725"/>
        <v>6.1295631262525054</v>
      </c>
      <c r="FA286" s="5" t="str">
        <f t="shared" si="726"/>
        <v/>
      </c>
      <c r="FB286" s="5" t="str">
        <f t="shared" si="727"/>
        <v/>
      </c>
      <c r="FC286" s="5" t="str">
        <f t="shared" si="728"/>
        <v/>
      </c>
      <c r="FD286" s="36">
        <f t="shared" si="729"/>
        <v>55.710970340681364</v>
      </c>
      <c r="FE286" s="36">
        <f t="shared" si="730"/>
        <v>49</v>
      </c>
      <c r="FF286" s="36">
        <f t="shared" si="731"/>
        <v>55.5</v>
      </c>
      <c r="FG286" s="5" t="str">
        <f t="shared" si="732"/>
        <v/>
      </c>
      <c r="FH286" s="36" t="str">
        <f t="shared" si="733"/>
        <v/>
      </c>
      <c r="FI286" s="36" t="str">
        <f t="shared" si="734"/>
        <v/>
      </c>
      <c r="FJ286" s="5" t="str">
        <f t="shared" si="735"/>
        <v/>
      </c>
      <c r="FK286" s="5" t="str">
        <f t="shared" si="736"/>
        <v/>
      </c>
      <c r="FL286" s="5" t="str">
        <f t="shared" si="737"/>
        <v/>
      </c>
      <c r="FM286" s="5" t="str">
        <f t="shared" si="738"/>
        <v/>
      </c>
      <c r="FN286" s="5" t="str">
        <f t="shared" si="739"/>
        <v/>
      </c>
      <c r="FO286" s="5" t="str">
        <f t="shared" si="740"/>
        <v/>
      </c>
      <c r="FP286" s="4">
        <f t="shared" si="741"/>
        <v>111.42</v>
      </c>
      <c r="FQ286" s="4" t="str">
        <f t="shared" si="742"/>
        <v/>
      </c>
      <c r="FR286" s="4">
        <f t="shared" si="743"/>
        <v>308</v>
      </c>
      <c r="FS286" s="65">
        <f t="shared" si="744"/>
        <v>0.44158756237702018</v>
      </c>
      <c r="FT286" s="65">
        <f t="shared" si="745"/>
        <v>0.28547530579218128</v>
      </c>
      <c r="FU286" s="65" t="str">
        <f t="shared" si="746"/>
        <v/>
      </c>
      <c r="FV286" s="65" t="str">
        <f t="shared" si="747"/>
        <v/>
      </c>
      <c r="FW286" s="65">
        <f t="shared" si="748"/>
        <v>0.88632772136886839</v>
      </c>
      <c r="FX286" s="65">
        <f t="shared" si="749"/>
        <v>-9.8550188344823E-2</v>
      </c>
      <c r="FY286" s="65">
        <f t="shared" si="750"/>
        <v>4.2886496751398147</v>
      </c>
      <c r="FZ286" s="65">
        <f t="shared" si="751"/>
        <v>-5.0252413744029454</v>
      </c>
      <c r="GA286" s="65" t="str">
        <f t="shared" si="752"/>
        <v/>
      </c>
      <c r="GB286" s="65">
        <f t="shared" si="753"/>
        <v>0.26754867895791584</v>
      </c>
      <c r="GC286" s="65">
        <f t="shared" si="754"/>
        <v>-1.5146680296593187</v>
      </c>
      <c r="GD286" s="65">
        <f t="shared" si="755"/>
        <v>-2.274340718236473</v>
      </c>
    </row>
    <row r="287" spans="4:186">
      <c r="D287" s="38" t="s">
        <v>439</v>
      </c>
      <c r="E287" s="38" t="s">
        <v>646</v>
      </c>
      <c r="F287" s="58" t="s">
        <v>536</v>
      </c>
      <c r="G287" s="38" t="s">
        <v>537</v>
      </c>
      <c r="H287" s="34">
        <v>50.697781248818572</v>
      </c>
      <c r="I287" s="34">
        <v>1.2232708612315475</v>
      </c>
      <c r="J287" s="34">
        <v>13.747234440506913</v>
      </c>
      <c r="K287" s="34">
        <v>11.252150223550503</v>
      </c>
      <c r="L287" s="34">
        <v>0.17475298017593532</v>
      </c>
      <c r="M287" s="34">
        <v>7.718256624437144</v>
      </c>
      <c r="N287" s="34">
        <v>10.26188333588687</v>
      </c>
      <c r="O287" s="34">
        <v>2.1844122521991918</v>
      </c>
      <c r="P287" s="34">
        <v>0.20387847687192456</v>
      </c>
      <c r="Q287" s="34">
        <v>0.12057955632139539</v>
      </c>
      <c r="R287" s="34">
        <v>2.93</v>
      </c>
      <c r="S287" s="5">
        <f t="shared" si="756"/>
        <v>100.51419999999999</v>
      </c>
      <c r="U287" s="4">
        <v>49</v>
      </c>
      <c r="V287" s="4">
        <v>348</v>
      </c>
      <c r="W287" s="4">
        <v>143</v>
      </c>
      <c r="Y287" s="4">
        <v>92.47</v>
      </c>
      <c r="Z287" s="4">
        <v>246</v>
      </c>
      <c r="AC287" s="4">
        <v>120</v>
      </c>
      <c r="AD287" s="4">
        <v>32</v>
      </c>
      <c r="AE287" s="4">
        <v>68</v>
      </c>
      <c r="AF287" s="26"/>
      <c r="AG287" s="4">
        <v>6</v>
      </c>
      <c r="BK287" s="4">
        <f t="shared" si="632"/>
        <v>7334</v>
      </c>
      <c r="BL287" s="6">
        <f t="shared" si="633"/>
        <v>0.84369747460174016</v>
      </c>
      <c r="BM287" s="6">
        <f t="shared" si="634"/>
        <v>1.5313856550219674E-2</v>
      </c>
      <c r="BN287" s="6">
        <f t="shared" si="635"/>
        <v>0.26960648049631131</v>
      </c>
      <c r="BO287" s="6">
        <f t="shared" si="636"/>
        <v>0.1409160954733939</v>
      </c>
      <c r="BP287" s="6">
        <f t="shared" si="637"/>
        <v>2.4633913190856404E-3</v>
      </c>
      <c r="BQ287" s="6">
        <f t="shared" si="638"/>
        <v>0.19147250370719782</v>
      </c>
      <c r="BR287" s="6">
        <f t="shared" si="639"/>
        <v>0.18298650741595701</v>
      </c>
      <c r="BS287" s="6">
        <f t="shared" si="640"/>
        <v>7.0487649312655429E-2</v>
      </c>
      <c r="BT287" s="6">
        <f t="shared" si="641"/>
        <v>4.3286300822064664E-3</v>
      </c>
      <c r="BU287" s="6">
        <f t="shared" si="642"/>
        <v>1.699021506571726E-3</v>
      </c>
      <c r="BV287" s="5">
        <f t="shared" si="643"/>
        <v>1.34</v>
      </c>
      <c r="BW287" s="5">
        <f t="shared" si="644"/>
        <v>8.92</v>
      </c>
      <c r="BX287" s="36">
        <f t="shared" si="645"/>
        <v>60.18</v>
      </c>
      <c r="BY287" s="5">
        <f t="shared" si="646"/>
        <v>1.31</v>
      </c>
      <c r="BZ287" s="5">
        <f t="shared" si="647"/>
        <v>11.24</v>
      </c>
      <c r="CA287" s="5">
        <f t="shared" si="648"/>
        <v>8.39</v>
      </c>
      <c r="CB287" s="5">
        <f t="shared" si="649"/>
        <v>10.14</v>
      </c>
      <c r="CC287" s="5">
        <f t="shared" si="650"/>
        <v>2.39</v>
      </c>
      <c r="CD287" s="5">
        <f t="shared" si="651"/>
        <v>-7.8735926068157536</v>
      </c>
      <c r="CE287" s="34">
        <f t="shared" si="652"/>
        <v>7.9221351013090686</v>
      </c>
      <c r="CF287" s="34">
        <f t="shared" si="653"/>
        <v>20.368430689395129</v>
      </c>
      <c r="CG287" s="34">
        <f t="shared" si="654"/>
        <v>38.894184938036226</v>
      </c>
      <c r="CH287" s="5">
        <f t="shared" si="655"/>
        <v>3.21</v>
      </c>
      <c r="CI287" s="5">
        <f t="shared" si="656"/>
        <v>0.23</v>
      </c>
      <c r="CJ287" s="6">
        <f t="shared" si="657"/>
        <v>5.6000000000000001E-2</v>
      </c>
      <c r="CK287" s="5" t="str">
        <f t="shared" si="658"/>
        <v/>
      </c>
      <c r="CL287" s="5" t="str">
        <f t="shared" si="659"/>
        <v/>
      </c>
      <c r="CM287" s="5" t="str">
        <f t="shared" si="660"/>
        <v/>
      </c>
      <c r="CN287" s="5">
        <f t="shared" si="661"/>
        <v>0.65</v>
      </c>
      <c r="CO287" s="5">
        <f t="shared" si="662"/>
        <v>0.41</v>
      </c>
      <c r="CP287" s="5">
        <f t="shared" si="663"/>
        <v>2.13</v>
      </c>
      <c r="CQ287" s="6" t="str">
        <f t="shared" si="664"/>
        <v/>
      </c>
      <c r="CR287" s="40">
        <f t="shared" si="665"/>
        <v>5.5999999999999999E-3</v>
      </c>
      <c r="CS287" s="5" t="str">
        <f t="shared" si="666"/>
        <v/>
      </c>
      <c r="CT287" s="5" t="str">
        <f t="shared" si="667"/>
        <v/>
      </c>
      <c r="CU287" s="5" t="str">
        <f t="shared" si="668"/>
        <v/>
      </c>
      <c r="CV287" s="5" t="str">
        <f t="shared" si="669"/>
        <v/>
      </c>
      <c r="CW287" s="5" t="str">
        <f t="shared" si="670"/>
        <v/>
      </c>
      <c r="CX287" s="5" t="str">
        <f t="shared" si="671"/>
        <v/>
      </c>
      <c r="CY287" s="4">
        <f t="shared" si="672"/>
        <v>229</v>
      </c>
      <c r="CZ287" s="4">
        <f t="shared" si="673"/>
        <v>107.8</v>
      </c>
      <c r="DA287" s="4" t="str">
        <f t="shared" si="674"/>
        <v/>
      </c>
      <c r="DB287" s="5">
        <f t="shared" si="675"/>
        <v>0.19</v>
      </c>
      <c r="DC287" s="5" t="str">
        <f t="shared" si="676"/>
        <v/>
      </c>
      <c r="DD287" s="5" t="str">
        <f t="shared" si="677"/>
        <v/>
      </c>
      <c r="DE287" s="5" t="str">
        <f t="shared" si="678"/>
        <v/>
      </c>
      <c r="DF287" s="5" t="str">
        <f t="shared" si="679"/>
        <v/>
      </c>
      <c r="DG287" s="5" t="str">
        <f t="shared" si="680"/>
        <v/>
      </c>
      <c r="DH287" s="5" t="str">
        <f t="shared" si="681"/>
        <v/>
      </c>
      <c r="DI287" s="5" t="str">
        <f t="shared" si="682"/>
        <v/>
      </c>
      <c r="DJ287" s="5" t="str">
        <f t="shared" si="683"/>
        <v/>
      </c>
      <c r="DK287" s="5" t="str">
        <f t="shared" si="684"/>
        <v/>
      </c>
      <c r="DL287" s="5" t="str">
        <f t="shared" si="685"/>
        <v/>
      </c>
      <c r="DM287" s="5" t="str">
        <f t="shared" si="686"/>
        <v/>
      </c>
      <c r="DN287" s="5" t="str">
        <f t="shared" si="687"/>
        <v/>
      </c>
      <c r="DO287" s="5" t="str">
        <f t="shared" si="688"/>
        <v/>
      </c>
      <c r="DP287" s="5" t="str">
        <f t="shared" si="689"/>
        <v/>
      </c>
      <c r="DQ287" s="5" t="str">
        <f t="shared" si="690"/>
        <v/>
      </c>
      <c r="DR287" s="5" t="str">
        <f t="shared" si="691"/>
        <v/>
      </c>
      <c r="DS287" s="5" t="str">
        <f t="shared" si="692"/>
        <v/>
      </c>
      <c r="DT287" s="5" t="str">
        <f t="shared" si="693"/>
        <v/>
      </c>
      <c r="DU287" s="5" t="str">
        <f t="shared" si="694"/>
        <v/>
      </c>
      <c r="DV287" s="5" t="str">
        <f t="shared" si="695"/>
        <v/>
      </c>
      <c r="DW287" s="5" t="str">
        <f t="shared" si="696"/>
        <v/>
      </c>
      <c r="DX287" s="5" t="str">
        <f t="shared" si="697"/>
        <v/>
      </c>
      <c r="DY287" s="5" t="str">
        <f t="shared" si="698"/>
        <v/>
      </c>
      <c r="DZ287" s="36" t="str">
        <f t="shared" si="699"/>
        <v/>
      </c>
      <c r="EA287" s="36" t="str">
        <f t="shared" si="700"/>
        <v/>
      </c>
      <c r="EB287" s="4">
        <f t="shared" si="701"/>
        <v>-249.14552664640598</v>
      </c>
      <c r="EC287" s="4">
        <f t="shared" si="702"/>
        <v>84.425207195080148</v>
      </c>
      <c r="ED287" s="4">
        <f t="shared" si="703"/>
        <v>-171.18281373046463</v>
      </c>
      <c r="EE287" s="4">
        <f t="shared" si="704"/>
        <v>347.70245573081138</v>
      </c>
      <c r="EF287" s="4">
        <f t="shared" si="705"/>
        <v>122.87233707410849</v>
      </c>
      <c r="EG287" s="5">
        <f t="shared" si="706"/>
        <v>0.61178995356760357</v>
      </c>
      <c r="EH287" s="5">
        <f t="shared" si="707"/>
        <v>3.6051613039043313</v>
      </c>
      <c r="EI287" s="5">
        <f t="shared" si="708"/>
        <v>1.0460644821593748</v>
      </c>
      <c r="EJ287" s="5">
        <f t="shared" si="709"/>
        <v>0.40876315162085231</v>
      </c>
      <c r="EK287" s="5">
        <f t="shared" si="710"/>
        <v>0.26557847882143032</v>
      </c>
      <c r="EL287" s="5">
        <f t="shared" si="711"/>
        <v>1.3793327017818682</v>
      </c>
      <c r="EM287" s="5">
        <f t="shared" si="712"/>
        <v>0.27</v>
      </c>
      <c r="EN287" s="5">
        <f t="shared" si="713"/>
        <v>19.25</v>
      </c>
      <c r="EO287" s="36">
        <f t="shared" si="714"/>
        <v>1.22</v>
      </c>
      <c r="EP287" s="36">
        <f t="shared" si="715"/>
        <v>1.7475298017593532</v>
      </c>
      <c r="EQ287" s="36">
        <f t="shared" si="716"/>
        <v>1.2057955632139539</v>
      </c>
      <c r="ER287" s="36">
        <f t="shared" si="717"/>
        <v>73.335088130831281</v>
      </c>
      <c r="ES287" s="36">
        <f t="shared" si="718"/>
        <v>68</v>
      </c>
      <c r="ET287" s="36">
        <f t="shared" si="719"/>
        <v>96</v>
      </c>
      <c r="EU287" s="36">
        <f t="shared" si="720"/>
        <v>10.126935201195453</v>
      </c>
      <c r="EV287" s="36">
        <f t="shared" si="721"/>
        <v>7.718256624437144</v>
      </c>
      <c r="EW287" s="36">
        <f t="shared" si="722"/>
        <v>13.747234440506913</v>
      </c>
      <c r="EX287" s="36">
        <f t="shared" si="723"/>
        <v>10.126935201195453</v>
      </c>
      <c r="EY287" s="36">
        <f t="shared" si="724"/>
        <v>2.3882907290711164</v>
      </c>
      <c r="EZ287" s="36">
        <f t="shared" si="725"/>
        <v>7.718256624437144</v>
      </c>
      <c r="FA287" s="5" t="str">
        <f t="shared" si="726"/>
        <v/>
      </c>
      <c r="FB287" s="5" t="str">
        <f t="shared" si="727"/>
        <v/>
      </c>
      <c r="FC287" s="5" t="str">
        <f t="shared" si="728"/>
        <v/>
      </c>
      <c r="FD287" s="36">
        <f t="shared" si="729"/>
        <v>73.335088130831281</v>
      </c>
      <c r="FE287" s="36">
        <f t="shared" si="730"/>
        <v>68</v>
      </c>
      <c r="FF287" s="36">
        <f t="shared" si="731"/>
        <v>60</v>
      </c>
      <c r="FG287" s="5" t="str">
        <f t="shared" si="732"/>
        <v/>
      </c>
      <c r="FH287" s="36" t="str">
        <f t="shared" si="733"/>
        <v/>
      </c>
      <c r="FI287" s="36" t="str">
        <f t="shared" si="734"/>
        <v/>
      </c>
      <c r="FJ287" s="5" t="str">
        <f t="shared" si="735"/>
        <v/>
      </c>
      <c r="FK287" s="5" t="str">
        <f t="shared" si="736"/>
        <v/>
      </c>
      <c r="FL287" s="5" t="str">
        <f t="shared" si="737"/>
        <v/>
      </c>
      <c r="FM287" s="5" t="str">
        <f t="shared" si="738"/>
        <v/>
      </c>
      <c r="FN287" s="5" t="str">
        <f t="shared" si="739"/>
        <v/>
      </c>
      <c r="FO287" s="5" t="str">
        <f t="shared" si="740"/>
        <v/>
      </c>
      <c r="FP287" s="4">
        <f t="shared" si="741"/>
        <v>146.68</v>
      </c>
      <c r="FQ287" s="4" t="str">
        <f t="shared" si="742"/>
        <v/>
      </c>
      <c r="FR287" s="4">
        <f t="shared" si="743"/>
        <v>348</v>
      </c>
      <c r="FS287" s="65">
        <f t="shared" si="744"/>
        <v>0.37520834265801584</v>
      </c>
      <c r="FT287" s="65">
        <f t="shared" si="745"/>
        <v>0.22279518307596735</v>
      </c>
      <c r="FU287" s="65" t="str">
        <f t="shared" si="746"/>
        <v/>
      </c>
      <c r="FV287" s="65" t="str">
        <f t="shared" si="747"/>
        <v/>
      </c>
      <c r="FW287" s="65">
        <f t="shared" si="748"/>
        <v>0.80999492377553306</v>
      </c>
      <c r="FX287" s="65">
        <f t="shared" si="749"/>
        <v>-0.18409966824899673</v>
      </c>
      <c r="FY287" s="65">
        <f t="shared" si="750"/>
        <v>4.3418111582704073</v>
      </c>
      <c r="FZ287" s="65">
        <f t="shared" si="751"/>
        <v>-5.3480285732738846</v>
      </c>
      <c r="GA287" s="65" t="str">
        <f t="shared" si="752"/>
        <v/>
      </c>
      <c r="GB287" s="65">
        <f t="shared" si="753"/>
        <v>0.35668602881582895</v>
      </c>
      <c r="GC287" s="65">
        <f t="shared" si="754"/>
        <v>-1.5391066506622941</v>
      </c>
      <c r="GD287" s="65">
        <f t="shared" si="755"/>
        <v>-2.3244316424843454</v>
      </c>
    </row>
    <row r="288" spans="4:186">
      <c r="D288" s="38" t="s">
        <v>439</v>
      </c>
      <c r="E288" s="38" t="s">
        <v>646</v>
      </c>
      <c r="F288" s="58" t="s">
        <v>538</v>
      </c>
      <c r="G288" s="38" t="s">
        <v>539</v>
      </c>
      <c r="H288" s="34">
        <v>46.068427672955977</v>
      </c>
      <c r="I288" s="34">
        <v>1.1738404711989618</v>
      </c>
      <c r="J288" s="34">
        <v>15.683278426674654</v>
      </c>
      <c r="K288" s="34">
        <v>9.6793730657881607</v>
      </c>
      <c r="L288" s="34">
        <v>0.15394629130478188</v>
      </c>
      <c r="M288" s="34">
        <v>6.7543935309973042</v>
      </c>
      <c r="N288" s="34">
        <v>14.644140960367377</v>
      </c>
      <c r="O288" s="34">
        <v>2.0301667165818107</v>
      </c>
      <c r="P288" s="34">
        <v>3.848657282619547E-2</v>
      </c>
      <c r="Q288" s="34">
        <v>0.15394629130478188</v>
      </c>
      <c r="R288" s="34">
        <v>3.79</v>
      </c>
      <c r="S288" s="5">
        <f t="shared" si="756"/>
        <v>100.17000000000002</v>
      </c>
      <c r="U288" s="4">
        <v>42</v>
      </c>
      <c r="V288" s="4">
        <v>279</v>
      </c>
      <c r="W288" s="4">
        <v>526</v>
      </c>
      <c r="Y288" s="4">
        <v>249</v>
      </c>
      <c r="Z288" s="4">
        <v>159</v>
      </c>
      <c r="AC288" s="4">
        <v>139</v>
      </c>
      <c r="AD288" s="4">
        <v>37</v>
      </c>
      <c r="AE288" s="4">
        <v>77</v>
      </c>
      <c r="AF288" s="26"/>
      <c r="AG288" s="4">
        <v>6</v>
      </c>
      <c r="BK288" s="4">
        <f t="shared" si="632"/>
        <v>7037</v>
      </c>
      <c r="BL288" s="6">
        <f t="shared" si="633"/>
        <v>0.76665714216934555</v>
      </c>
      <c r="BM288" s="6">
        <f t="shared" si="634"/>
        <v>1.4695048462681045E-2</v>
      </c>
      <c r="BN288" s="6">
        <f t="shared" si="635"/>
        <v>0.30757557220385673</v>
      </c>
      <c r="BO288" s="6">
        <f t="shared" si="636"/>
        <v>0.1212194497907096</v>
      </c>
      <c r="BP288" s="6">
        <f t="shared" si="637"/>
        <v>2.1700915041553692E-3</v>
      </c>
      <c r="BQ288" s="6">
        <f t="shared" si="638"/>
        <v>0.16756123867519979</v>
      </c>
      <c r="BR288" s="6">
        <f t="shared" si="639"/>
        <v>0.26112947504221429</v>
      </c>
      <c r="BS288" s="6">
        <f t="shared" si="640"/>
        <v>6.5510381303059403E-2</v>
      </c>
      <c r="BT288" s="6">
        <f t="shared" si="641"/>
        <v>8.1712468845425619E-4</v>
      </c>
      <c r="BU288" s="6">
        <f t="shared" si="642"/>
        <v>2.1691741764799477E-3</v>
      </c>
      <c r="BV288" s="5">
        <f t="shared" si="643"/>
        <v>1.1499999999999999</v>
      </c>
      <c r="BW288" s="5">
        <f t="shared" si="644"/>
        <v>7.68</v>
      </c>
      <c r="BX288" s="36">
        <f t="shared" si="645"/>
        <v>60.59</v>
      </c>
      <c r="BY288" s="5">
        <f t="shared" si="646"/>
        <v>1.29</v>
      </c>
      <c r="BZ288" s="5">
        <f t="shared" si="647"/>
        <v>13.36</v>
      </c>
      <c r="CA288" s="5">
        <f t="shared" si="648"/>
        <v>12.48</v>
      </c>
      <c r="CB288" s="5">
        <f t="shared" si="649"/>
        <v>7.63</v>
      </c>
      <c r="CC288" s="5">
        <f t="shared" si="650"/>
        <v>2.0699999999999998</v>
      </c>
      <c r="CD288" s="5">
        <f t="shared" si="651"/>
        <v>-12.575487670959371</v>
      </c>
      <c r="CE288" s="34">
        <f t="shared" si="652"/>
        <v>6.7928801038234994</v>
      </c>
      <c r="CF288" s="34">
        <f t="shared" si="653"/>
        <v>23.467187780772687</v>
      </c>
      <c r="CG288" s="34">
        <f t="shared" si="654"/>
        <v>28.946289462894626</v>
      </c>
      <c r="CH288" s="5">
        <f t="shared" si="655"/>
        <v>0.48</v>
      </c>
      <c r="CI288" s="5">
        <f t="shared" si="656"/>
        <v>0.05</v>
      </c>
      <c r="CJ288" s="6">
        <f t="shared" si="657"/>
        <v>0.05</v>
      </c>
      <c r="CK288" s="5" t="str">
        <f t="shared" si="658"/>
        <v/>
      </c>
      <c r="CL288" s="5" t="str">
        <f t="shared" si="659"/>
        <v/>
      </c>
      <c r="CM288" s="5" t="str">
        <f t="shared" si="660"/>
        <v/>
      </c>
      <c r="CN288" s="5">
        <f t="shared" si="661"/>
        <v>0.47</v>
      </c>
      <c r="CO288" s="5">
        <f t="shared" si="662"/>
        <v>1.89</v>
      </c>
      <c r="CP288" s="5">
        <f t="shared" si="663"/>
        <v>2.08</v>
      </c>
      <c r="CQ288" s="6" t="str">
        <f t="shared" si="664"/>
        <v/>
      </c>
      <c r="CR288" s="40">
        <f t="shared" si="665"/>
        <v>6.6E-3</v>
      </c>
      <c r="CS288" s="5" t="str">
        <f t="shared" si="666"/>
        <v/>
      </c>
      <c r="CT288" s="5" t="str">
        <f t="shared" si="667"/>
        <v/>
      </c>
      <c r="CU288" s="5" t="str">
        <f t="shared" si="668"/>
        <v/>
      </c>
      <c r="CV288" s="5" t="str">
        <f t="shared" si="669"/>
        <v/>
      </c>
      <c r="CW288" s="5" t="str">
        <f t="shared" si="670"/>
        <v/>
      </c>
      <c r="CX288" s="5" t="str">
        <f t="shared" si="671"/>
        <v/>
      </c>
      <c r="CY288" s="4">
        <f t="shared" si="672"/>
        <v>190</v>
      </c>
      <c r="CZ288" s="4">
        <f t="shared" si="673"/>
        <v>91.4</v>
      </c>
      <c r="DA288" s="4" t="str">
        <f t="shared" si="674"/>
        <v/>
      </c>
      <c r="DB288" s="5">
        <f t="shared" si="675"/>
        <v>0.16</v>
      </c>
      <c r="DC288" s="5" t="str">
        <f t="shared" si="676"/>
        <v/>
      </c>
      <c r="DD288" s="5" t="str">
        <f t="shared" si="677"/>
        <v/>
      </c>
      <c r="DE288" s="5" t="str">
        <f t="shared" si="678"/>
        <v/>
      </c>
      <c r="DF288" s="5" t="str">
        <f t="shared" si="679"/>
        <v/>
      </c>
      <c r="DG288" s="5" t="str">
        <f t="shared" si="680"/>
        <v/>
      </c>
      <c r="DH288" s="5" t="str">
        <f t="shared" si="681"/>
        <v/>
      </c>
      <c r="DI288" s="5" t="str">
        <f t="shared" si="682"/>
        <v/>
      </c>
      <c r="DJ288" s="5" t="str">
        <f t="shared" si="683"/>
        <v/>
      </c>
      <c r="DK288" s="5" t="str">
        <f t="shared" si="684"/>
        <v/>
      </c>
      <c r="DL288" s="5" t="str">
        <f t="shared" si="685"/>
        <v/>
      </c>
      <c r="DM288" s="5" t="str">
        <f t="shared" si="686"/>
        <v/>
      </c>
      <c r="DN288" s="5" t="str">
        <f t="shared" si="687"/>
        <v/>
      </c>
      <c r="DO288" s="5" t="str">
        <f t="shared" si="688"/>
        <v/>
      </c>
      <c r="DP288" s="5" t="str">
        <f t="shared" si="689"/>
        <v/>
      </c>
      <c r="DQ288" s="5" t="str">
        <f t="shared" si="690"/>
        <v/>
      </c>
      <c r="DR288" s="5" t="str">
        <f t="shared" si="691"/>
        <v/>
      </c>
      <c r="DS288" s="5" t="str">
        <f t="shared" si="692"/>
        <v/>
      </c>
      <c r="DT288" s="5" t="str">
        <f t="shared" si="693"/>
        <v/>
      </c>
      <c r="DU288" s="5" t="str">
        <f t="shared" si="694"/>
        <v/>
      </c>
      <c r="DV288" s="5" t="str">
        <f t="shared" si="695"/>
        <v/>
      </c>
      <c r="DW288" s="5" t="str">
        <f t="shared" si="696"/>
        <v/>
      </c>
      <c r="DX288" s="5" t="str">
        <f t="shared" si="697"/>
        <v/>
      </c>
      <c r="DY288" s="5" t="str">
        <f t="shared" si="698"/>
        <v/>
      </c>
      <c r="DZ288" s="36" t="str">
        <f t="shared" si="699"/>
        <v/>
      </c>
      <c r="EA288" s="36" t="str">
        <f t="shared" si="700"/>
        <v/>
      </c>
      <c r="EB288" s="4">
        <f t="shared" si="701"/>
        <v>-325.82273165681949</v>
      </c>
      <c r="EC288" s="4">
        <f t="shared" si="702"/>
        <v>15.138558036792011</v>
      </c>
      <c r="ED288" s="4">
        <f t="shared" si="703"/>
        <v>-281.01088387208546</v>
      </c>
      <c r="EE288" s="4">
        <f t="shared" si="704"/>
        <v>303.47573692859044</v>
      </c>
      <c r="EF288" s="4">
        <f t="shared" si="705"/>
        <v>236.38570503461756</v>
      </c>
      <c r="EG288" s="5">
        <f t="shared" si="706"/>
        <v>0.52268701286854025</v>
      </c>
      <c r="EH288" s="5">
        <f t="shared" si="707"/>
        <v>4.6395521162944062</v>
      </c>
      <c r="EI288" s="5">
        <f t="shared" si="708"/>
        <v>0.93952781962932996</v>
      </c>
      <c r="EJ288" s="5">
        <f t="shared" si="709"/>
        <v>0.2539247702984409</v>
      </c>
      <c r="EK288" s="5">
        <f t="shared" si="710"/>
        <v>0.21344662880920265</v>
      </c>
      <c r="EL288" s="5">
        <f t="shared" si="711"/>
        <v>1.7021788170717189</v>
      </c>
      <c r="EM288" s="5">
        <f t="shared" si="712"/>
        <v>0.34</v>
      </c>
      <c r="EN288" s="5">
        <f t="shared" si="713"/>
        <v>19.53</v>
      </c>
      <c r="EO288" s="36">
        <f t="shared" si="714"/>
        <v>1.17</v>
      </c>
      <c r="EP288" s="36">
        <f t="shared" si="715"/>
        <v>1.5394629130478188</v>
      </c>
      <c r="EQ288" s="36">
        <f t="shared" si="716"/>
        <v>1.5394629130478188</v>
      </c>
      <c r="ER288" s="36">
        <f t="shared" si="717"/>
        <v>70.371736248377772</v>
      </c>
      <c r="ES288" s="36">
        <f t="shared" si="718"/>
        <v>77</v>
      </c>
      <c r="ET288" s="36">
        <f t="shared" si="719"/>
        <v>111</v>
      </c>
      <c r="EU288" s="36">
        <f t="shared" si="720"/>
        <v>8.7114357592093441</v>
      </c>
      <c r="EV288" s="36">
        <f t="shared" si="721"/>
        <v>6.7543935309973042</v>
      </c>
      <c r="EW288" s="36">
        <f t="shared" si="722"/>
        <v>15.683278426674654</v>
      </c>
      <c r="EX288" s="36">
        <f t="shared" si="723"/>
        <v>8.7114357592093441</v>
      </c>
      <c r="EY288" s="36">
        <f t="shared" si="724"/>
        <v>2.0686532894080063</v>
      </c>
      <c r="EZ288" s="36">
        <f t="shared" si="725"/>
        <v>6.7543935309973042</v>
      </c>
      <c r="FA288" s="5" t="str">
        <f t="shared" si="726"/>
        <v/>
      </c>
      <c r="FB288" s="5" t="str">
        <f t="shared" si="727"/>
        <v/>
      </c>
      <c r="FC288" s="5" t="str">
        <f t="shared" si="728"/>
        <v/>
      </c>
      <c r="FD288" s="36">
        <f t="shared" si="729"/>
        <v>70.371736248377772</v>
      </c>
      <c r="FE288" s="36">
        <f t="shared" si="730"/>
        <v>77</v>
      </c>
      <c r="FF288" s="36">
        <f t="shared" si="731"/>
        <v>69.5</v>
      </c>
      <c r="FG288" s="5" t="str">
        <f t="shared" si="732"/>
        <v/>
      </c>
      <c r="FH288" s="36" t="str">
        <f t="shared" si="733"/>
        <v/>
      </c>
      <c r="FI288" s="36" t="str">
        <f t="shared" si="734"/>
        <v/>
      </c>
      <c r="FJ288" s="5" t="str">
        <f t="shared" si="735"/>
        <v/>
      </c>
      <c r="FK288" s="5" t="str">
        <f t="shared" si="736"/>
        <v/>
      </c>
      <c r="FL288" s="5" t="str">
        <f t="shared" si="737"/>
        <v/>
      </c>
      <c r="FM288" s="5" t="str">
        <f t="shared" si="738"/>
        <v/>
      </c>
      <c r="FN288" s="5" t="str">
        <f t="shared" si="739"/>
        <v/>
      </c>
      <c r="FO288" s="5" t="str">
        <f t="shared" si="740"/>
        <v/>
      </c>
      <c r="FP288" s="4">
        <f t="shared" si="741"/>
        <v>140.74</v>
      </c>
      <c r="FQ288" s="4" t="str">
        <f t="shared" si="742"/>
        <v/>
      </c>
      <c r="FR288" s="4">
        <f t="shared" si="743"/>
        <v>279</v>
      </c>
      <c r="FS288" s="65">
        <f t="shared" si="744"/>
        <v>0.29718665658222099</v>
      </c>
      <c r="FT288" s="65">
        <f t="shared" si="745"/>
        <v>0.1738017480425427</v>
      </c>
      <c r="FU288" s="65" t="str">
        <f t="shared" si="746"/>
        <v/>
      </c>
      <c r="FV288" s="65" t="str">
        <f t="shared" si="747"/>
        <v/>
      </c>
      <c r="FW288" s="65">
        <f t="shared" si="748"/>
        <v>0.78636271512822753</v>
      </c>
      <c r="FX288" s="65">
        <f t="shared" si="749"/>
        <v>-0.10231275944533791</v>
      </c>
      <c r="FY288" s="65">
        <f t="shared" si="750"/>
        <v>4.2234844566834733</v>
      </c>
      <c r="FZ288" s="65">
        <f t="shared" si="751"/>
        <v>-5.1299791672888677</v>
      </c>
      <c r="GA288" s="65" t="str">
        <f t="shared" si="752"/>
        <v/>
      </c>
      <c r="GB288" s="65">
        <f t="shared" si="753"/>
        <v>0.27281614155934908</v>
      </c>
      <c r="GC288" s="65">
        <f t="shared" si="754"/>
        <v>-1.5276069907157834</v>
      </c>
      <c r="GD288" s="65">
        <f t="shared" si="755"/>
        <v>-2.3467132045522612</v>
      </c>
    </row>
    <row r="289" spans="1:186">
      <c r="D289" s="38" t="s">
        <v>439</v>
      </c>
      <c r="E289" s="38" t="s">
        <v>646</v>
      </c>
      <c r="F289" s="58" t="s">
        <v>540</v>
      </c>
      <c r="G289" s="38" t="s">
        <v>541</v>
      </c>
      <c r="H289" s="34">
        <v>45.919392094230382</v>
      </c>
      <c r="I289" s="34">
        <v>0.88324216410461165</v>
      </c>
      <c r="J289" s="34">
        <v>12.208982830904372</v>
      </c>
      <c r="K289" s="34">
        <v>7.9767807945697742</v>
      </c>
      <c r="L289" s="34">
        <v>0.20240966260730686</v>
      </c>
      <c r="M289" s="34">
        <v>6.4587083250149728</v>
      </c>
      <c r="N289" s="34">
        <v>16.192773008584549</v>
      </c>
      <c r="O289" s="34">
        <v>1.8124865242563386</v>
      </c>
      <c r="P289" s="34">
        <v>0.38641844679576759</v>
      </c>
      <c r="Q289" s="34">
        <v>0.12880614893192255</v>
      </c>
      <c r="R289" s="34">
        <v>8.01</v>
      </c>
      <c r="S289" s="5">
        <f t="shared" si="756"/>
        <v>100.18000000000002</v>
      </c>
      <c r="U289" s="4">
        <v>35</v>
      </c>
      <c r="V289" s="4">
        <v>227</v>
      </c>
      <c r="W289" s="4">
        <v>420</v>
      </c>
      <c r="Y289" s="4">
        <v>186</v>
      </c>
      <c r="Z289" s="4">
        <v>96</v>
      </c>
      <c r="AC289" s="4">
        <v>121</v>
      </c>
      <c r="AD289" s="4">
        <v>26</v>
      </c>
      <c r="AE289" s="4">
        <v>61</v>
      </c>
      <c r="AF289" s="26"/>
      <c r="AG289" s="4">
        <v>21</v>
      </c>
      <c r="AH289" s="5">
        <v>5.3</v>
      </c>
      <c r="AI289" s="5">
        <v>12</v>
      </c>
      <c r="AK289" s="5">
        <v>12</v>
      </c>
      <c r="AL289" s="5">
        <v>3.4</v>
      </c>
      <c r="AM289" s="5">
        <v>1.25</v>
      </c>
      <c r="AO289" s="5">
        <v>1.1100000000000001</v>
      </c>
      <c r="AT289" s="5">
        <v>4.67</v>
      </c>
      <c r="AU289" s="5">
        <v>0.64</v>
      </c>
      <c r="BK289" s="4">
        <f t="shared" si="632"/>
        <v>5295</v>
      </c>
      <c r="BL289" s="6">
        <f t="shared" si="633"/>
        <v>0.76417693616625693</v>
      </c>
      <c r="BM289" s="6">
        <f t="shared" si="634"/>
        <v>1.1057112720388229E-2</v>
      </c>
      <c r="BN289" s="6">
        <f t="shared" si="635"/>
        <v>0.23943876899204494</v>
      </c>
      <c r="BO289" s="6">
        <f t="shared" si="636"/>
        <v>9.9897066932620848E-2</v>
      </c>
      <c r="BP289" s="6">
        <f t="shared" si="637"/>
        <v>2.8532515168777401E-3</v>
      </c>
      <c r="BQ289" s="6">
        <f t="shared" si="638"/>
        <v>0.16022595695894251</v>
      </c>
      <c r="BR289" s="6">
        <f t="shared" si="639"/>
        <v>0.28874416919729939</v>
      </c>
      <c r="BS289" s="6">
        <f t="shared" si="640"/>
        <v>5.8486173741734065E-2</v>
      </c>
      <c r="BT289" s="6">
        <f t="shared" si="641"/>
        <v>8.2042133077657661E-3</v>
      </c>
      <c r="BU289" s="6">
        <f t="shared" si="642"/>
        <v>1.8149379869229611E-3</v>
      </c>
      <c r="BV289" s="5">
        <f t="shared" si="643"/>
        <v>0.95</v>
      </c>
      <c r="BW289" s="5">
        <f t="shared" si="644"/>
        <v>6.32</v>
      </c>
      <c r="BX289" s="36">
        <f t="shared" si="645"/>
        <v>64.08</v>
      </c>
      <c r="BY289" s="5">
        <f t="shared" si="646"/>
        <v>1.1100000000000001</v>
      </c>
      <c r="BZ289" s="5">
        <f t="shared" si="647"/>
        <v>13.82</v>
      </c>
      <c r="CA289" s="5">
        <f t="shared" si="648"/>
        <v>18.329999999999998</v>
      </c>
      <c r="CB289" s="5">
        <f t="shared" si="649"/>
        <v>6.86</v>
      </c>
      <c r="CC289" s="5">
        <f t="shared" si="650"/>
        <v>2.2000000000000002</v>
      </c>
      <c r="CD289" s="5">
        <f t="shared" si="651"/>
        <v>-13.993868037532444</v>
      </c>
      <c r="CE289" s="34">
        <f t="shared" si="652"/>
        <v>6.8451267718107403</v>
      </c>
      <c r="CF289" s="34">
        <f t="shared" si="653"/>
        <v>24.850386304651629</v>
      </c>
      <c r="CG289" s="34">
        <f t="shared" si="654"/>
        <v>27.54535357275083</v>
      </c>
      <c r="CH289" s="5">
        <f t="shared" si="655"/>
        <v>5.7</v>
      </c>
      <c r="CI289" s="5">
        <f t="shared" si="656"/>
        <v>0.61</v>
      </c>
      <c r="CJ289" s="6">
        <f t="shared" si="657"/>
        <v>4.7E-2</v>
      </c>
      <c r="CK289" s="5" t="str">
        <f t="shared" si="658"/>
        <v/>
      </c>
      <c r="CL289" s="5">
        <f t="shared" si="659"/>
        <v>10.083</v>
      </c>
      <c r="CM289" s="5" t="str">
        <f t="shared" si="660"/>
        <v/>
      </c>
      <c r="CN289" s="5">
        <f t="shared" si="661"/>
        <v>0.44</v>
      </c>
      <c r="CO289" s="5">
        <f t="shared" si="662"/>
        <v>1.85</v>
      </c>
      <c r="CP289" s="5">
        <f t="shared" si="663"/>
        <v>2.35</v>
      </c>
      <c r="CQ289" s="6" t="str">
        <f t="shared" si="664"/>
        <v/>
      </c>
      <c r="CR289" s="40">
        <f t="shared" si="665"/>
        <v>6.8999999999999999E-3</v>
      </c>
      <c r="CS289" s="5" t="str">
        <f t="shared" si="666"/>
        <v/>
      </c>
      <c r="CT289" s="5">
        <f t="shared" si="667"/>
        <v>3.96</v>
      </c>
      <c r="CU289" s="5" t="str">
        <f t="shared" si="668"/>
        <v/>
      </c>
      <c r="CV289" s="5" t="str">
        <f t="shared" si="669"/>
        <v/>
      </c>
      <c r="CW289" s="5" t="str">
        <f t="shared" si="670"/>
        <v/>
      </c>
      <c r="CX289" s="5">
        <f t="shared" si="671"/>
        <v>2.57</v>
      </c>
      <c r="CY289" s="4">
        <f t="shared" si="672"/>
        <v>204</v>
      </c>
      <c r="CZ289" s="4">
        <f t="shared" si="673"/>
        <v>86.8</v>
      </c>
      <c r="DA289" s="4">
        <f t="shared" si="674"/>
        <v>1134</v>
      </c>
      <c r="DB289" s="5">
        <f t="shared" si="675"/>
        <v>0.81</v>
      </c>
      <c r="DC289" s="5">
        <f t="shared" si="676"/>
        <v>4.5</v>
      </c>
      <c r="DD289" s="5" t="str">
        <f t="shared" si="677"/>
        <v/>
      </c>
      <c r="DE289" s="5" t="str">
        <f t="shared" si="678"/>
        <v/>
      </c>
      <c r="DF289" s="5" t="str">
        <f t="shared" si="679"/>
        <v/>
      </c>
      <c r="DG289" s="5" t="str">
        <f t="shared" si="680"/>
        <v/>
      </c>
      <c r="DH289" s="5" t="str">
        <f t="shared" si="681"/>
        <v/>
      </c>
      <c r="DI289" s="5">
        <f t="shared" si="682"/>
        <v>0.19</v>
      </c>
      <c r="DJ289" s="5">
        <f t="shared" si="683"/>
        <v>13.37</v>
      </c>
      <c r="DK289" s="5" t="str">
        <f t="shared" si="684"/>
        <v/>
      </c>
      <c r="DL289" s="5" t="str">
        <f t="shared" si="685"/>
        <v/>
      </c>
      <c r="DM289" s="5" t="str">
        <f t="shared" si="686"/>
        <v/>
      </c>
      <c r="DN289" s="5" t="str">
        <f t="shared" si="687"/>
        <v/>
      </c>
      <c r="DO289" s="5" t="str">
        <f t="shared" si="688"/>
        <v/>
      </c>
      <c r="DP289" s="5" t="str">
        <f t="shared" si="689"/>
        <v/>
      </c>
      <c r="DQ289" s="5">
        <f t="shared" si="690"/>
        <v>0.76</v>
      </c>
      <c r="DR289" s="5">
        <f t="shared" si="691"/>
        <v>0.96</v>
      </c>
      <c r="DS289" s="5">
        <f t="shared" si="692"/>
        <v>0.79</v>
      </c>
      <c r="DT289" s="5" t="str">
        <f t="shared" si="693"/>
        <v/>
      </c>
      <c r="DU289" s="5" t="str">
        <f t="shared" si="694"/>
        <v/>
      </c>
      <c r="DV289" s="5" t="str">
        <f t="shared" si="695"/>
        <v/>
      </c>
      <c r="DW289" s="5" t="str">
        <f t="shared" si="696"/>
        <v/>
      </c>
      <c r="DX289" s="5" t="str">
        <f t="shared" si="697"/>
        <v/>
      </c>
      <c r="DY289" s="5" t="str">
        <f t="shared" si="698"/>
        <v/>
      </c>
      <c r="DZ289" s="36" t="str">
        <f t="shared" si="699"/>
        <v/>
      </c>
      <c r="EA289" s="36" t="str">
        <f t="shared" si="700"/>
        <v/>
      </c>
      <c r="EB289" s="4">
        <f t="shared" si="701"/>
        <v>-339.02612963126768</v>
      </c>
      <c r="EC289" s="4">
        <f t="shared" si="702"/>
        <v>-4.4608544589471162</v>
      </c>
      <c r="ED289" s="4">
        <f t="shared" si="703"/>
        <v>-404.7399564520536</v>
      </c>
      <c r="EE289" s="4">
        <f t="shared" si="704"/>
        <v>271.18013661195164</v>
      </c>
      <c r="EF289" s="4">
        <f t="shared" si="705"/>
        <v>288.28071784699546</v>
      </c>
      <c r="EG289" s="5">
        <f t="shared" si="706"/>
        <v>0.37177494298223396</v>
      </c>
      <c r="EH289" s="5">
        <f t="shared" si="707"/>
        <v>3.591554847883613</v>
      </c>
      <c r="EI289" s="5">
        <f t="shared" si="708"/>
        <v>0.67380216598013221</v>
      </c>
      <c r="EJ289" s="5">
        <f t="shared" si="709"/>
        <v>0.23093189842963588</v>
      </c>
      <c r="EK289" s="5">
        <f t="shared" si="710"/>
        <v>0.25280666881138375</v>
      </c>
      <c r="EL289" s="5">
        <f t="shared" si="711"/>
        <v>2.497000631865482</v>
      </c>
      <c r="EM289" s="5">
        <f t="shared" si="712"/>
        <v>0.27</v>
      </c>
      <c r="EN289" s="5">
        <f t="shared" si="713"/>
        <v>18.600000000000001</v>
      </c>
      <c r="EO289" s="36">
        <f t="shared" si="714"/>
        <v>0.88</v>
      </c>
      <c r="EP289" s="36">
        <f t="shared" si="715"/>
        <v>2.0240966260730686</v>
      </c>
      <c r="EQ289" s="36">
        <f t="shared" si="716"/>
        <v>1.2880614893192255</v>
      </c>
      <c r="ER289" s="36">
        <f t="shared" si="717"/>
        <v>52.950367738071471</v>
      </c>
      <c r="ES289" s="36">
        <f t="shared" si="718"/>
        <v>61</v>
      </c>
      <c r="ET289" s="36">
        <f t="shared" si="719"/>
        <v>78</v>
      </c>
      <c r="EU289" s="36">
        <f t="shared" si="720"/>
        <v>7.1791027151127969</v>
      </c>
      <c r="EV289" s="36">
        <f t="shared" si="721"/>
        <v>6.4587083250149728</v>
      </c>
      <c r="EW289" s="36">
        <f t="shared" si="722"/>
        <v>12.208982830904372</v>
      </c>
      <c r="EX289" s="36">
        <f t="shared" si="723"/>
        <v>7.1791027151127969</v>
      </c>
      <c r="EY289" s="36">
        <f t="shared" si="724"/>
        <v>2.198904971052106</v>
      </c>
      <c r="EZ289" s="36">
        <f t="shared" si="725"/>
        <v>6.4587083250149728</v>
      </c>
      <c r="FA289" s="5" t="str">
        <f t="shared" si="726"/>
        <v/>
      </c>
      <c r="FB289" s="5" t="str">
        <f t="shared" si="727"/>
        <v/>
      </c>
      <c r="FC289" s="5" t="str">
        <f t="shared" si="728"/>
        <v/>
      </c>
      <c r="FD289" s="36">
        <f t="shared" si="729"/>
        <v>52.950367738071471</v>
      </c>
      <c r="FE289" s="36">
        <f t="shared" si="730"/>
        <v>61</v>
      </c>
      <c r="FF289" s="36">
        <f t="shared" si="731"/>
        <v>60.5</v>
      </c>
      <c r="FG289" s="5" t="str">
        <f t="shared" si="732"/>
        <v/>
      </c>
      <c r="FH289" s="36" t="str">
        <f t="shared" si="733"/>
        <v/>
      </c>
      <c r="FI289" s="36" t="str">
        <f t="shared" si="734"/>
        <v/>
      </c>
      <c r="FJ289" s="5" t="str">
        <f t="shared" si="735"/>
        <v/>
      </c>
      <c r="FK289" s="5" t="str">
        <f t="shared" si="736"/>
        <v/>
      </c>
      <c r="FL289" s="5" t="str">
        <f t="shared" si="737"/>
        <v/>
      </c>
      <c r="FM289" s="5" t="str">
        <f t="shared" si="738"/>
        <v/>
      </c>
      <c r="FN289" s="5" t="str">
        <f t="shared" si="739"/>
        <v/>
      </c>
      <c r="FO289" s="5" t="str">
        <f t="shared" si="740"/>
        <v/>
      </c>
      <c r="FP289" s="4">
        <f t="shared" si="741"/>
        <v>105.9</v>
      </c>
      <c r="FQ289" s="4">
        <f t="shared" si="742"/>
        <v>170</v>
      </c>
      <c r="FR289" s="4">
        <f t="shared" si="743"/>
        <v>227</v>
      </c>
      <c r="FS289" s="65">
        <f t="shared" si="744"/>
        <v>0.33112989708563773</v>
      </c>
      <c r="FT289" s="65">
        <f t="shared" si="745"/>
        <v>0.21814208857880943</v>
      </c>
      <c r="FU289" s="65">
        <f t="shared" si="746"/>
        <v>-0.40823996531184958</v>
      </c>
      <c r="FV289" s="65">
        <f t="shared" si="747"/>
        <v>-0.42236460800345593</v>
      </c>
      <c r="FW289" s="65">
        <f t="shared" si="748"/>
        <v>0.9084770417891197</v>
      </c>
      <c r="FX289" s="65">
        <f t="shared" si="749"/>
        <v>-3.902060279909135E-2</v>
      </c>
      <c r="FY289" s="65">
        <f t="shared" si="750"/>
        <v>4.4060267242559661</v>
      </c>
      <c r="FZ289" s="65">
        <f t="shared" si="751"/>
        <v>-5.1101429155108899</v>
      </c>
      <c r="GA289" s="65" t="str">
        <f t="shared" si="752"/>
        <v/>
      </c>
      <c r="GB289" s="65">
        <f t="shared" si="753"/>
        <v>0.23107083958874017</v>
      </c>
      <c r="GC289" s="65">
        <f t="shared" si="754"/>
        <v>-1.4943792956677979</v>
      </c>
      <c r="GD289" s="65">
        <f t="shared" si="755"/>
        <v>-2.2239998863046511</v>
      </c>
    </row>
    <row r="290" spans="1:186">
      <c r="D290" s="38" t="s">
        <v>439</v>
      </c>
      <c r="E290" s="38" t="s">
        <v>646</v>
      </c>
      <c r="F290" s="58" t="s">
        <v>542</v>
      </c>
      <c r="G290" s="38" t="s">
        <v>543</v>
      </c>
      <c r="H290" s="34">
        <v>46.105794309425015</v>
      </c>
      <c r="I290" s="34">
        <v>0.99688203912270312</v>
      </c>
      <c r="J290" s="34">
        <v>13.753279984192847</v>
      </c>
      <c r="K290" s="34">
        <v>9.9134380557202135</v>
      </c>
      <c r="L290" s="34">
        <v>0.1661470065204505</v>
      </c>
      <c r="M290" s="34">
        <v>6.5258852005532511</v>
      </c>
      <c r="N290" s="34">
        <v>12.811780280576961</v>
      </c>
      <c r="O290" s="34">
        <v>2.8891118356056116</v>
      </c>
      <c r="P290" s="34">
        <v>0.10153428176249753</v>
      </c>
      <c r="Q290" s="34">
        <v>0.1661470065204505</v>
      </c>
      <c r="R290" s="34">
        <v>7.79</v>
      </c>
      <c r="S290" s="5">
        <f t="shared" si="756"/>
        <v>101.22</v>
      </c>
      <c r="U290" s="4">
        <v>46</v>
      </c>
      <c r="V290" s="4">
        <v>293</v>
      </c>
      <c r="W290" s="4">
        <v>244</v>
      </c>
      <c r="Y290" s="4">
        <v>109</v>
      </c>
      <c r="Z290" s="4">
        <v>105</v>
      </c>
      <c r="AC290" s="4">
        <v>96</v>
      </c>
      <c r="AD290" s="4">
        <v>31</v>
      </c>
      <c r="AE290" s="4">
        <v>58</v>
      </c>
      <c r="AF290" s="26"/>
      <c r="AG290" s="4">
        <v>5</v>
      </c>
      <c r="BK290" s="4">
        <f t="shared" si="632"/>
        <v>5976</v>
      </c>
      <c r="BL290" s="6">
        <f t="shared" si="633"/>
        <v>0.76727898667706795</v>
      </c>
      <c r="BM290" s="6">
        <f t="shared" si="634"/>
        <v>1.2479745106693831E-2</v>
      </c>
      <c r="BN290" s="6">
        <f t="shared" si="635"/>
        <v>0.26972504381629431</v>
      </c>
      <c r="BO290" s="6">
        <f t="shared" si="636"/>
        <v>0.12415075836844351</v>
      </c>
      <c r="BP290" s="6">
        <f t="shared" si="637"/>
        <v>2.342077904150698E-3</v>
      </c>
      <c r="BQ290" s="6">
        <f t="shared" si="638"/>
        <v>0.16189246342230837</v>
      </c>
      <c r="BR290" s="6">
        <f t="shared" si="639"/>
        <v>0.22845542583054496</v>
      </c>
      <c r="BS290" s="6">
        <f t="shared" si="640"/>
        <v>9.3227229287047811E-2</v>
      </c>
      <c r="BT290" s="6">
        <f t="shared" si="641"/>
        <v>2.155717234872559E-3</v>
      </c>
      <c r="BU290" s="6">
        <f t="shared" si="642"/>
        <v>2.3410878754466747E-3</v>
      </c>
      <c r="BV290" s="5">
        <f t="shared" si="643"/>
        <v>1.18</v>
      </c>
      <c r="BW290" s="5">
        <f t="shared" si="644"/>
        <v>7.86</v>
      </c>
      <c r="BX290" s="36">
        <f t="shared" si="645"/>
        <v>59.19</v>
      </c>
      <c r="BY290" s="5">
        <f t="shared" si="646"/>
        <v>1.37</v>
      </c>
      <c r="BZ290" s="5">
        <f t="shared" si="647"/>
        <v>13.8</v>
      </c>
      <c r="CA290" s="5">
        <f t="shared" si="648"/>
        <v>12.85</v>
      </c>
      <c r="CB290" s="5">
        <f t="shared" si="649"/>
        <v>6</v>
      </c>
      <c r="CC290" s="5">
        <f t="shared" si="650"/>
        <v>2.99</v>
      </c>
      <c r="CD290" s="5">
        <f t="shared" si="651"/>
        <v>-9.8211341632088534</v>
      </c>
      <c r="CE290" s="34">
        <f t="shared" si="652"/>
        <v>6.6274194823157488</v>
      </c>
      <c r="CF290" s="34">
        <f t="shared" si="653"/>
        <v>22.32831159849832</v>
      </c>
      <c r="CG290" s="34">
        <f t="shared" si="654"/>
        <v>29.681686647374956</v>
      </c>
      <c r="CH290" s="5">
        <f t="shared" si="655"/>
        <v>1.1599999999999999</v>
      </c>
      <c r="CI290" s="5">
        <f t="shared" si="656"/>
        <v>0.14000000000000001</v>
      </c>
      <c r="CJ290" s="6">
        <f t="shared" si="657"/>
        <v>3.5000000000000003E-2</v>
      </c>
      <c r="CK290" s="5" t="str">
        <f t="shared" si="658"/>
        <v/>
      </c>
      <c r="CL290" s="5" t="str">
        <f t="shared" si="659"/>
        <v/>
      </c>
      <c r="CM290" s="5" t="str">
        <f t="shared" si="660"/>
        <v/>
      </c>
      <c r="CN290" s="5">
        <f t="shared" si="661"/>
        <v>0.45</v>
      </c>
      <c r="CO290" s="5">
        <f t="shared" si="662"/>
        <v>0.83</v>
      </c>
      <c r="CP290" s="5">
        <f t="shared" si="663"/>
        <v>1.87</v>
      </c>
      <c r="CQ290" s="6" t="str">
        <f t="shared" si="664"/>
        <v/>
      </c>
      <c r="CR290" s="40">
        <f t="shared" si="665"/>
        <v>5.7999999999999996E-3</v>
      </c>
      <c r="CS290" s="5" t="str">
        <f t="shared" si="666"/>
        <v/>
      </c>
      <c r="CT290" s="5" t="str">
        <f t="shared" si="667"/>
        <v/>
      </c>
      <c r="CU290" s="5" t="str">
        <f t="shared" si="668"/>
        <v/>
      </c>
      <c r="CV290" s="5" t="str">
        <f t="shared" si="669"/>
        <v/>
      </c>
      <c r="CW290" s="5" t="str">
        <f t="shared" si="670"/>
        <v/>
      </c>
      <c r="CX290" s="5" t="str">
        <f t="shared" si="671"/>
        <v/>
      </c>
      <c r="CY290" s="4">
        <f t="shared" si="672"/>
        <v>193</v>
      </c>
      <c r="CZ290" s="4">
        <f t="shared" si="673"/>
        <v>103</v>
      </c>
      <c r="DA290" s="4" t="str">
        <f t="shared" si="674"/>
        <v/>
      </c>
      <c r="DB290" s="5">
        <f t="shared" si="675"/>
        <v>0.16</v>
      </c>
      <c r="DC290" s="5" t="str">
        <f t="shared" si="676"/>
        <v/>
      </c>
      <c r="DD290" s="5" t="str">
        <f t="shared" si="677"/>
        <v/>
      </c>
      <c r="DE290" s="5" t="str">
        <f t="shared" si="678"/>
        <v/>
      </c>
      <c r="DF290" s="5" t="str">
        <f t="shared" si="679"/>
        <v/>
      </c>
      <c r="DG290" s="5" t="str">
        <f t="shared" si="680"/>
        <v/>
      </c>
      <c r="DH290" s="5" t="str">
        <f t="shared" si="681"/>
        <v/>
      </c>
      <c r="DI290" s="5" t="str">
        <f t="shared" si="682"/>
        <v/>
      </c>
      <c r="DJ290" s="5" t="str">
        <f t="shared" si="683"/>
        <v/>
      </c>
      <c r="DK290" s="5" t="str">
        <f t="shared" si="684"/>
        <v/>
      </c>
      <c r="DL290" s="5" t="str">
        <f t="shared" si="685"/>
        <v/>
      </c>
      <c r="DM290" s="5" t="str">
        <f t="shared" si="686"/>
        <v/>
      </c>
      <c r="DN290" s="5" t="str">
        <f t="shared" si="687"/>
        <v/>
      </c>
      <c r="DO290" s="5" t="str">
        <f t="shared" si="688"/>
        <v/>
      </c>
      <c r="DP290" s="5" t="str">
        <f t="shared" si="689"/>
        <v/>
      </c>
      <c r="DQ290" s="5" t="str">
        <f t="shared" si="690"/>
        <v/>
      </c>
      <c r="DR290" s="5" t="str">
        <f t="shared" si="691"/>
        <v/>
      </c>
      <c r="DS290" s="5" t="str">
        <f t="shared" si="692"/>
        <v/>
      </c>
      <c r="DT290" s="5" t="str">
        <f t="shared" si="693"/>
        <v/>
      </c>
      <c r="DU290" s="5" t="str">
        <f t="shared" si="694"/>
        <v/>
      </c>
      <c r="DV290" s="5" t="str">
        <f t="shared" si="695"/>
        <v/>
      </c>
      <c r="DW290" s="5" t="str">
        <f t="shared" si="696"/>
        <v/>
      </c>
      <c r="DX290" s="5" t="str">
        <f t="shared" si="697"/>
        <v/>
      </c>
      <c r="DY290" s="5" t="str">
        <f t="shared" si="698"/>
        <v/>
      </c>
      <c r="DZ290" s="36" t="str">
        <f t="shared" si="699"/>
        <v/>
      </c>
      <c r="EA290" s="36" t="str">
        <f t="shared" si="700"/>
        <v/>
      </c>
      <c r="EB290" s="4">
        <f t="shared" si="701"/>
        <v>-319.52693788272018</v>
      </c>
      <c r="EC290" s="4">
        <f t="shared" si="702"/>
        <v>8.0730984834056212</v>
      </c>
      <c r="ED290" s="4">
        <f t="shared" si="703"/>
        <v>-282.56875436671595</v>
      </c>
      <c r="EE290" s="4">
        <f t="shared" si="704"/>
        <v>298.52296689744566</v>
      </c>
      <c r="EF290" s="4">
        <f t="shared" si="705"/>
        <v>248.40393461914874</v>
      </c>
      <c r="EG290" s="5">
        <f t="shared" si="706"/>
        <v>0.48849276277778741</v>
      </c>
      <c r="EH290" s="5">
        <f t="shared" si="707"/>
        <v>2.8291907876280904</v>
      </c>
      <c r="EI290" s="5">
        <f t="shared" si="708"/>
        <v>0.83313504936589555</v>
      </c>
      <c r="EJ290" s="5">
        <f t="shared" si="709"/>
        <v>0.41739067371497313</v>
      </c>
      <c r="EK290" s="5">
        <f t="shared" si="710"/>
        <v>0.34824443460333876</v>
      </c>
      <c r="EL290" s="5">
        <f t="shared" si="711"/>
        <v>1.7073124122217531</v>
      </c>
      <c r="EM290" s="5">
        <f t="shared" si="712"/>
        <v>0.3</v>
      </c>
      <c r="EN290" s="5">
        <f t="shared" si="713"/>
        <v>18.71</v>
      </c>
      <c r="EO290" s="36">
        <f t="shared" si="714"/>
        <v>1</v>
      </c>
      <c r="EP290" s="36">
        <f t="shared" si="715"/>
        <v>1.6614700652045049</v>
      </c>
      <c r="EQ290" s="36">
        <f t="shared" si="716"/>
        <v>1.6614700652045049</v>
      </c>
      <c r="ER290" s="36">
        <f t="shared" si="717"/>
        <v>59.763078245406057</v>
      </c>
      <c r="ES290" s="36">
        <f t="shared" si="718"/>
        <v>58</v>
      </c>
      <c r="ET290" s="36">
        <f t="shared" si="719"/>
        <v>93</v>
      </c>
      <c r="EU290" s="36">
        <f t="shared" si="720"/>
        <v>8.9220942501481932</v>
      </c>
      <c r="EV290" s="36">
        <f t="shared" si="721"/>
        <v>6.5258852005532511</v>
      </c>
      <c r="EW290" s="36">
        <f t="shared" si="722"/>
        <v>13.753279984192847</v>
      </c>
      <c r="EX290" s="36">
        <f t="shared" si="723"/>
        <v>8.9220942501481932</v>
      </c>
      <c r="EY290" s="36">
        <f t="shared" si="724"/>
        <v>2.9906461173681089</v>
      </c>
      <c r="EZ290" s="36">
        <f t="shared" si="725"/>
        <v>6.5258852005532511</v>
      </c>
      <c r="FA290" s="5" t="str">
        <f t="shared" si="726"/>
        <v/>
      </c>
      <c r="FB290" s="5" t="str">
        <f t="shared" si="727"/>
        <v/>
      </c>
      <c r="FC290" s="5" t="str">
        <f t="shared" si="728"/>
        <v/>
      </c>
      <c r="FD290" s="36">
        <f t="shared" si="729"/>
        <v>59.763078245406057</v>
      </c>
      <c r="FE290" s="36">
        <f t="shared" si="730"/>
        <v>58</v>
      </c>
      <c r="FF290" s="36">
        <f t="shared" si="731"/>
        <v>48</v>
      </c>
      <c r="FG290" s="5" t="str">
        <f t="shared" si="732"/>
        <v/>
      </c>
      <c r="FH290" s="36" t="str">
        <f t="shared" si="733"/>
        <v/>
      </c>
      <c r="FI290" s="36" t="str">
        <f t="shared" si="734"/>
        <v/>
      </c>
      <c r="FJ290" s="5" t="str">
        <f t="shared" si="735"/>
        <v/>
      </c>
      <c r="FK290" s="5" t="str">
        <f t="shared" si="736"/>
        <v/>
      </c>
      <c r="FL290" s="5" t="str">
        <f t="shared" si="737"/>
        <v/>
      </c>
      <c r="FM290" s="5" t="str">
        <f t="shared" si="738"/>
        <v/>
      </c>
      <c r="FN290" s="5" t="str">
        <f t="shared" si="739"/>
        <v/>
      </c>
      <c r="FO290" s="5" t="str">
        <f t="shared" si="740"/>
        <v/>
      </c>
      <c r="FP290" s="4">
        <f t="shared" si="741"/>
        <v>119.52</v>
      </c>
      <c r="FQ290" s="4" t="str">
        <f t="shared" si="742"/>
        <v/>
      </c>
      <c r="FR290" s="4">
        <f t="shared" si="743"/>
        <v>293</v>
      </c>
      <c r="FS290" s="65">
        <f t="shared" si="744"/>
        <v>0.38942703588278588</v>
      </c>
      <c r="FT290" s="65">
        <f t="shared" si="745"/>
        <v>0.28428725154626933</v>
      </c>
      <c r="FU290" s="65" t="str">
        <f t="shared" si="746"/>
        <v/>
      </c>
      <c r="FV290" s="65" t="str">
        <f t="shared" si="747"/>
        <v/>
      </c>
      <c r="FW290" s="65">
        <f t="shared" si="748"/>
        <v>0.85769179585963351</v>
      </c>
      <c r="FX290" s="65">
        <f t="shared" si="749"/>
        <v>-0.19207936443981155</v>
      </c>
      <c r="FY290" s="65">
        <f t="shared" si="750"/>
        <v>4.1070284658875078</v>
      </c>
      <c r="FZ290" s="65">
        <f t="shared" si="751"/>
        <v>-5.2309398511497385</v>
      </c>
      <c r="GA290" s="65" t="str">
        <f t="shared" si="752"/>
        <v/>
      </c>
      <c r="GB290" s="65">
        <f t="shared" si="753"/>
        <v>0.28157700563129823</v>
      </c>
      <c r="GC290" s="65">
        <f t="shared" si="754"/>
        <v>-1.5039218097213989</v>
      </c>
      <c r="GD290" s="65">
        <f t="shared" si="755"/>
        <v>-2.2751096294210633</v>
      </c>
    </row>
    <row r="291" spans="1:186">
      <c r="D291" s="38" t="s">
        <v>439</v>
      </c>
      <c r="E291" s="38" t="s">
        <v>646</v>
      </c>
      <c r="F291" s="58" t="s">
        <v>544</v>
      </c>
      <c r="G291" s="38" t="s">
        <v>545</v>
      </c>
      <c r="H291" s="34">
        <v>42.526964660076374</v>
      </c>
      <c r="I291" s="34">
        <v>1.0310703355980606</v>
      </c>
      <c r="J291" s="34">
        <v>13.844462597075777</v>
      </c>
      <c r="K291" s="34">
        <v>9.2140194535717601</v>
      </c>
      <c r="L291" s="34">
        <v>0.16872060037059172</v>
      </c>
      <c r="M291" s="34">
        <v>7.367466216182506</v>
      </c>
      <c r="N291" s="34">
        <v>18.128091173151358</v>
      </c>
      <c r="O291" s="34">
        <v>1.4153783697755196</v>
      </c>
      <c r="P291" s="34">
        <v>0.14060050030882645</v>
      </c>
      <c r="Q291" s="34">
        <v>0.1013260938892276</v>
      </c>
      <c r="R291" s="34">
        <v>6.28</v>
      </c>
      <c r="S291" s="5">
        <f t="shared" si="756"/>
        <v>100.21810000000001</v>
      </c>
      <c r="U291" s="4">
        <v>40</v>
      </c>
      <c r="V291" s="4">
        <v>267</v>
      </c>
      <c r="W291" s="4">
        <v>502</v>
      </c>
      <c r="Y291" s="4">
        <v>238</v>
      </c>
      <c r="Z291" s="4">
        <v>119</v>
      </c>
      <c r="AC291" s="4">
        <v>150</v>
      </c>
      <c r="AD291" s="4">
        <v>29</v>
      </c>
      <c r="AE291" s="4">
        <v>71</v>
      </c>
      <c r="AF291" s="26"/>
      <c r="AG291" s="4">
        <v>7.7190000000000003</v>
      </c>
      <c r="AH291" s="5">
        <v>6.5</v>
      </c>
      <c r="AI291" s="5">
        <v>12</v>
      </c>
      <c r="AK291" s="5">
        <v>7</v>
      </c>
      <c r="AL291" s="5">
        <v>3.1</v>
      </c>
      <c r="AM291" s="5">
        <v>1.59</v>
      </c>
      <c r="AO291" s="5">
        <v>0.8</v>
      </c>
      <c r="AT291" s="5">
        <v>3.49</v>
      </c>
      <c r="AU291" s="5">
        <v>0.54</v>
      </c>
      <c r="AV291" s="5">
        <v>2.4</v>
      </c>
      <c r="AX291" s="5">
        <v>0.6</v>
      </c>
      <c r="BK291" s="4">
        <f t="shared" ref="BK291:BK343" si="757">IF(ISNUMBER(I291),ROUND(I291*5995,0),"")</f>
        <v>6181</v>
      </c>
      <c r="BL291" s="6">
        <f t="shared" ref="BL291:BL343" si="758">IF(ISNUMBER(H291),H291/60.09,"")</f>
        <v>0.70772116259072015</v>
      </c>
      <c r="BM291" s="6">
        <f t="shared" ref="BM291:BM343" si="759">IF(ISNUMBER(I291),I291/79.88,"")</f>
        <v>1.2907740806185036E-2</v>
      </c>
      <c r="BN291" s="6">
        <f t="shared" ref="BN291:BN343" si="760">IF(ISNUMBER(J291),(J291/101.98)*2,"")</f>
        <v>0.27151328882282361</v>
      </c>
      <c r="BO291" s="6">
        <f t="shared" ref="BO291:BO343" si="761">IF(ISNUMBER(K291),(K291/159.7)*2,"")</f>
        <v>0.11539160242419237</v>
      </c>
      <c r="BP291" s="6">
        <f t="shared" ref="BP291:BP343" si="762">IF(ISNUMBER(L291),L291/70.94,"")</f>
        <v>2.3783563627092154E-3</v>
      </c>
      <c r="BQ291" s="6">
        <f t="shared" ref="BQ291:BQ343" si="763">IF(ISNUMBER(M291), M291/40.31,"")</f>
        <v>0.18277018645950149</v>
      </c>
      <c r="BR291" s="6">
        <f t="shared" ref="BR291:BR343" si="764">IF(ISNUMBER(N291),N291/56.08,"")</f>
        <v>0.32325412220312694</v>
      </c>
      <c r="BS291" s="6">
        <f t="shared" ref="BS291:BS343" si="765">IF(ISNUMBER(O291),(O291/61.98)*2,"")</f>
        <v>4.5672099702340097E-2</v>
      </c>
      <c r="BT291" s="6">
        <f t="shared" ref="BT291:BT343" si="766">IF(ISNUMBER(P291),(P291/94.2)*2,"")</f>
        <v>2.9851486265143621E-3</v>
      </c>
      <c r="BU291" s="6">
        <f t="shared" ref="BU291:BU343" si="767">IF(ISNUMBER(Q291),(Q291/141.94)*2,"")</f>
        <v>1.4277313497143525E-3</v>
      </c>
      <c r="BV291" s="5">
        <f t="shared" ref="BV291:BV343" si="768">IF(ISNUMBER(K291),ROUND(0.1189*K291,2),"")</f>
        <v>1.1000000000000001</v>
      </c>
      <c r="BW291" s="5">
        <f t="shared" ref="BW291:BW343" si="769">IF(ISNUMBER(K291),ROUND(0.9*(K291-BV291),2),"")</f>
        <v>7.3</v>
      </c>
      <c r="BX291" s="36">
        <f t="shared" ref="BX291:BX343" si="770">IF(AND(OR(ISNUMBER(BV291),ISNUMBER(BW291)),ISNUMBER(M291)),ROUND((BQ291/(BQ291+(BO291*0.899)))*100,2),"")</f>
        <v>63.79</v>
      </c>
      <c r="BY291" s="5">
        <f t="shared" ref="BY291:BY343" si="771">IF(AND(OR(ISNUMBER(K291),ISNUMBER(BV291)),ISNUMBER(M291)),ROUND(((K291*0.9))/M291,2),"")</f>
        <v>1.1299999999999999</v>
      </c>
      <c r="BZ291" s="5">
        <f t="shared" ref="BZ291:BZ343" si="772">IF(AND(ISNUMBER(J291),ISNUMBER(I291)),ROUND(J291/I291,2),"")</f>
        <v>13.43</v>
      </c>
      <c r="CA291" s="5">
        <f t="shared" ref="CA291:CA343" si="773">IF(AND(ISNUMBER(N291),ISNUMBER(I291)),ROUND(N291/I291,2),"")</f>
        <v>17.579999999999998</v>
      </c>
      <c r="CB291" s="5">
        <f t="shared" ref="CB291:CB343" si="774">IF(AND(ISNUMBER(I291),ISNUMBER(Q291)),ROUND(I291/Q291,2),"")</f>
        <v>10.18</v>
      </c>
      <c r="CC291" s="5">
        <f t="shared" ref="CC291:CC343" si="775">IF(AND(ISNUMBER(O291),ISNUMBER(P291)),ROUND(O291+P291,2),"")</f>
        <v>1.56</v>
      </c>
      <c r="CD291" s="5">
        <f t="shared" ref="CD291:CD343" si="776">IF(AND(ISNUMBER(O291),ISNUMBER(P291),ISNUMBER(N291)),(O291+P291)-N291,"")</f>
        <v>-16.572112303067012</v>
      </c>
      <c r="CE291" s="34">
        <f t="shared" ref="CE291:CE343" si="777">IF(AND(ISNUMBER(M291),ISNUMBER(P291)),M291+P291,"")</f>
        <v>7.5080667164913324</v>
      </c>
      <c r="CF291" s="34">
        <f t="shared" ref="CF291:CF343" si="778">IF(AND(ISNUMBER(M291),ISNUMBER(N291),ISNUMBER(O291),ISNUMBER(P291)),M291+N291+O291+P291,"")</f>
        <v>27.051536259418214</v>
      </c>
      <c r="CG291" s="34">
        <f t="shared" ref="CG291:CG343" si="779">IF(AND(ISNUMBER(CE291),ISNUMBER(CF291)),100*(CE291/CF291),"")</f>
        <v>27.754677754677747</v>
      </c>
      <c r="CH291" s="5">
        <f t="shared" ref="CH291:CH343" si="780">IF(AND(ISNUMBER(P291),ISNUMBER(Q291)),ROUND((P291*8300)/(Q291*4366),2),"")</f>
        <v>2.64</v>
      </c>
      <c r="CI291" s="5">
        <f t="shared" ref="CI291:CI343" si="781">IF(AND(ISNUMBER(P291),ISNUMBER(I291)),ROUND((P291*8300)/(I291*5995),2),"")</f>
        <v>0.19</v>
      </c>
      <c r="CJ291" s="6">
        <f t="shared" ref="CJ291:CJ343" si="782">IF(AND(ISNUMBER(AE291),ISNUMBER(Q291)),ROUND(AE291/(Q291*10000),3),"")</f>
        <v>7.0000000000000007E-2</v>
      </c>
      <c r="CK291" s="5" t="str">
        <f t="shared" ref="CK291:CK343" si="783">IF(AND(ISNUMBER(AB291),ISNUMBER(AC291)),ROUND(AB291/AC291,3),"")</f>
        <v/>
      </c>
      <c r="CL291" s="5">
        <f t="shared" ref="CL291:CL343" si="784">IF(AND(ISNUMBER(AC291),ISNUMBER(AK291)),ROUND(AC291/AK291,3),"")</f>
        <v>21.428999999999998</v>
      </c>
      <c r="CM291" s="5" t="str">
        <f t="shared" ref="CM291:CM343" si="785">IF(AND(ISNUMBER(AG291),ISNUMBER(AB291)),ROUND(AG291/AB291,2),"")</f>
        <v/>
      </c>
      <c r="CN291" s="5">
        <f t="shared" ref="CN291:CN343" si="786">IF(AND(ISNUMBER(Y291),ISNUMBER(W291)),ROUND(Y291/W291,2),"")</f>
        <v>0.47</v>
      </c>
      <c r="CO291" s="5">
        <f t="shared" ref="CO291:CO343" si="787">IF(AND(ISNUMBER(W291),ISNUMBER(V291)),ROUND(W291/V291,2),"")</f>
        <v>1.88</v>
      </c>
      <c r="CP291" s="5">
        <f t="shared" ref="CP291:CP343" si="788">IF(AND(ISNUMBER(AE291),ISNUMBER(AD291)),ROUND(AE291/AD291,2),"")</f>
        <v>2.4500000000000002</v>
      </c>
      <c r="CQ291" s="6" t="str">
        <f t="shared" ref="CQ291:CQ343" si="789">IF(AND(ISNUMBER(AD291),ISNUMBER(AF291)),ROUND(AF291/AD291,3),"")</f>
        <v/>
      </c>
      <c r="CR291" s="40">
        <f t="shared" ref="CR291:CR343" si="790">IF(AND(ISNUMBER(AE291),ISNUMBER(I291)),ROUND(AE291/(I291*10000),4),"")</f>
        <v>6.8999999999999999E-3</v>
      </c>
      <c r="CS291" s="5" t="str">
        <f t="shared" ref="CS291:CS343" si="791">IF(AND(ISNUMBER(AF291),ISNUMBER(AG291)),ROUND(AG291/AF291,2),"")</f>
        <v/>
      </c>
      <c r="CT291" s="5">
        <f t="shared" ref="CT291:CT343" si="792">IF(AND(ISNUMBER(AH291),ISNUMBER(AG291)),ROUND(AG291/AH291,2),"")</f>
        <v>1.19</v>
      </c>
      <c r="CU291" s="5">
        <f t="shared" ref="CU291:CU343" si="793">IF(AND(ISNUMBER(AX291),ISNUMBER(AG291)),ROUND(AG291/AX291,1),"")</f>
        <v>12.9</v>
      </c>
      <c r="CV291" s="5">
        <f t="shared" ref="CV291:CV343" si="794">IF(AND(ISNUMBER(AE291),ISNUMBER(AV291)),ROUND(AE291/AV291,1),"")</f>
        <v>29.6</v>
      </c>
      <c r="CW291" s="5" t="str">
        <f t="shared" ref="CW291:CW343" si="795">IF(AND(ISNUMBER(AE291),ISNUMBER(AF291)),ROUND(AE291/AF291,2),"")</f>
        <v/>
      </c>
      <c r="CX291" s="5">
        <f t="shared" ref="CX291:CX343" si="796">IF(AND(ISNUMBER(AI291),ISNUMBER(AT291)),ROUND(AI291/AT291,2),"")</f>
        <v>3.44</v>
      </c>
      <c r="CY291" s="4">
        <f t="shared" ref="CY291:CY343" si="797">IF(AND(ISNUMBER(I291),ISNUMBER(AD291)),ROUND((I291*5995)/AD291,0),"")</f>
        <v>213</v>
      </c>
      <c r="CZ291" s="4">
        <f t="shared" ref="CZ291:CZ343" si="798">IF(AND(ISNUMBER(I291),ISNUMBER(AE291)),ROUND((I291*5995)/AE291,1),"")</f>
        <v>87.1</v>
      </c>
      <c r="DA291" s="4">
        <f t="shared" ref="DA291:DA343" si="799">IF(AND(ISNUMBER(I291),ISNUMBER(AT291)),ROUND((I291*5995)/AT291,0),"")</f>
        <v>1771</v>
      </c>
      <c r="DB291" s="5">
        <f t="shared" ref="DB291:DB343" si="800">IF(AND(ISNUMBER(AD291),ISNUMBER(AG291)),ROUND(AG291/AD291,2),"")</f>
        <v>0.27</v>
      </c>
      <c r="DC291" s="5">
        <f t="shared" ref="DC291:DC343" si="801">IF(AND(ISNUMBER(AG291),ISNUMBER(AT291)),ROUND(AG291/AT291,2),"")</f>
        <v>2.21</v>
      </c>
      <c r="DD291" s="5" t="str">
        <f t="shared" ref="DD291:DD343" si="802">IF(AND(ISNUMBER(AG291),ISNUMBER(AW291)),ROUND(AG291/AW291,2),"")</f>
        <v/>
      </c>
      <c r="DE291" s="5">
        <f t="shared" ref="DE291:DE343" si="803">IF(AND(ISNUMBER(AV291),ISNUMBER(AT291)),ROUND(AV291/AT291,2),"")</f>
        <v>0.69</v>
      </c>
      <c r="DF291" s="5" t="str">
        <f t="shared" ref="DF291:DF343" si="804">IF(AND(ISNUMBER(AF291),ISNUMBER(AT291)),ROUND(AF291/AT291,2),"")</f>
        <v/>
      </c>
      <c r="DG291" s="5" t="str">
        <f t="shared" ref="DG291:DG343" si="805">IF(AND(ISNUMBER(AW291),ISNUMBER(AT291)),ROUND(AW291/AT291,2),"")</f>
        <v/>
      </c>
      <c r="DH291" s="5">
        <f t="shared" ref="DH291:DH343" si="806">IF(AND(ISNUMBER(AX291),ISNUMBER(AT291)),ROUND(AX291/AT291,2),"")</f>
        <v>0.17</v>
      </c>
      <c r="DI291" s="5">
        <f t="shared" ref="DI291:DI343" si="807">IF(AND(ISNUMBER(I291),ISNUMBER(AT291)),ROUND(I291/AT291,2),"")</f>
        <v>0.3</v>
      </c>
      <c r="DJ291" s="5">
        <f t="shared" ref="DJ291:DJ343" si="808">IF(AND(ISNUMBER(AH291),ISNUMBER(AL291),ISNUMBER(AT291)),AH291+AL291+AT291,"")</f>
        <v>13.09</v>
      </c>
      <c r="DK291" s="5" t="str">
        <f t="shared" ref="DK291:DK343" si="809">IF(AND(ISNUMBER(AH291),ISNUMBER(AF291)),ROUND(AH291/AF291,2),"")</f>
        <v/>
      </c>
      <c r="DL291" s="5" t="str">
        <f t="shared" ref="DL291:DL343" si="810">IF(AND(ISNUMBER(AH291),ISNUMBER(AW291)),ROUND(AH291/AW291,2),"")</f>
        <v/>
      </c>
      <c r="DM291" s="5" t="str">
        <f t="shared" ref="DM291:DM343" si="811">IF(AND(ISNUMBER(AX291),ISNUMBER(AZ291)),ROUND(AX291/AZ291,2),"")</f>
        <v/>
      </c>
      <c r="DN291" s="5" t="str">
        <f t="shared" ref="DN291:DN343" si="812">IF(AND(ISNUMBER(AX291),ISNUMBER(AW291)),ROUND(AX291/AW291,2),"")</f>
        <v/>
      </c>
      <c r="DO291" s="5" t="str">
        <f t="shared" ref="DO291:DO343" si="813">IF(AND(ISNUMBER(AX291),ISNUMBER(AF291)),ROUND(AF291/AX291,1),"")</f>
        <v/>
      </c>
      <c r="DP291" s="5" t="str">
        <f t="shared" ref="DP291:DP343" si="814">IF(AND(ISNUMBER(AZ291),ISNUMBER(AF291)),ROUND(AF291/AZ291,2),"")</f>
        <v/>
      </c>
      <c r="DQ291" s="5">
        <f t="shared" ref="DQ291:DQ343" si="815">IF(AND(ISNUMBER(AH291),ISNUMBER(AT291)),ROUND((AH291/0.329)/(AT291/0.22),2),"")</f>
        <v>1.25</v>
      </c>
      <c r="DR291" s="5">
        <f t="shared" ref="DR291:DR343" si="816">IF(AND(ISNUMBER(AH291),ISNUMBER(AL291)),ROUND((AH291/0.329)/(AL291/0.203),2),"")</f>
        <v>1.29</v>
      </c>
      <c r="DS291" s="5">
        <f t="shared" ref="DS291:DS343" si="817">IF(AND(ISNUMBER(AT291),ISNUMBER(AL291)),ROUND((AL291/0.203)/(AT291/0.22),2),"")</f>
        <v>0.96</v>
      </c>
      <c r="DT291" s="5" t="str">
        <f t="shared" ref="DT291:DT343" si="818">IF(AND(ISNUMBER(AF291),ISNUMBER(AW291)),ROUND((AF291/0.658)/(AW291/0.037),2),"")</f>
        <v/>
      </c>
      <c r="DU291" s="5" t="str">
        <f t="shared" ref="DU291:DU343" si="819">IF(AND(ISNUMBER(AH291),ISNUMBER(AF291)),ROUND((AH291/0.648)/(AF291/0.658),2),"")</f>
        <v/>
      </c>
      <c r="DV291" s="5" t="str">
        <f t="shared" ref="DV291:DV343" si="820">IF(AND(ISNUMBER(AX291),ISNUMBER(AF291)),ROUND((AX291/0.0795)/(AF291/0.658),2),"")</f>
        <v/>
      </c>
      <c r="DW291" s="5" t="str">
        <f t="shared" ref="DW291:DW343" si="821">IF(AND(ISNUMBER(AX291),ISNUMBER(AW291)),ROUND((AX291/0.0795)/(AW291/0.037),2),"")</f>
        <v/>
      </c>
      <c r="DX291" s="5">
        <f t="shared" ref="DX291:DX343" si="822">IF(AND(ISNUMBER(AV291),ISNUMBER(AX291)),ROUND((AV291/0.283)/(AX291/0.07957),2),"")</f>
        <v>1.1200000000000001</v>
      </c>
      <c r="DY291" s="5" t="str">
        <f t="shared" ref="DY291:DY343" si="823">IF(AND(ISNUMBER(AF291),ISNUMBER(AE291)),ROUND((AF291/0.658)/(AE291/10.5),2),"")</f>
        <v/>
      </c>
      <c r="DZ291" s="36" t="str">
        <f t="shared" ref="DZ291:DZ343" si="824">IF(AND(ISNUMBER(AD291),ISNUMBER(AF291)),ROUND(AD291+AF291,1),"")</f>
        <v/>
      </c>
      <c r="EA291" s="36" t="str">
        <f t="shared" ref="EA291:EA343" si="825">IF(AND(ISNUMBER(AT291),ISNUMBER(AW291)),ROUND(AT291+AW291,1),"")</f>
        <v/>
      </c>
      <c r="EB291" s="4">
        <f t="shared" ref="EB291:EB343" si="826">IF(AND(ISNUMBER(N291),ISNUMBER(O291),ISNUMBER(P291)),((BT291-(BS291+BR291))*1000),"")</f>
        <v>-365.94107327895267</v>
      </c>
      <c r="EC291" s="4">
        <f t="shared" ref="EC291:EC343" si="827">IF(AND(ISNUMBER(H291),ISNUMBER(N291),ISNUMBER(O291),ISNUMBER(P291)),(((BL291/3)-(BT291+BS291+2*(BR291/3)))*1000),"")</f>
        <v>-28.25294226736569</v>
      </c>
      <c r="ED291" s="4">
        <f t="shared" ref="ED291:ED343" si="828">IF(AND(ISNUMBER(J291),ISNUMBER(N291),ISNUMBER(O291),ISNUMBER(P291)),((BN291-(BT291+BS291+2*BR291))*1000),"")</f>
        <v>-423.65220391228468</v>
      </c>
      <c r="EE291" s="4">
        <f t="shared" ref="EE291:EE343" si="829">IF(AND(ISNUMBER(I291),ISNUMBER(K291),ISNUMBER(M291)),((BO291+BQ291+BM291)*1000),"")</f>
        <v>311.06952968987889</v>
      </c>
      <c r="EF291" s="4">
        <f t="shared" ref="EF291:EF343" si="830">IF(AND(ISNUMBER(EC291),ISNUMBER(EE291)),(555-(EC291+EE291)),"")</f>
        <v>272.18341257748682</v>
      </c>
      <c r="EG291" s="5">
        <f t="shared" ref="EG291:EG343" si="831">IF(AND(ISNUMBER(J291),ISNUMBER(N291),ISNUMBER(O291),ISNUMBER(P291)),((J291/101.96))/(((O291/62))+((P291/94.1))+(N291/56.08)),"")</f>
        <v>0.3906567093451857</v>
      </c>
      <c r="EH291" s="5">
        <f t="shared" ref="EH291:EH343" si="832">IF(AND(ISNUMBER(J291),ISNUMBER(N291),ISNUMBER(O291),ISNUMBER(P291)),((J291/101.96))/(((O291/62))+((P291/94.1))),"")</f>
        <v>5.5825410308645118</v>
      </c>
      <c r="EI291" s="5">
        <f t="shared" ref="EI291:EI343" si="833">IF(AND(ISNUMBER(J291),ISNUMBER(N291),ISNUMBER(O291),ISNUMBER(P291)),(2*(J291/101.96))/((2*(O291/62))+(2*(P291/94.1))+(N291/56.08)),"")</f>
        <v>0.73021426838799042</v>
      </c>
      <c r="EJ291" s="5">
        <f t="shared" ref="EJ291:EJ343" si="834">IF(AND(ISNUMBER(N291),ISNUMBER(O291),ISNUMBER(P291)),((2*(O291/62))+(2*(P291/94.1)))/(N291/56.08),"")</f>
        <v>0.15048744739014752</v>
      </c>
      <c r="EK291" s="5">
        <f t="shared" ref="EK291:EK343" si="835">IF(AND(ISNUMBER(J291),ISNUMBER(O291),ISNUMBER(P291)),(2*(O291/62))/((2*(J291/101.96))-(2*(P291/94.1))),"")</f>
        <v>0.16999653074491497</v>
      </c>
      <c r="EL291" s="5">
        <f t="shared" ref="EL291:EL343" si="836">IF(AND(ISNUMBER(J291),ISNUMBER(N291),ISNUMBER(P291)),(2*(N291/56.08))/((2*(J291/101.96))-(2*(P291/94.1))),"")</f>
        <v>2.4071506183882612</v>
      </c>
      <c r="EM291" s="5">
        <f t="shared" ref="EM291:EM343" si="837">IF(AND(ISNUMBER(J291),ISNUMBER(H291)),ROUND(J291/H291,2),"")</f>
        <v>0.33</v>
      </c>
      <c r="EN291" s="5">
        <f t="shared" ref="EN291:EN343" si="838">IF(AND(OR(ISNUMBER(BV291),ISNUMBER(BW291)),ISNUMBER(M291),ISNUMBER(N291)),ROUND((BV291+BW291+0.5*(N291+M291)),2),"")</f>
        <v>21.15</v>
      </c>
      <c r="EO291" s="36">
        <f t="shared" ref="EO291:EO343" si="839">IF(AND(ISNUMBER(Q291),ISNUMBER(I291),ISNUMBER(L291)),ROUND(I291,2),"")</f>
        <v>1.03</v>
      </c>
      <c r="EP291" s="36">
        <f t="shared" ref="EP291:EP343" si="840">IF(AND(ISNUMBER(Q291),ISNUMBER(I291),ISNUMBER(L291)),(L291*10),"")</f>
        <v>1.6872060037059171</v>
      </c>
      <c r="EQ291" s="36">
        <f t="shared" ref="EQ291:EQ343" si="841">IF(AND(ISNUMBER(Q291),ISNUMBER(I291),ISNUMBER(L291)),(Q291*10),"")</f>
        <v>1.013260938892276</v>
      </c>
      <c r="ER291" s="36">
        <f t="shared" ref="ER291:ER343" si="842">IF(AND(ISNUMBER(AD291),ISNUMBER(I291),ISNUMBER(AE291)),(I291*59.95),"")</f>
        <v>61.812666619103737</v>
      </c>
      <c r="ES291" s="36">
        <f t="shared" ref="ES291:ES343" si="843">IF(AND(ISNUMBER(AD291),ISNUMBER(I291),ISNUMBER(AE291)),(AE291),"")</f>
        <v>71</v>
      </c>
      <c r="ET291" s="36">
        <f t="shared" ref="ET291:ET343" si="844">IF(AND(ISNUMBER(AD291),ISNUMBER(I291),ISNUMBER(AE291)),(AD291*3),"")</f>
        <v>87</v>
      </c>
      <c r="EU291" s="36">
        <f t="shared" ref="EU291:EU343" si="845">IF(AND(ISNUMBER(J291),OR(ISNUMBER(BW291),ISNUMBER(BV291)),ISNUMBER(M291)),(0.9*K291),"")</f>
        <v>8.292617508214585</v>
      </c>
      <c r="EV291" s="36">
        <f t="shared" ref="EV291:EV343" si="846">IF(AND(ISNUMBER(J291),OR(ISNUMBER(BW291),ISNUMBER(BV291)),ISNUMBER(M291)),(M291),"")</f>
        <v>7.367466216182506</v>
      </c>
      <c r="EW291" s="36">
        <f t="shared" ref="EW291:EW343" si="847">IF(AND(ISNUMBER(J291),OR(ISNUMBER(BW291),ISNUMBER(BV291)),ISNUMBER(M291)),(J291),"")</f>
        <v>13.844462597075777</v>
      </c>
      <c r="EX291" s="36">
        <f t="shared" ref="EX291:EX343" si="848">IF(AND(OR(ISNUMBER(BV291),ISNUMBER(BW291)),ISNUMBER(O291),ISNUMBER(P291),ISNUMBER(M291)),(0.9*K291),"")</f>
        <v>8.292617508214585</v>
      </c>
      <c r="EY291" s="36">
        <f t="shared" ref="EY291:EY343" si="849">IF(AND(OR(ISNUMBER(BV291),ISNUMBER(BW291)),ISNUMBER(O291),ISNUMBER(P291),ISNUMBER(M291)),(O291+P291),"")</f>
        <v>1.555978870084346</v>
      </c>
      <c r="EZ291" s="36">
        <f t="shared" ref="EZ291:EZ343" si="850">IF(AND(OR(ISNUMBER(BV291),ISNUMBER(BW291)),ISNUMBER(O291),ISNUMBER(P291),ISNUMBER(M291)),(M291),"")</f>
        <v>7.367466216182506</v>
      </c>
      <c r="FA291" s="5" t="str">
        <f t="shared" ref="FA291:FA343" si="851">IF(AND(ISNUMBER(AV291),ISNUMBER(AX291),ISNUMBER(AW291)),(AV291/3),"")</f>
        <v/>
      </c>
      <c r="FB291" s="5" t="str">
        <f t="shared" ref="FB291:FB343" si="852">IF(AND(ISNUMBER(AI291),ISNUMBER(AW291),ISNUMBER(AV291)),AX291,"")</f>
        <v/>
      </c>
      <c r="FC291" s="5" t="str">
        <f t="shared" ref="FC291:FC343" si="853">IF(AND(ISNUMBER(AI291),ISNUMBER(AW291),ISNUMBER(AV291)),AW291,"")</f>
        <v/>
      </c>
      <c r="FD291" s="36">
        <f t="shared" ref="FD291:FD343" si="854">IF(AND(ISNUMBER(I291),ISNUMBER(AE291),ISNUMBER(AC291)),(I291*59.95),"")</f>
        <v>61.812666619103737</v>
      </c>
      <c r="FE291" s="36">
        <f t="shared" ref="FE291:FE343" si="855">IF(AND(ISNUMBER(I291),ISNUMBER(AE291),ISNUMBER(AC291)),(AE291),"")</f>
        <v>71</v>
      </c>
      <c r="FF291" s="36">
        <f t="shared" ref="FF291:FF343" si="856">IF(AND(ISNUMBER(I291),ISNUMBER(AE291),ISNUMBER(AC291)),(AC291/2),"")</f>
        <v>75</v>
      </c>
      <c r="FG291" s="5" t="str">
        <f t="shared" ref="FG291:FG343" si="857">IF(AND(ISNUMBER(AE291),ISNUMBER(AF291),ISNUMBER(AD291)),(2*AF291),"")</f>
        <v/>
      </c>
      <c r="FH291" s="36" t="str">
        <f t="shared" ref="FH291:FH343" si="858">IF(AND(ISNUMBER(AE291),ISNUMBER(AF291),ISNUMBER(AD291)),(AE291/4),"")</f>
        <v/>
      </c>
      <c r="FI291" s="36" t="str">
        <f t="shared" ref="FI291:FI343" si="859">IF(AND(ISNUMBER(AE291),ISNUMBER(AF291),ISNUMBER(AD291)),(AD291),"")</f>
        <v/>
      </c>
      <c r="FJ291" s="5" t="str">
        <f t="shared" ref="FJ291:FJ343" si="860">IF(AND(ISNUMBER(AE291),ISNUMBER(AF291),ISNUMBER(AH291)),(AD291/15),"")</f>
        <v/>
      </c>
      <c r="FK291" s="5" t="str">
        <f t="shared" ref="FK291:FK343" si="861">IF(AND(ISNUMBER(AE291),ISNUMBER(AF291),ISNUMBER(AH291)),(AH291/10),"")</f>
        <v/>
      </c>
      <c r="FL291" s="5" t="str">
        <f t="shared" ref="FL291:FL343" si="862">IF(AND(ISNUMBER(AE291),ISNUMBER(AF291),ISNUMBER(AH291)),(AF291/8),"")</f>
        <v/>
      </c>
      <c r="FM291" s="5" t="str">
        <f t="shared" ref="FM291:FM343" si="863">IF(ISNUMBER(AB291),AB291/30,"")</f>
        <v/>
      </c>
      <c r="FN291" s="5">
        <f t="shared" ref="FN291:FN343" si="864">IF(ISNUMBER(AV291),AV291,"")</f>
        <v>2.4</v>
      </c>
      <c r="FO291" s="5" t="str">
        <f t="shared" ref="FO291:FO343" si="865">IF(ISNUMBER(AW291),AW291*3,"")</f>
        <v/>
      </c>
      <c r="FP291" s="4">
        <f t="shared" ref="FP291:FP343" si="866">IF(ISNUMBER(BK291),BK291/50,"")</f>
        <v>123.62</v>
      </c>
      <c r="FQ291" s="4">
        <f t="shared" ref="FQ291:FQ343" si="867">IF(ISNUMBER(AL291),AL291*50,"")</f>
        <v>155</v>
      </c>
      <c r="FR291" s="4">
        <f t="shared" ref="FR291:FR343" si="868">IF(ISNUMBER(V291),V291,"")</f>
        <v>267</v>
      </c>
      <c r="FS291" s="65">
        <f t="shared" ref="FS291:FS343" si="869">IF(AND(ISNUMBER(V291),ISNUMBER(BK291)),LOG((50*V291)/BK291),"")</f>
        <v>0.33442252210876866</v>
      </c>
      <c r="FT291" s="65">
        <f t="shared" ref="FT291:FT343" si="870">IF(AND(ISNUMBER(U291),ISNUMBER(BK291)),LOG((250*U291)/BK291),"")</f>
        <v>0.2089412564081746</v>
      </c>
      <c r="FU291" s="65">
        <f t="shared" ref="FU291:FU343" si="871">IF(AND(ISNUMBER(AM291),ISNUMBER(AU291)),LOG(AM291/(5*AU291)),"")</f>
        <v>-0.22996663983853582</v>
      </c>
      <c r="FV291" s="65">
        <f t="shared" ref="FV291:FV343" si="872">IF(AND(ISNUMBER(AC291),ISNUMBER(AU291)),LOG(AC291/(500*AU291)),"")</f>
        <v>-0.25527250510330607</v>
      </c>
      <c r="FW291" s="65">
        <f t="shared" ref="FW291:FW343" si="873">IF(AND(ISNUMBER(H291),ISNUMBER(BK291)),LOG((0.467*H291*10000)/(5*BK291)),"")</f>
        <v>0.80795251891630604</v>
      </c>
      <c r="FX291" s="65">
        <f t="shared" ref="FX291:FX343" si="874">IF(AND(ISNUMBER(AC291),ISNUMBER(BK291)),LOG((40*AC291)/BK291),"")</f>
        <v>-1.2907493208181797E-2</v>
      </c>
      <c r="FY291" s="65">
        <f t="shared" ref="FY291:FY343" si="875">IF(AND(ISNUMBER(AD291),ISNUMBER(AC291),ISNUMBER(AE291),ISNUMBER(BK291)),-(0.016*LOG(AE291/BK291))-(2.961*LOG(AD291/BK291))+(1.5*LOG(AC291/BK291)),"")</f>
        <v>4.5037500475103336</v>
      </c>
      <c r="FZ291" s="65">
        <f t="shared" ref="FZ291:FZ343" si="876">IF(AND(ISNUMBER(AD291),ISNUMBER(AC291),ISNUMBER(AE291),ISNUMBER(BK291)),-(1.474*LOG(AE291/BK291))+(2.143*LOG(AD291/BK291))+(1.84*LOG(AC291/BK291)),"")</f>
        <v>-5.1025943675238903</v>
      </c>
      <c r="GA291" s="65" t="str">
        <f t="shared" ref="GA291:GA343" si="877">IF(AND(ISNUMBER(CQ291),ISNUMBER(CP291)),(1.74+LOG(CQ291)-(1.92*LOG(CP291))),"")</f>
        <v/>
      </c>
      <c r="GB291" s="65">
        <f t="shared" ref="GB291:GB343" si="878">IF(AND(ISNUMBER(H291),ISNUMBER(H291),ISNUMBER(J291),ISNUMBER(BW291),ISNUMBER(M291),ISNUMBER(N291),ISNUMBER(O291),ISNUMBER(P291)),(0.0088*H291-0.0774*I291+0.0102*J291+0.0066*BW291-0.0017*M291-0.0143*N291-0.0155*O291-0.0007*P291),"")</f>
        <v>0.1900327820982437</v>
      </c>
      <c r="GC291" s="65">
        <f t="shared" ref="GC291:GC343" si="879">IF(AND(ISNUMBER(H291),ISNUMBER(H291),ISNUMBER(J291),ISNUMBER(BW291),ISNUMBER(M291),ISNUMBER(N291),ISNUMBER(O291),ISNUMBER(P291)),(-0.013*H291-0.0185*I291-0.0129*J291-0.0134*BW291-0.03*M291-0.0204*N291-0.0481*O291-0.0715*P291),"")</f>
        <v>-1.517308591067881</v>
      </c>
      <c r="GD291" s="65">
        <f t="shared" ref="GD291:GD343" si="880">IF(AND(ISNUMBER(H291),ISNUMBER(H291),ISNUMBER(J291),ISNUMBER(BW291),ISNUMBER(M291),ISNUMBER(N291),ISNUMBER(O291),ISNUMBER(P291)),(-0.0221*H291-0.0532*I291-0.0361*J291-0.0016*BW291-0.031*M291-0.0237*N291-0.0641*O291-0.0289*P291),"")</f>
        <v>-2.2589802820628213</v>
      </c>
    </row>
    <row r="292" spans="1:186">
      <c r="D292" s="38" t="s">
        <v>439</v>
      </c>
      <c r="E292" s="38" t="s">
        <v>646</v>
      </c>
      <c r="F292" s="58" t="s">
        <v>546</v>
      </c>
      <c r="G292" s="38" t="s">
        <v>547</v>
      </c>
      <c r="H292" s="34">
        <v>44.821225360608473</v>
      </c>
      <c r="I292" s="34">
        <v>0.73779794832277323</v>
      </c>
      <c r="J292" s="34">
        <v>15.087968043200711</v>
      </c>
      <c r="K292" s="34">
        <v>8.0235526880101578</v>
      </c>
      <c r="L292" s="34">
        <v>0.14755958966455462</v>
      </c>
      <c r="M292" s="34">
        <v>5.330590176632036</v>
      </c>
      <c r="N292" s="34">
        <v>16.019437952958214</v>
      </c>
      <c r="O292" s="34">
        <v>2.5085130242974292</v>
      </c>
      <c r="P292" s="34">
        <v>0.33200907674524793</v>
      </c>
      <c r="Q292" s="34">
        <v>0.10264613956040582</v>
      </c>
      <c r="R292" s="34">
        <v>7.85</v>
      </c>
      <c r="S292" s="5">
        <f t="shared" si="756"/>
        <v>100.96129999999999</v>
      </c>
      <c r="U292" s="4">
        <v>35.47</v>
      </c>
      <c r="V292" s="4">
        <v>230</v>
      </c>
      <c r="W292" s="4">
        <v>380.8</v>
      </c>
      <c r="Y292" s="4">
        <v>128</v>
      </c>
      <c r="Z292" s="4">
        <v>79</v>
      </c>
      <c r="AC292" s="4">
        <v>95</v>
      </c>
      <c r="AD292" s="4">
        <v>23</v>
      </c>
      <c r="AE292" s="4">
        <v>42</v>
      </c>
      <c r="AF292" s="26"/>
      <c r="AG292" s="4">
        <v>34</v>
      </c>
      <c r="AH292" s="5">
        <v>5</v>
      </c>
      <c r="AI292" s="5">
        <v>12</v>
      </c>
      <c r="AK292" s="5">
        <v>7</v>
      </c>
      <c r="AL292" s="5">
        <v>2.95</v>
      </c>
      <c r="AM292" s="5">
        <v>1.54</v>
      </c>
      <c r="AO292" s="5">
        <v>0.8</v>
      </c>
      <c r="AT292" s="5">
        <v>3.87</v>
      </c>
      <c r="AU292" s="5">
        <v>0.54</v>
      </c>
      <c r="AV292" s="5">
        <v>2.7</v>
      </c>
      <c r="AX292" s="5">
        <v>0.5</v>
      </c>
      <c r="BK292" s="4">
        <f t="shared" si="757"/>
        <v>4423</v>
      </c>
      <c r="BL292" s="6">
        <f t="shared" si="758"/>
        <v>0.74590157032132587</v>
      </c>
      <c r="BM292" s="6">
        <f t="shared" si="759"/>
        <v>9.2363288473056252E-3</v>
      </c>
      <c r="BN292" s="6">
        <f t="shared" si="760"/>
        <v>0.29590053036283015</v>
      </c>
      <c r="BO292" s="6">
        <f t="shared" si="761"/>
        <v>0.10048281387614474</v>
      </c>
      <c r="BP292" s="6">
        <f t="shared" si="762"/>
        <v>2.0800618785530678E-3</v>
      </c>
      <c r="BQ292" s="6">
        <f t="shared" si="763"/>
        <v>0.13223989522778556</v>
      </c>
      <c r="BR292" s="6">
        <f t="shared" si="764"/>
        <v>0.28565331585160869</v>
      </c>
      <c r="BS292" s="6">
        <f t="shared" si="765"/>
        <v>8.0945886553644056E-2</v>
      </c>
      <c r="BT292" s="6">
        <f t="shared" si="766"/>
        <v>7.04902498397554E-3</v>
      </c>
      <c r="BU292" s="6">
        <f t="shared" si="767"/>
        <v>1.4463314014429452E-3</v>
      </c>
      <c r="BV292" s="5">
        <f t="shared" si="768"/>
        <v>0.95</v>
      </c>
      <c r="BW292" s="5">
        <f t="shared" si="769"/>
        <v>6.37</v>
      </c>
      <c r="BX292" s="36">
        <f t="shared" si="770"/>
        <v>59.41</v>
      </c>
      <c r="BY292" s="5">
        <f t="shared" si="771"/>
        <v>1.35</v>
      </c>
      <c r="BZ292" s="5">
        <f t="shared" si="772"/>
        <v>20.45</v>
      </c>
      <c r="CA292" s="5">
        <f t="shared" si="773"/>
        <v>21.71</v>
      </c>
      <c r="CB292" s="5">
        <f t="shared" si="774"/>
        <v>7.19</v>
      </c>
      <c r="CC292" s="5">
        <f t="shared" si="775"/>
        <v>2.84</v>
      </c>
      <c r="CD292" s="5">
        <f t="shared" si="776"/>
        <v>-13.178915851915537</v>
      </c>
      <c r="CE292" s="34">
        <f t="shared" si="777"/>
        <v>5.6625992533772838</v>
      </c>
      <c r="CF292" s="34">
        <f t="shared" si="778"/>
        <v>24.190550230632926</v>
      </c>
      <c r="CG292" s="34">
        <f t="shared" si="779"/>
        <v>23.408311094166983</v>
      </c>
      <c r="CH292" s="5">
        <f t="shared" si="780"/>
        <v>6.15</v>
      </c>
      <c r="CI292" s="5">
        <f t="shared" si="781"/>
        <v>0.62</v>
      </c>
      <c r="CJ292" s="6">
        <f t="shared" si="782"/>
        <v>4.1000000000000002E-2</v>
      </c>
      <c r="CK292" s="5" t="str">
        <f t="shared" si="783"/>
        <v/>
      </c>
      <c r="CL292" s="5">
        <f t="shared" si="784"/>
        <v>13.571</v>
      </c>
      <c r="CM292" s="5" t="str">
        <f t="shared" si="785"/>
        <v/>
      </c>
      <c r="CN292" s="5">
        <f t="shared" si="786"/>
        <v>0.34</v>
      </c>
      <c r="CO292" s="5">
        <f t="shared" si="787"/>
        <v>1.66</v>
      </c>
      <c r="CP292" s="5">
        <f t="shared" si="788"/>
        <v>1.83</v>
      </c>
      <c r="CQ292" s="6" t="str">
        <f t="shared" si="789"/>
        <v/>
      </c>
      <c r="CR292" s="40">
        <f t="shared" si="790"/>
        <v>5.7000000000000002E-3</v>
      </c>
      <c r="CS292" s="5" t="str">
        <f t="shared" si="791"/>
        <v/>
      </c>
      <c r="CT292" s="5">
        <f t="shared" si="792"/>
        <v>6.8</v>
      </c>
      <c r="CU292" s="5">
        <f t="shared" si="793"/>
        <v>68</v>
      </c>
      <c r="CV292" s="5">
        <f t="shared" si="794"/>
        <v>15.6</v>
      </c>
      <c r="CW292" s="5" t="str">
        <f t="shared" si="795"/>
        <v/>
      </c>
      <c r="CX292" s="5">
        <f t="shared" si="796"/>
        <v>3.1</v>
      </c>
      <c r="CY292" s="4">
        <f t="shared" si="797"/>
        <v>192</v>
      </c>
      <c r="CZ292" s="4">
        <f t="shared" si="798"/>
        <v>105.3</v>
      </c>
      <c r="DA292" s="4">
        <f t="shared" si="799"/>
        <v>1143</v>
      </c>
      <c r="DB292" s="5">
        <f t="shared" si="800"/>
        <v>1.48</v>
      </c>
      <c r="DC292" s="5">
        <f t="shared" si="801"/>
        <v>8.7899999999999991</v>
      </c>
      <c r="DD292" s="5" t="str">
        <f t="shared" si="802"/>
        <v/>
      </c>
      <c r="DE292" s="5">
        <f t="shared" si="803"/>
        <v>0.7</v>
      </c>
      <c r="DF292" s="5" t="str">
        <f t="shared" si="804"/>
        <v/>
      </c>
      <c r="DG292" s="5" t="str">
        <f t="shared" si="805"/>
        <v/>
      </c>
      <c r="DH292" s="5">
        <f t="shared" si="806"/>
        <v>0.13</v>
      </c>
      <c r="DI292" s="5">
        <f t="shared" si="807"/>
        <v>0.19</v>
      </c>
      <c r="DJ292" s="5">
        <f t="shared" si="808"/>
        <v>11.82</v>
      </c>
      <c r="DK292" s="5" t="str">
        <f t="shared" si="809"/>
        <v/>
      </c>
      <c r="DL292" s="5" t="str">
        <f t="shared" si="810"/>
        <v/>
      </c>
      <c r="DM292" s="5" t="str">
        <f t="shared" si="811"/>
        <v/>
      </c>
      <c r="DN292" s="5" t="str">
        <f t="shared" si="812"/>
        <v/>
      </c>
      <c r="DO292" s="5" t="str">
        <f t="shared" si="813"/>
        <v/>
      </c>
      <c r="DP292" s="5" t="str">
        <f t="shared" si="814"/>
        <v/>
      </c>
      <c r="DQ292" s="5">
        <f t="shared" si="815"/>
        <v>0.86</v>
      </c>
      <c r="DR292" s="5">
        <f t="shared" si="816"/>
        <v>1.05</v>
      </c>
      <c r="DS292" s="5">
        <f t="shared" si="817"/>
        <v>0.83</v>
      </c>
      <c r="DT292" s="5" t="str">
        <f t="shared" si="818"/>
        <v/>
      </c>
      <c r="DU292" s="5" t="str">
        <f t="shared" si="819"/>
        <v/>
      </c>
      <c r="DV292" s="5" t="str">
        <f t="shared" si="820"/>
        <v/>
      </c>
      <c r="DW292" s="5" t="str">
        <f t="shared" si="821"/>
        <v/>
      </c>
      <c r="DX292" s="5">
        <f t="shared" si="822"/>
        <v>1.52</v>
      </c>
      <c r="DY292" s="5" t="str">
        <f t="shared" si="823"/>
        <v/>
      </c>
      <c r="DZ292" s="36" t="str">
        <f t="shared" si="824"/>
        <v/>
      </c>
      <c r="EA292" s="36" t="str">
        <f t="shared" si="825"/>
        <v/>
      </c>
      <c r="EB292" s="4">
        <f t="shared" si="826"/>
        <v>-359.55017742127723</v>
      </c>
      <c r="EC292" s="4">
        <f t="shared" si="827"/>
        <v>-29.796598664916768</v>
      </c>
      <c r="ED292" s="4">
        <f t="shared" si="828"/>
        <v>-363.40101287800684</v>
      </c>
      <c r="EE292" s="4">
        <f t="shared" si="829"/>
        <v>241.95903795123593</v>
      </c>
      <c r="EF292" s="4">
        <f t="shared" si="830"/>
        <v>342.83756071368083</v>
      </c>
      <c r="EG292" s="5">
        <f t="shared" si="831"/>
        <v>0.44890981195623419</v>
      </c>
      <c r="EH292" s="5">
        <f t="shared" si="832"/>
        <v>3.3640719519316518</v>
      </c>
      <c r="EI292" s="5">
        <f t="shared" si="833"/>
        <v>0.79211756093427954</v>
      </c>
      <c r="EJ292" s="5">
        <f t="shared" si="834"/>
        <v>0.3079827401710285</v>
      </c>
      <c r="EK292" s="5">
        <f t="shared" si="835"/>
        <v>0.28009414629012158</v>
      </c>
      <c r="EL292" s="5">
        <f t="shared" si="836"/>
        <v>1.9775097412420517</v>
      </c>
      <c r="EM292" s="5">
        <f t="shared" si="837"/>
        <v>0.34</v>
      </c>
      <c r="EN292" s="5">
        <f t="shared" si="838"/>
        <v>18</v>
      </c>
      <c r="EO292" s="36">
        <f t="shared" si="839"/>
        <v>0.74</v>
      </c>
      <c r="EP292" s="36">
        <f t="shared" si="840"/>
        <v>1.4755958966455462</v>
      </c>
      <c r="EQ292" s="36">
        <f t="shared" si="841"/>
        <v>1.0264613956040582</v>
      </c>
      <c r="ER292" s="36">
        <f t="shared" si="842"/>
        <v>44.230987001950254</v>
      </c>
      <c r="ES292" s="36">
        <f t="shared" si="843"/>
        <v>42</v>
      </c>
      <c r="ET292" s="36">
        <f t="shared" si="844"/>
        <v>69</v>
      </c>
      <c r="EU292" s="36">
        <f t="shared" si="845"/>
        <v>7.2211974192091422</v>
      </c>
      <c r="EV292" s="36">
        <f t="shared" si="846"/>
        <v>5.330590176632036</v>
      </c>
      <c r="EW292" s="36">
        <f t="shared" si="847"/>
        <v>15.087968043200711</v>
      </c>
      <c r="EX292" s="36">
        <f t="shared" si="848"/>
        <v>7.2211974192091422</v>
      </c>
      <c r="EY292" s="36">
        <f t="shared" si="849"/>
        <v>2.8405221010426773</v>
      </c>
      <c r="EZ292" s="36">
        <f t="shared" si="850"/>
        <v>5.330590176632036</v>
      </c>
      <c r="FA292" s="5" t="str">
        <f t="shared" si="851"/>
        <v/>
      </c>
      <c r="FB292" s="5" t="str">
        <f t="shared" si="852"/>
        <v/>
      </c>
      <c r="FC292" s="5" t="str">
        <f t="shared" si="853"/>
        <v/>
      </c>
      <c r="FD292" s="36">
        <f t="shared" si="854"/>
        <v>44.230987001950254</v>
      </c>
      <c r="FE292" s="36">
        <f t="shared" si="855"/>
        <v>42</v>
      </c>
      <c r="FF292" s="36">
        <f t="shared" si="856"/>
        <v>47.5</v>
      </c>
      <c r="FG292" s="5" t="str">
        <f t="shared" si="857"/>
        <v/>
      </c>
      <c r="FH292" s="36" t="str">
        <f t="shared" si="858"/>
        <v/>
      </c>
      <c r="FI292" s="36" t="str">
        <f t="shared" si="859"/>
        <v/>
      </c>
      <c r="FJ292" s="5" t="str">
        <f t="shared" si="860"/>
        <v/>
      </c>
      <c r="FK292" s="5" t="str">
        <f t="shared" si="861"/>
        <v/>
      </c>
      <c r="FL292" s="5" t="str">
        <f t="shared" si="862"/>
        <v/>
      </c>
      <c r="FM292" s="5" t="str">
        <f t="shared" si="863"/>
        <v/>
      </c>
      <c r="FN292" s="5">
        <f t="shared" si="864"/>
        <v>2.7</v>
      </c>
      <c r="FO292" s="5" t="str">
        <f t="shared" si="865"/>
        <v/>
      </c>
      <c r="FP292" s="4">
        <f t="shared" si="866"/>
        <v>88.46</v>
      </c>
      <c r="FQ292" s="4">
        <f t="shared" si="867"/>
        <v>147.5</v>
      </c>
      <c r="FR292" s="4">
        <f t="shared" si="868"/>
        <v>230</v>
      </c>
      <c r="FS292" s="65">
        <f t="shared" si="869"/>
        <v>0.41498090098400792</v>
      </c>
      <c r="FT292" s="65">
        <f t="shared" si="870"/>
        <v>0.30208425777437659</v>
      </c>
      <c r="FU292" s="65">
        <f t="shared" si="871"/>
        <v>-0.24384304332252429</v>
      </c>
      <c r="FV292" s="65">
        <f t="shared" si="872"/>
        <v>-0.45364015887013953</v>
      </c>
      <c r="FW292" s="65">
        <f t="shared" si="873"/>
        <v>0.97611366233209151</v>
      </c>
      <c r="FX292" s="65">
        <f t="shared" si="874"/>
        <v>-6.5933342752793653E-2</v>
      </c>
      <c r="FY292" s="65">
        <f t="shared" si="875"/>
        <v>4.2932612162877177</v>
      </c>
      <c r="FZ292" s="65">
        <f t="shared" si="876"/>
        <v>-4.9825790686076594</v>
      </c>
      <c r="GA292" s="65" t="str">
        <f t="shared" si="877"/>
        <v/>
      </c>
      <c r="GB292" s="65">
        <f t="shared" si="878"/>
        <v>0.25600617175591039</v>
      </c>
      <c r="GC292" s="65">
        <f t="shared" si="879"/>
        <v>-1.507430344484471</v>
      </c>
      <c r="GD292" s="65">
        <f t="shared" si="880"/>
        <v>-2.29996729981587</v>
      </c>
    </row>
    <row r="293" spans="1:186">
      <c r="D293" s="38" t="s">
        <v>439</v>
      </c>
      <c r="E293" s="38" t="s">
        <v>646</v>
      </c>
      <c r="F293" s="58" t="s">
        <v>548</v>
      </c>
      <c r="G293" s="38" t="s">
        <v>549</v>
      </c>
      <c r="H293" s="34">
        <v>48.159864257909973</v>
      </c>
      <c r="I293" s="34">
        <v>0.92540972152909473</v>
      </c>
      <c r="J293" s="34">
        <v>14.016101407326079</v>
      </c>
      <c r="K293" s="34">
        <v>10.112029144625213</v>
      </c>
      <c r="L293" s="34">
        <v>0.15423495358818246</v>
      </c>
      <c r="M293" s="34">
        <v>7.0176903882623023</v>
      </c>
      <c r="N293" s="34">
        <v>12.599067771234655</v>
      </c>
      <c r="O293" s="34">
        <v>3.1907356023555247</v>
      </c>
      <c r="P293" s="34">
        <v>0.24099211498153508</v>
      </c>
      <c r="Q293" s="34">
        <v>0.16387463818744386</v>
      </c>
      <c r="R293" s="34">
        <v>3.61</v>
      </c>
      <c r="S293" s="5">
        <f t="shared" si="756"/>
        <v>100.19</v>
      </c>
      <c r="U293" s="4">
        <v>45</v>
      </c>
      <c r="V293" s="4">
        <v>295</v>
      </c>
      <c r="W293" s="4">
        <v>236</v>
      </c>
      <c r="Y293" s="4">
        <v>103</v>
      </c>
      <c r="Z293" s="4">
        <v>76</v>
      </c>
      <c r="AC293" s="4">
        <v>123</v>
      </c>
      <c r="AD293" s="4">
        <v>27</v>
      </c>
      <c r="AE293" s="4">
        <v>49</v>
      </c>
      <c r="AF293" s="26"/>
      <c r="AG293" s="4">
        <v>27</v>
      </c>
      <c r="AH293" s="5">
        <v>4.5</v>
      </c>
      <c r="AI293" s="5">
        <v>12</v>
      </c>
      <c r="AK293" s="5">
        <v>8</v>
      </c>
      <c r="AL293" s="5">
        <v>3.04</v>
      </c>
      <c r="AM293" s="5">
        <v>1.17</v>
      </c>
      <c r="AO293" s="5">
        <v>0.7</v>
      </c>
      <c r="AT293" s="5">
        <v>2.86</v>
      </c>
      <c r="AU293" s="5">
        <v>0.48</v>
      </c>
      <c r="AV293" s="5">
        <v>2</v>
      </c>
      <c r="BK293" s="4">
        <f t="shared" si="757"/>
        <v>5548</v>
      </c>
      <c r="BL293" s="6">
        <f t="shared" si="758"/>
        <v>0.80146221098202641</v>
      </c>
      <c r="BM293" s="6">
        <f t="shared" si="759"/>
        <v>1.1584999017640145E-2</v>
      </c>
      <c r="BN293" s="6">
        <f t="shared" si="760"/>
        <v>0.27487941571535751</v>
      </c>
      <c r="BO293" s="6">
        <f t="shared" si="761"/>
        <v>0.12663781020194381</v>
      </c>
      <c r="BP293" s="6">
        <f t="shared" si="762"/>
        <v>2.1741606087987376E-3</v>
      </c>
      <c r="BQ293" s="6">
        <f t="shared" si="763"/>
        <v>0.17409303865696607</v>
      </c>
      <c r="BR293" s="6">
        <f t="shared" si="764"/>
        <v>0.22466240676238686</v>
      </c>
      <c r="BS293" s="6">
        <f t="shared" si="765"/>
        <v>0.10296016787207243</v>
      </c>
      <c r="BT293" s="6">
        <f t="shared" si="766"/>
        <v>5.1166054136207026E-3</v>
      </c>
      <c r="BU293" s="6">
        <f t="shared" si="767"/>
        <v>2.3090691586225708E-3</v>
      </c>
      <c r="BV293" s="5">
        <f t="shared" si="768"/>
        <v>1.2</v>
      </c>
      <c r="BW293" s="5">
        <f t="shared" si="769"/>
        <v>8.02</v>
      </c>
      <c r="BX293" s="36">
        <f t="shared" si="770"/>
        <v>60.46</v>
      </c>
      <c r="BY293" s="5">
        <f t="shared" si="771"/>
        <v>1.3</v>
      </c>
      <c r="BZ293" s="5">
        <f t="shared" si="772"/>
        <v>15.15</v>
      </c>
      <c r="CA293" s="5">
        <f t="shared" si="773"/>
        <v>13.61</v>
      </c>
      <c r="CB293" s="5">
        <f t="shared" si="774"/>
        <v>5.65</v>
      </c>
      <c r="CC293" s="5">
        <f t="shared" si="775"/>
        <v>3.43</v>
      </c>
      <c r="CD293" s="5">
        <f t="shared" si="776"/>
        <v>-9.1673400538975951</v>
      </c>
      <c r="CE293" s="34">
        <f t="shared" si="777"/>
        <v>7.2586825032438371</v>
      </c>
      <c r="CF293" s="34">
        <f t="shared" si="778"/>
        <v>23.048485876834015</v>
      </c>
      <c r="CG293" s="34">
        <f t="shared" si="779"/>
        <v>31.493099121706404</v>
      </c>
      <c r="CH293" s="5">
        <f t="shared" si="780"/>
        <v>2.8</v>
      </c>
      <c r="CI293" s="5">
        <f t="shared" si="781"/>
        <v>0.36</v>
      </c>
      <c r="CJ293" s="6">
        <f t="shared" si="782"/>
        <v>0.03</v>
      </c>
      <c r="CK293" s="5" t="str">
        <f t="shared" si="783"/>
        <v/>
      </c>
      <c r="CL293" s="5">
        <f t="shared" si="784"/>
        <v>15.375</v>
      </c>
      <c r="CM293" s="5" t="str">
        <f t="shared" si="785"/>
        <v/>
      </c>
      <c r="CN293" s="5">
        <f t="shared" si="786"/>
        <v>0.44</v>
      </c>
      <c r="CO293" s="5">
        <f t="shared" si="787"/>
        <v>0.8</v>
      </c>
      <c r="CP293" s="5">
        <f t="shared" si="788"/>
        <v>1.81</v>
      </c>
      <c r="CQ293" s="6" t="str">
        <f t="shared" si="789"/>
        <v/>
      </c>
      <c r="CR293" s="40">
        <f t="shared" si="790"/>
        <v>5.3E-3</v>
      </c>
      <c r="CS293" s="5" t="str">
        <f t="shared" si="791"/>
        <v/>
      </c>
      <c r="CT293" s="5">
        <f t="shared" si="792"/>
        <v>6</v>
      </c>
      <c r="CU293" s="5" t="str">
        <f t="shared" si="793"/>
        <v/>
      </c>
      <c r="CV293" s="5">
        <f t="shared" si="794"/>
        <v>24.5</v>
      </c>
      <c r="CW293" s="5" t="str">
        <f t="shared" si="795"/>
        <v/>
      </c>
      <c r="CX293" s="5">
        <f t="shared" si="796"/>
        <v>4.2</v>
      </c>
      <c r="CY293" s="4">
        <f t="shared" si="797"/>
        <v>205</v>
      </c>
      <c r="CZ293" s="4">
        <f t="shared" si="798"/>
        <v>113.2</v>
      </c>
      <c r="DA293" s="4">
        <f t="shared" si="799"/>
        <v>1940</v>
      </c>
      <c r="DB293" s="5">
        <f t="shared" si="800"/>
        <v>1</v>
      </c>
      <c r="DC293" s="5">
        <f t="shared" si="801"/>
        <v>9.44</v>
      </c>
      <c r="DD293" s="5" t="str">
        <f t="shared" si="802"/>
        <v/>
      </c>
      <c r="DE293" s="5">
        <f t="shared" si="803"/>
        <v>0.7</v>
      </c>
      <c r="DF293" s="5" t="str">
        <f t="shared" si="804"/>
        <v/>
      </c>
      <c r="DG293" s="5" t="str">
        <f t="shared" si="805"/>
        <v/>
      </c>
      <c r="DH293" s="5" t="str">
        <f t="shared" si="806"/>
        <v/>
      </c>
      <c r="DI293" s="5">
        <f t="shared" si="807"/>
        <v>0.32</v>
      </c>
      <c r="DJ293" s="5">
        <f t="shared" si="808"/>
        <v>10.4</v>
      </c>
      <c r="DK293" s="5" t="str">
        <f t="shared" si="809"/>
        <v/>
      </c>
      <c r="DL293" s="5" t="str">
        <f t="shared" si="810"/>
        <v/>
      </c>
      <c r="DM293" s="5" t="str">
        <f t="shared" si="811"/>
        <v/>
      </c>
      <c r="DN293" s="5" t="str">
        <f t="shared" si="812"/>
        <v/>
      </c>
      <c r="DO293" s="5" t="str">
        <f t="shared" si="813"/>
        <v/>
      </c>
      <c r="DP293" s="5" t="str">
        <f t="shared" si="814"/>
        <v/>
      </c>
      <c r="DQ293" s="5">
        <f t="shared" si="815"/>
        <v>1.05</v>
      </c>
      <c r="DR293" s="5">
        <f t="shared" si="816"/>
        <v>0.91</v>
      </c>
      <c r="DS293" s="5">
        <f t="shared" si="817"/>
        <v>1.1499999999999999</v>
      </c>
      <c r="DT293" s="5" t="str">
        <f t="shared" si="818"/>
        <v/>
      </c>
      <c r="DU293" s="5" t="str">
        <f t="shared" si="819"/>
        <v/>
      </c>
      <c r="DV293" s="5" t="str">
        <f t="shared" si="820"/>
        <v/>
      </c>
      <c r="DW293" s="5" t="str">
        <f t="shared" si="821"/>
        <v/>
      </c>
      <c r="DX293" s="5" t="str">
        <f t="shared" si="822"/>
        <v/>
      </c>
      <c r="DY293" s="5" t="str">
        <f t="shared" si="823"/>
        <v/>
      </c>
      <c r="DZ293" s="36" t="str">
        <f t="shared" si="824"/>
        <v/>
      </c>
      <c r="EA293" s="36" t="str">
        <f t="shared" si="825"/>
        <v/>
      </c>
      <c r="EB293" s="4">
        <f t="shared" si="826"/>
        <v>-322.50596922083861</v>
      </c>
      <c r="EC293" s="4">
        <f t="shared" si="827"/>
        <v>9.3023592000577295</v>
      </c>
      <c r="ED293" s="4">
        <f t="shared" si="828"/>
        <v>-282.52217109510929</v>
      </c>
      <c r="EE293" s="4">
        <f t="shared" si="829"/>
        <v>312.31584787655004</v>
      </c>
      <c r="EF293" s="4">
        <f t="shared" si="830"/>
        <v>233.38179292339225</v>
      </c>
      <c r="EG293" s="5">
        <f t="shared" si="831"/>
        <v>0.49326561318038542</v>
      </c>
      <c r="EH293" s="5">
        <f t="shared" si="832"/>
        <v>2.5445246187619817</v>
      </c>
      <c r="EI293" s="5">
        <f t="shared" si="833"/>
        <v>0.82634178168627914</v>
      </c>
      <c r="EJ293" s="5">
        <f t="shared" si="834"/>
        <v>0.48093937609846504</v>
      </c>
      <c r="EK293" s="5">
        <f t="shared" si="835"/>
        <v>0.38147756592256227</v>
      </c>
      <c r="EL293" s="5">
        <f t="shared" si="836"/>
        <v>1.6653299061854294</v>
      </c>
      <c r="EM293" s="5">
        <f t="shared" si="837"/>
        <v>0.28999999999999998</v>
      </c>
      <c r="EN293" s="5">
        <f t="shared" si="838"/>
        <v>19.03</v>
      </c>
      <c r="EO293" s="36">
        <f t="shared" si="839"/>
        <v>0.93</v>
      </c>
      <c r="EP293" s="36">
        <f t="shared" si="840"/>
        <v>1.5423495358818244</v>
      </c>
      <c r="EQ293" s="36">
        <f t="shared" si="841"/>
        <v>1.6387463818744386</v>
      </c>
      <c r="ER293" s="36">
        <f t="shared" si="842"/>
        <v>55.478312805669233</v>
      </c>
      <c r="ES293" s="36">
        <f t="shared" si="843"/>
        <v>49</v>
      </c>
      <c r="ET293" s="36">
        <f t="shared" si="844"/>
        <v>81</v>
      </c>
      <c r="EU293" s="36">
        <f t="shared" si="845"/>
        <v>9.1008262301626921</v>
      </c>
      <c r="EV293" s="36">
        <f t="shared" si="846"/>
        <v>7.0176903882623023</v>
      </c>
      <c r="EW293" s="36">
        <f t="shared" si="847"/>
        <v>14.016101407326079</v>
      </c>
      <c r="EX293" s="36">
        <f t="shared" si="848"/>
        <v>9.1008262301626921</v>
      </c>
      <c r="EY293" s="36">
        <f t="shared" si="849"/>
        <v>3.4317277173370599</v>
      </c>
      <c r="EZ293" s="36">
        <f t="shared" si="850"/>
        <v>7.0176903882623023</v>
      </c>
      <c r="FA293" s="5" t="str">
        <f t="shared" si="851"/>
        <v/>
      </c>
      <c r="FB293" s="5" t="str">
        <f t="shared" si="852"/>
        <v/>
      </c>
      <c r="FC293" s="5" t="str">
        <f t="shared" si="853"/>
        <v/>
      </c>
      <c r="FD293" s="36">
        <f t="shared" si="854"/>
        <v>55.478312805669233</v>
      </c>
      <c r="FE293" s="36">
        <f t="shared" si="855"/>
        <v>49</v>
      </c>
      <c r="FF293" s="36">
        <f t="shared" si="856"/>
        <v>61.5</v>
      </c>
      <c r="FG293" s="5" t="str">
        <f t="shared" si="857"/>
        <v/>
      </c>
      <c r="FH293" s="36" t="str">
        <f t="shared" si="858"/>
        <v/>
      </c>
      <c r="FI293" s="36" t="str">
        <f t="shared" si="859"/>
        <v/>
      </c>
      <c r="FJ293" s="5" t="str">
        <f t="shared" si="860"/>
        <v/>
      </c>
      <c r="FK293" s="5" t="str">
        <f t="shared" si="861"/>
        <v/>
      </c>
      <c r="FL293" s="5" t="str">
        <f t="shared" si="862"/>
        <v/>
      </c>
      <c r="FM293" s="5" t="str">
        <f t="shared" si="863"/>
        <v/>
      </c>
      <c r="FN293" s="5">
        <f t="shared" si="864"/>
        <v>2</v>
      </c>
      <c r="FO293" s="5" t="str">
        <f t="shared" si="865"/>
        <v/>
      </c>
      <c r="FP293" s="4">
        <f t="shared" si="866"/>
        <v>110.96</v>
      </c>
      <c r="FQ293" s="4">
        <f t="shared" si="867"/>
        <v>152</v>
      </c>
      <c r="FR293" s="4">
        <f t="shared" si="868"/>
        <v>295</v>
      </c>
      <c r="FS293" s="65">
        <f t="shared" si="869"/>
        <v>0.42465556791293457</v>
      </c>
      <c r="FT293" s="65">
        <f t="shared" si="870"/>
        <v>0.30701607004613407</v>
      </c>
      <c r="FU293" s="65">
        <f t="shared" si="871"/>
        <v>-0.31202537996544438</v>
      </c>
      <c r="FV293" s="65">
        <f t="shared" si="872"/>
        <v>-0.29030613027220814</v>
      </c>
      <c r="FW293" s="65">
        <f t="shared" si="873"/>
        <v>0.9088956779896662</v>
      </c>
      <c r="FX293" s="65">
        <f t="shared" si="874"/>
        <v>-5.2171349633886956E-2</v>
      </c>
      <c r="FY293" s="65">
        <f t="shared" si="875"/>
        <v>4.3996359644005203</v>
      </c>
      <c r="FZ293" s="65">
        <f t="shared" si="876"/>
        <v>-4.9725494293955563</v>
      </c>
      <c r="GA293" s="65" t="str">
        <f t="shared" si="877"/>
        <v/>
      </c>
      <c r="GB293" s="65">
        <f t="shared" si="878"/>
        <v>0.30635448827228268</v>
      </c>
      <c r="GC293" s="65">
        <f t="shared" si="879"/>
        <v>-1.5697310362311607</v>
      </c>
      <c r="GD293" s="65">
        <f t="shared" si="880"/>
        <v>-2.3600151905379776</v>
      </c>
    </row>
    <row r="294" spans="1:186">
      <c r="D294" s="38" t="s">
        <v>439</v>
      </c>
      <c r="E294" s="38" t="s">
        <v>646</v>
      </c>
      <c r="F294" s="58" t="s">
        <v>550</v>
      </c>
      <c r="G294" s="38" t="s">
        <v>551</v>
      </c>
      <c r="H294" s="34">
        <v>48.48882469733897</v>
      </c>
      <c r="I294" s="34">
        <v>0.90024679469679292</v>
      </c>
      <c r="J294" s="34">
        <v>13.848477288633646</v>
      </c>
      <c r="K294" s="34">
        <v>9.4525913443163248</v>
      </c>
      <c r="L294" s="34">
        <v>0.1532334969696669</v>
      </c>
      <c r="M294" s="34">
        <v>7.3456307609834059</v>
      </c>
      <c r="N294" s="34">
        <v>13.158926552270144</v>
      </c>
      <c r="O294" s="34">
        <v>2.5570839806813161</v>
      </c>
      <c r="P294" s="34">
        <v>0.4405463037877923</v>
      </c>
      <c r="Q294" s="34">
        <v>0.12593878032194497</v>
      </c>
      <c r="R294" s="34">
        <v>4.26</v>
      </c>
      <c r="S294" s="5">
        <f t="shared" si="756"/>
        <v>100.73150000000001</v>
      </c>
      <c r="U294" s="4">
        <v>43</v>
      </c>
      <c r="V294" s="4">
        <v>296</v>
      </c>
      <c r="W294" s="4">
        <v>386</v>
      </c>
      <c r="Y294" s="4">
        <v>138</v>
      </c>
      <c r="Z294" s="4">
        <v>103</v>
      </c>
      <c r="AC294" s="4">
        <v>107</v>
      </c>
      <c r="AD294" s="4">
        <v>26</v>
      </c>
      <c r="AE294" s="4">
        <v>50</v>
      </c>
      <c r="AF294" s="26"/>
      <c r="AG294" s="4">
        <v>20</v>
      </c>
      <c r="AH294" s="5">
        <v>3.9</v>
      </c>
      <c r="AI294" s="5">
        <v>10</v>
      </c>
      <c r="AK294" s="5">
        <v>6</v>
      </c>
      <c r="AL294" s="5">
        <v>2.2799999999999998</v>
      </c>
      <c r="AM294" s="5">
        <v>0.79</v>
      </c>
      <c r="AO294" s="5">
        <v>0.8</v>
      </c>
      <c r="AT294" s="5">
        <v>2.97</v>
      </c>
      <c r="AU294" s="5">
        <v>0.43</v>
      </c>
      <c r="AV294" s="5">
        <v>1.7</v>
      </c>
      <c r="BK294" s="4">
        <f t="shared" si="757"/>
        <v>5397</v>
      </c>
      <c r="BL294" s="6">
        <f t="shared" si="758"/>
        <v>0.80693667327906415</v>
      </c>
      <c r="BM294" s="6">
        <f t="shared" si="759"/>
        <v>1.1269989918587794E-2</v>
      </c>
      <c r="BN294" s="6">
        <f t="shared" si="760"/>
        <v>0.27159202370334662</v>
      </c>
      <c r="BO294" s="6">
        <f t="shared" si="761"/>
        <v>0.11837935309099969</v>
      </c>
      <c r="BP294" s="6">
        <f t="shared" si="762"/>
        <v>2.1600436561836325E-3</v>
      </c>
      <c r="BQ294" s="6">
        <f t="shared" si="763"/>
        <v>0.18222849816381556</v>
      </c>
      <c r="BR294" s="6">
        <f t="shared" si="764"/>
        <v>0.23464562325731356</v>
      </c>
      <c r="BS294" s="6">
        <f t="shared" si="765"/>
        <v>8.2513197182359346E-2</v>
      </c>
      <c r="BT294" s="6">
        <f t="shared" si="766"/>
        <v>9.3534247088703244E-3</v>
      </c>
      <c r="BU294" s="6">
        <f t="shared" si="767"/>
        <v>1.7745354420451596E-3</v>
      </c>
      <c r="BV294" s="5">
        <f t="shared" si="768"/>
        <v>1.1200000000000001</v>
      </c>
      <c r="BW294" s="5">
        <f t="shared" si="769"/>
        <v>7.5</v>
      </c>
      <c r="BX294" s="36">
        <f t="shared" si="770"/>
        <v>63.13</v>
      </c>
      <c r="BY294" s="5">
        <f t="shared" si="771"/>
        <v>1.1599999999999999</v>
      </c>
      <c r="BZ294" s="5">
        <f t="shared" si="772"/>
        <v>15.38</v>
      </c>
      <c r="CA294" s="5">
        <f t="shared" si="773"/>
        <v>14.62</v>
      </c>
      <c r="CB294" s="5">
        <f t="shared" si="774"/>
        <v>7.15</v>
      </c>
      <c r="CC294" s="5">
        <f t="shared" si="775"/>
        <v>3</v>
      </c>
      <c r="CD294" s="5">
        <f t="shared" si="776"/>
        <v>-10.161296267801035</v>
      </c>
      <c r="CE294" s="34">
        <f t="shared" si="777"/>
        <v>7.7861770647711985</v>
      </c>
      <c r="CF294" s="34">
        <f t="shared" si="778"/>
        <v>23.502187597722656</v>
      </c>
      <c r="CG294" s="34">
        <f t="shared" si="779"/>
        <v>33.12958435207824</v>
      </c>
      <c r="CH294" s="5">
        <f t="shared" si="780"/>
        <v>6.65</v>
      </c>
      <c r="CI294" s="5">
        <f t="shared" si="781"/>
        <v>0.68</v>
      </c>
      <c r="CJ294" s="6">
        <f t="shared" si="782"/>
        <v>0.04</v>
      </c>
      <c r="CK294" s="5" t="str">
        <f t="shared" si="783"/>
        <v/>
      </c>
      <c r="CL294" s="5">
        <f t="shared" si="784"/>
        <v>17.832999999999998</v>
      </c>
      <c r="CM294" s="5" t="str">
        <f t="shared" si="785"/>
        <v/>
      </c>
      <c r="CN294" s="5">
        <f t="shared" si="786"/>
        <v>0.36</v>
      </c>
      <c r="CO294" s="5">
        <f t="shared" si="787"/>
        <v>1.3</v>
      </c>
      <c r="CP294" s="5">
        <f t="shared" si="788"/>
        <v>1.92</v>
      </c>
      <c r="CQ294" s="6" t="str">
        <f t="shared" si="789"/>
        <v/>
      </c>
      <c r="CR294" s="40">
        <f t="shared" si="790"/>
        <v>5.5999999999999999E-3</v>
      </c>
      <c r="CS294" s="5" t="str">
        <f t="shared" si="791"/>
        <v/>
      </c>
      <c r="CT294" s="5">
        <f t="shared" si="792"/>
        <v>5.13</v>
      </c>
      <c r="CU294" s="5" t="str">
        <f t="shared" si="793"/>
        <v/>
      </c>
      <c r="CV294" s="5">
        <f t="shared" si="794"/>
        <v>29.4</v>
      </c>
      <c r="CW294" s="5" t="str">
        <f t="shared" si="795"/>
        <v/>
      </c>
      <c r="CX294" s="5">
        <f t="shared" si="796"/>
        <v>3.37</v>
      </c>
      <c r="CY294" s="4">
        <f t="shared" si="797"/>
        <v>208</v>
      </c>
      <c r="CZ294" s="4">
        <f t="shared" si="798"/>
        <v>107.9</v>
      </c>
      <c r="DA294" s="4">
        <f t="shared" si="799"/>
        <v>1817</v>
      </c>
      <c r="DB294" s="5">
        <f t="shared" si="800"/>
        <v>0.77</v>
      </c>
      <c r="DC294" s="5">
        <f t="shared" si="801"/>
        <v>6.73</v>
      </c>
      <c r="DD294" s="5" t="str">
        <f t="shared" si="802"/>
        <v/>
      </c>
      <c r="DE294" s="5">
        <f t="shared" si="803"/>
        <v>0.56999999999999995</v>
      </c>
      <c r="DF294" s="5" t="str">
        <f t="shared" si="804"/>
        <v/>
      </c>
      <c r="DG294" s="5" t="str">
        <f t="shared" si="805"/>
        <v/>
      </c>
      <c r="DH294" s="5" t="str">
        <f t="shared" si="806"/>
        <v/>
      </c>
      <c r="DI294" s="5">
        <f t="shared" si="807"/>
        <v>0.3</v>
      </c>
      <c r="DJ294" s="5">
        <f t="shared" si="808"/>
        <v>9.15</v>
      </c>
      <c r="DK294" s="5" t="str">
        <f t="shared" si="809"/>
        <v/>
      </c>
      <c r="DL294" s="5" t="str">
        <f t="shared" si="810"/>
        <v/>
      </c>
      <c r="DM294" s="5" t="str">
        <f t="shared" si="811"/>
        <v/>
      </c>
      <c r="DN294" s="5" t="str">
        <f t="shared" si="812"/>
        <v/>
      </c>
      <c r="DO294" s="5" t="str">
        <f t="shared" si="813"/>
        <v/>
      </c>
      <c r="DP294" s="5" t="str">
        <f t="shared" si="814"/>
        <v/>
      </c>
      <c r="DQ294" s="5">
        <f t="shared" si="815"/>
        <v>0.88</v>
      </c>
      <c r="DR294" s="5">
        <f t="shared" si="816"/>
        <v>1.06</v>
      </c>
      <c r="DS294" s="5">
        <f t="shared" si="817"/>
        <v>0.83</v>
      </c>
      <c r="DT294" s="5" t="str">
        <f t="shared" si="818"/>
        <v/>
      </c>
      <c r="DU294" s="5" t="str">
        <f t="shared" si="819"/>
        <v/>
      </c>
      <c r="DV294" s="5" t="str">
        <f t="shared" si="820"/>
        <v/>
      </c>
      <c r="DW294" s="5" t="str">
        <f t="shared" si="821"/>
        <v/>
      </c>
      <c r="DX294" s="5" t="str">
        <f t="shared" si="822"/>
        <v/>
      </c>
      <c r="DY294" s="5" t="str">
        <f t="shared" si="823"/>
        <v/>
      </c>
      <c r="DZ294" s="36" t="str">
        <f t="shared" si="824"/>
        <v/>
      </c>
      <c r="EA294" s="36" t="str">
        <f t="shared" si="825"/>
        <v/>
      </c>
      <c r="EB294" s="4">
        <f t="shared" si="826"/>
        <v>-307.80539573080256</v>
      </c>
      <c r="EC294" s="4">
        <f t="shared" si="827"/>
        <v>20.681853696915997</v>
      </c>
      <c r="ED294" s="4">
        <f t="shared" si="828"/>
        <v>-289.56584470251016</v>
      </c>
      <c r="EE294" s="4">
        <f t="shared" si="829"/>
        <v>311.87784117340306</v>
      </c>
      <c r="EF294" s="4">
        <f t="shared" si="830"/>
        <v>222.44030512968095</v>
      </c>
      <c r="EG294" s="5">
        <f t="shared" si="831"/>
        <v>0.4840943816467404</v>
      </c>
      <c r="EH294" s="5">
        <f t="shared" si="832"/>
        <v>2.9574900571965199</v>
      </c>
      <c r="EI294" s="5">
        <f t="shared" si="833"/>
        <v>0.83200301832265233</v>
      </c>
      <c r="EJ294" s="5">
        <f t="shared" si="834"/>
        <v>0.39144111589759062</v>
      </c>
      <c r="EK294" s="5">
        <f t="shared" si="835"/>
        <v>0.31449585173257322</v>
      </c>
      <c r="EL294" s="5">
        <f t="shared" si="836"/>
        <v>1.7892625714865902</v>
      </c>
      <c r="EM294" s="5">
        <f t="shared" si="837"/>
        <v>0.28999999999999998</v>
      </c>
      <c r="EN294" s="5">
        <f t="shared" si="838"/>
        <v>18.87</v>
      </c>
      <c r="EO294" s="36">
        <f t="shared" si="839"/>
        <v>0.9</v>
      </c>
      <c r="EP294" s="36">
        <f t="shared" si="840"/>
        <v>1.532334969696669</v>
      </c>
      <c r="EQ294" s="36">
        <f t="shared" si="841"/>
        <v>1.2593878032194497</v>
      </c>
      <c r="ER294" s="36">
        <f t="shared" si="842"/>
        <v>53.969795342072736</v>
      </c>
      <c r="ES294" s="36">
        <f t="shared" si="843"/>
        <v>50</v>
      </c>
      <c r="ET294" s="36">
        <f t="shared" si="844"/>
        <v>78</v>
      </c>
      <c r="EU294" s="36">
        <f t="shared" si="845"/>
        <v>8.5073322098846926</v>
      </c>
      <c r="EV294" s="36">
        <f t="shared" si="846"/>
        <v>7.3456307609834059</v>
      </c>
      <c r="EW294" s="36">
        <f t="shared" si="847"/>
        <v>13.848477288633646</v>
      </c>
      <c r="EX294" s="36">
        <f t="shared" si="848"/>
        <v>8.5073322098846926</v>
      </c>
      <c r="EY294" s="36">
        <f t="shared" si="849"/>
        <v>2.9976302844691083</v>
      </c>
      <c r="EZ294" s="36">
        <f t="shared" si="850"/>
        <v>7.3456307609834059</v>
      </c>
      <c r="FA294" s="5" t="str">
        <f t="shared" si="851"/>
        <v/>
      </c>
      <c r="FB294" s="5" t="str">
        <f t="shared" si="852"/>
        <v/>
      </c>
      <c r="FC294" s="5" t="str">
        <f t="shared" si="853"/>
        <v/>
      </c>
      <c r="FD294" s="36">
        <f t="shared" si="854"/>
        <v>53.969795342072736</v>
      </c>
      <c r="FE294" s="36">
        <f t="shared" si="855"/>
        <v>50</v>
      </c>
      <c r="FF294" s="36">
        <f t="shared" si="856"/>
        <v>53.5</v>
      </c>
      <c r="FG294" s="5" t="str">
        <f t="shared" si="857"/>
        <v/>
      </c>
      <c r="FH294" s="36" t="str">
        <f t="shared" si="858"/>
        <v/>
      </c>
      <c r="FI294" s="36" t="str">
        <f t="shared" si="859"/>
        <v/>
      </c>
      <c r="FJ294" s="5" t="str">
        <f t="shared" si="860"/>
        <v/>
      </c>
      <c r="FK294" s="5" t="str">
        <f t="shared" si="861"/>
        <v/>
      </c>
      <c r="FL294" s="5" t="str">
        <f t="shared" si="862"/>
        <v/>
      </c>
      <c r="FM294" s="5" t="str">
        <f t="shared" si="863"/>
        <v/>
      </c>
      <c r="FN294" s="5">
        <f t="shared" si="864"/>
        <v>1.7</v>
      </c>
      <c r="FO294" s="5" t="str">
        <f t="shared" si="865"/>
        <v/>
      </c>
      <c r="FP294" s="4">
        <f t="shared" si="866"/>
        <v>107.94</v>
      </c>
      <c r="FQ294" s="4">
        <f t="shared" si="867"/>
        <v>113.99999999999999</v>
      </c>
      <c r="FR294" s="4">
        <f t="shared" si="868"/>
        <v>296</v>
      </c>
      <c r="FS294" s="65">
        <f t="shared" si="869"/>
        <v>0.43810929732974357</v>
      </c>
      <c r="FT294" s="65">
        <f t="shared" si="870"/>
        <v>0.29925604618641033</v>
      </c>
      <c r="FU294" s="65">
        <f t="shared" si="871"/>
        <v>-0.4348113686251639</v>
      </c>
      <c r="FV294" s="65">
        <f t="shared" si="872"/>
        <v>-0.30305468223039567</v>
      </c>
      <c r="FW294" s="65">
        <f t="shared" si="873"/>
        <v>0.9238361157048991</v>
      </c>
      <c r="FX294" s="65">
        <f t="shared" si="874"/>
        <v>-0.1007086490520418</v>
      </c>
      <c r="FY294" s="65">
        <f t="shared" si="875"/>
        <v>4.3395451845991673</v>
      </c>
      <c r="FZ294" s="65">
        <f t="shared" si="876"/>
        <v>-5.1018981676746655</v>
      </c>
      <c r="GA294" s="65" t="str">
        <f t="shared" si="877"/>
        <v/>
      </c>
      <c r="GB294" s="65">
        <f t="shared" si="878"/>
        <v>0.30717361766676765</v>
      </c>
      <c r="GC294" s="65">
        <f t="shared" si="879"/>
        <v>-1.5694604684780828</v>
      </c>
      <c r="GD294" s="65">
        <f t="shared" si="880"/>
        <v>-2.3476481696291627</v>
      </c>
    </row>
    <row r="295" spans="1:186">
      <c r="D295" s="38" t="s">
        <v>439</v>
      </c>
      <c r="E295" s="38" t="s">
        <v>646</v>
      </c>
      <c r="F295" s="58" t="s">
        <v>552</v>
      </c>
      <c r="G295" s="38" t="s">
        <v>553</v>
      </c>
      <c r="H295" s="34">
        <v>49.212695832101687</v>
      </c>
      <c r="I295" s="34">
        <v>1.0299201891812002</v>
      </c>
      <c r="J295" s="34">
        <v>14.81724800472953</v>
      </c>
      <c r="K295" s="34">
        <v>10.396364173810227</v>
      </c>
      <c r="L295" s="34">
        <v>0.16517587939698494</v>
      </c>
      <c r="M295" s="34">
        <v>7.4620632574637895</v>
      </c>
      <c r="N295" s="34">
        <v>12.193866390777417</v>
      </c>
      <c r="O295" s="34">
        <v>2.5650842447531779</v>
      </c>
      <c r="P295" s="34">
        <v>0.61212237658882651</v>
      </c>
      <c r="Q295" s="34">
        <v>0.15545965119716229</v>
      </c>
      <c r="R295" s="34">
        <v>2.88</v>
      </c>
      <c r="S295" s="5">
        <f t="shared" si="756"/>
        <v>101.49</v>
      </c>
      <c r="U295" s="4">
        <v>49</v>
      </c>
      <c r="V295" s="4">
        <v>327</v>
      </c>
      <c r="W295" s="4">
        <v>365</v>
      </c>
      <c r="Y295" s="4">
        <v>119</v>
      </c>
      <c r="Z295" s="4">
        <v>101</v>
      </c>
      <c r="AC295" s="4">
        <v>128</v>
      </c>
      <c r="AD295" s="4">
        <v>34</v>
      </c>
      <c r="AE295" s="4">
        <v>60</v>
      </c>
      <c r="AF295" s="26"/>
      <c r="AG295" s="4">
        <v>50</v>
      </c>
      <c r="AH295" s="5">
        <v>17</v>
      </c>
      <c r="BK295" s="4">
        <f t="shared" si="757"/>
        <v>6174</v>
      </c>
      <c r="BL295" s="6">
        <f t="shared" si="758"/>
        <v>0.81898312251791783</v>
      </c>
      <c r="BM295" s="6">
        <f t="shared" si="759"/>
        <v>1.2893342378332503E-2</v>
      </c>
      <c r="BN295" s="6">
        <f t="shared" si="760"/>
        <v>0.29059125327965346</v>
      </c>
      <c r="BO295" s="6">
        <f t="shared" si="761"/>
        <v>0.13019867468766722</v>
      </c>
      <c r="BP295" s="6">
        <f t="shared" si="762"/>
        <v>2.328388488821327E-3</v>
      </c>
      <c r="BQ295" s="6">
        <f t="shared" si="763"/>
        <v>0.18511692526578488</v>
      </c>
      <c r="BR295" s="6">
        <f t="shared" si="764"/>
        <v>0.2174369898498113</v>
      </c>
      <c r="BS295" s="6">
        <f t="shared" si="765"/>
        <v>8.277135349316482E-2</v>
      </c>
      <c r="BT295" s="6">
        <f t="shared" si="766"/>
        <v>1.2996228802310541E-2</v>
      </c>
      <c r="BU295" s="6">
        <f t="shared" si="767"/>
        <v>2.1904981146563659E-3</v>
      </c>
      <c r="BV295" s="5">
        <f t="shared" si="768"/>
        <v>1.24</v>
      </c>
      <c r="BW295" s="5">
        <f t="shared" si="769"/>
        <v>8.24</v>
      </c>
      <c r="BX295" s="36">
        <f t="shared" si="770"/>
        <v>61.26</v>
      </c>
      <c r="BY295" s="5">
        <f t="shared" si="771"/>
        <v>1.25</v>
      </c>
      <c r="BZ295" s="5">
        <f t="shared" si="772"/>
        <v>14.39</v>
      </c>
      <c r="CA295" s="5">
        <f t="shared" si="773"/>
        <v>11.84</v>
      </c>
      <c r="CB295" s="5">
        <f t="shared" si="774"/>
        <v>6.63</v>
      </c>
      <c r="CC295" s="5">
        <f t="shared" si="775"/>
        <v>3.18</v>
      </c>
      <c r="CD295" s="5">
        <f t="shared" si="776"/>
        <v>-9.0166597694354138</v>
      </c>
      <c r="CE295" s="34">
        <f t="shared" si="777"/>
        <v>8.0741856340526166</v>
      </c>
      <c r="CF295" s="34">
        <f t="shared" si="778"/>
        <v>22.833136269583207</v>
      </c>
      <c r="CG295" s="34">
        <f t="shared" si="779"/>
        <v>35.361702127659584</v>
      </c>
      <c r="CH295" s="5">
        <f t="shared" si="780"/>
        <v>7.49</v>
      </c>
      <c r="CI295" s="5">
        <f t="shared" si="781"/>
        <v>0.82</v>
      </c>
      <c r="CJ295" s="6">
        <f t="shared" si="782"/>
        <v>3.9E-2</v>
      </c>
      <c r="CK295" s="5" t="str">
        <f t="shared" si="783"/>
        <v/>
      </c>
      <c r="CL295" s="5" t="str">
        <f t="shared" si="784"/>
        <v/>
      </c>
      <c r="CM295" s="5" t="str">
        <f t="shared" si="785"/>
        <v/>
      </c>
      <c r="CN295" s="5">
        <f t="shared" si="786"/>
        <v>0.33</v>
      </c>
      <c r="CO295" s="5">
        <f t="shared" si="787"/>
        <v>1.1200000000000001</v>
      </c>
      <c r="CP295" s="5">
        <f t="shared" si="788"/>
        <v>1.76</v>
      </c>
      <c r="CQ295" s="6" t="str">
        <f t="shared" si="789"/>
        <v/>
      </c>
      <c r="CR295" s="40">
        <f t="shared" si="790"/>
        <v>5.7999999999999996E-3</v>
      </c>
      <c r="CS295" s="5" t="str">
        <f t="shared" si="791"/>
        <v/>
      </c>
      <c r="CT295" s="5">
        <f t="shared" si="792"/>
        <v>2.94</v>
      </c>
      <c r="CU295" s="5" t="str">
        <f t="shared" si="793"/>
        <v/>
      </c>
      <c r="CV295" s="5" t="str">
        <f t="shared" si="794"/>
        <v/>
      </c>
      <c r="CW295" s="5" t="str">
        <f t="shared" si="795"/>
        <v/>
      </c>
      <c r="CX295" s="5" t="str">
        <f t="shared" si="796"/>
        <v/>
      </c>
      <c r="CY295" s="4">
        <f t="shared" si="797"/>
        <v>182</v>
      </c>
      <c r="CZ295" s="4">
        <f t="shared" si="798"/>
        <v>102.9</v>
      </c>
      <c r="DA295" s="4" t="str">
        <f t="shared" si="799"/>
        <v/>
      </c>
      <c r="DB295" s="5">
        <f t="shared" si="800"/>
        <v>1.47</v>
      </c>
      <c r="DC295" s="5" t="str">
        <f t="shared" si="801"/>
        <v/>
      </c>
      <c r="DD295" s="5" t="str">
        <f t="shared" si="802"/>
        <v/>
      </c>
      <c r="DE295" s="5" t="str">
        <f t="shared" si="803"/>
        <v/>
      </c>
      <c r="DF295" s="5" t="str">
        <f t="shared" si="804"/>
        <v/>
      </c>
      <c r="DG295" s="5" t="str">
        <f t="shared" si="805"/>
        <v/>
      </c>
      <c r="DH295" s="5" t="str">
        <f t="shared" si="806"/>
        <v/>
      </c>
      <c r="DI295" s="5" t="str">
        <f t="shared" si="807"/>
        <v/>
      </c>
      <c r="DJ295" s="5" t="str">
        <f t="shared" si="808"/>
        <v/>
      </c>
      <c r="DK295" s="5" t="str">
        <f t="shared" si="809"/>
        <v/>
      </c>
      <c r="DL295" s="5" t="str">
        <f t="shared" si="810"/>
        <v/>
      </c>
      <c r="DM295" s="5" t="str">
        <f t="shared" si="811"/>
        <v/>
      </c>
      <c r="DN295" s="5" t="str">
        <f t="shared" si="812"/>
        <v/>
      </c>
      <c r="DO295" s="5" t="str">
        <f t="shared" si="813"/>
        <v/>
      </c>
      <c r="DP295" s="5" t="str">
        <f t="shared" si="814"/>
        <v/>
      </c>
      <c r="DQ295" s="5" t="str">
        <f t="shared" si="815"/>
        <v/>
      </c>
      <c r="DR295" s="5" t="str">
        <f t="shared" si="816"/>
        <v/>
      </c>
      <c r="DS295" s="5" t="str">
        <f t="shared" si="817"/>
        <v/>
      </c>
      <c r="DT295" s="5" t="str">
        <f t="shared" si="818"/>
        <v/>
      </c>
      <c r="DU295" s="5" t="str">
        <f t="shared" si="819"/>
        <v/>
      </c>
      <c r="DV295" s="5" t="str">
        <f t="shared" si="820"/>
        <v/>
      </c>
      <c r="DW295" s="5" t="str">
        <f t="shared" si="821"/>
        <v/>
      </c>
      <c r="DX295" s="5" t="str">
        <f t="shared" si="822"/>
        <v/>
      </c>
      <c r="DY295" s="5" t="str">
        <f t="shared" si="823"/>
        <v/>
      </c>
      <c r="DZ295" s="36" t="str">
        <f t="shared" si="824"/>
        <v/>
      </c>
      <c r="EA295" s="36" t="str">
        <f t="shared" si="825"/>
        <v/>
      </c>
      <c r="EB295" s="4">
        <f t="shared" si="826"/>
        <v>-287.2121145406656</v>
      </c>
      <c r="EC295" s="4">
        <f t="shared" si="827"/>
        <v>32.268798643956373</v>
      </c>
      <c r="ED295" s="4">
        <f t="shared" si="828"/>
        <v>-240.05030871544446</v>
      </c>
      <c r="EE295" s="4">
        <f t="shared" si="829"/>
        <v>328.20894233178461</v>
      </c>
      <c r="EF295" s="4">
        <f t="shared" si="830"/>
        <v>194.52225902425903</v>
      </c>
      <c r="EG295" s="5">
        <f t="shared" si="831"/>
        <v>0.54774321346683119</v>
      </c>
      <c r="EH295" s="5">
        <f t="shared" si="832"/>
        <v>3.0353421370954945</v>
      </c>
      <c r="EI295" s="5">
        <f t="shared" si="833"/>
        <v>0.92802034753821316</v>
      </c>
      <c r="EJ295" s="5">
        <f t="shared" si="834"/>
        <v>0.44037904041849124</v>
      </c>
      <c r="EK295" s="5">
        <f t="shared" si="835"/>
        <v>0.2980304898872998</v>
      </c>
      <c r="EL295" s="5">
        <f t="shared" si="836"/>
        <v>1.5663332967332111</v>
      </c>
      <c r="EM295" s="5">
        <f t="shared" si="837"/>
        <v>0.3</v>
      </c>
      <c r="EN295" s="5">
        <f t="shared" si="838"/>
        <v>19.309999999999999</v>
      </c>
      <c r="EO295" s="36">
        <f t="shared" si="839"/>
        <v>1.03</v>
      </c>
      <c r="EP295" s="36">
        <f t="shared" si="840"/>
        <v>1.6517587939698495</v>
      </c>
      <c r="EQ295" s="36">
        <f t="shared" si="841"/>
        <v>1.554596511971623</v>
      </c>
      <c r="ER295" s="36">
        <f t="shared" si="842"/>
        <v>61.743715341412958</v>
      </c>
      <c r="ES295" s="36">
        <f t="shared" si="843"/>
        <v>60</v>
      </c>
      <c r="ET295" s="36">
        <f t="shared" si="844"/>
        <v>102</v>
      </c>
      <c r="EU295" s="36">
        <f t="shared" si="845"/>
        <v>9.3567277564292048</v>
      </c>
      <c r="EV295" s="36">
        <f t="shared" si="846"/>
        <v>7.4620632574637895</v>
      </c>
      <c r="EW295" s="36">
        <f t="shared" si="847"/>
        <v>14.81724800472953</v>
      </c>
      <c r="EX295" s="36">
        <f t="shared" si="848"/>
        <v>9.3567277564292048</v>
      </c>
      <c r="EY295" s="36">
        <f t="shared" si="849"/>
        <v>3.1772066213420045</v>
      </c>
      <c r="EZ295" s="36">
        <f t="shared" si="850"/>
        <v>7.4620632574637895</v>
      </c>
      <c r="FA295" s="5" t="str">
        <f t="shared" si="851"/>
        <v/>
      </c>
      <c r="FB295" s="5" t="str">
        <f t="shared" si="852"/>
        <v/>
      </c>
      <c r="FC295" s="5" t="str">
        <f t="shared" si="853"/>
        <v/>
      </c>
      <c r="FD295" s="36">
        <f t="shared" si="854"/>
        <v>61.743715341412958</v>
      </c>
      <c r="FE295" s="36">
        <f t="shared" si="855"/>
        <v>60</v>
      </c>
      <c r="FF295" s="36">
        <f t="shared" si="856"/>
        <v>64</v>
      </c>
      <c r="FG295" s="5" t="str">
        <f t="shared" si="857"/>
        <v/>
      </c>
      <c r="FH295" s="36" t="str">
        <f t="shared" si="858"/>
        <v/>
      </c>
      <c r="FI295" s="36" t="str">
        <f t="shared" si="859"/>
        <v/>
      </c>
      <c r="FJ295" s="5" t="str">
        <f t="shared" si="860"/>
        <v/>
      </c>
      <c r="FK295" s="5" t="str">
        <f t="shared" si="861"/>
        <v/>
      </c>
      <c r="FL295" s="5" t="str">
        <f t="shared" si="862"/>
        <v/>
      </c>
      <c r="FM295" s="5" t="str">
        <f t="shared" si="863"/>
        <v/>
      </c>
      <c r="FN295" s="5" t="str">
        <f t="shared" si="864"/>
        <v/>
      </c>
      <c r="FO295" s="5" t="str">
        <f t="shared" si="865"/>
        <v/>
      </c>
      <c r="FP295" s="4">
        <f t="shared" si="866"/>
        <v>123.48</v>
      </c>
      <c r="FQ295" s="4" t="str">
        <f t="shared" si="867"/>
        <v/>
      </c>
      <c r="FR295" s="4">
        <f t="shared" si="868"/>
        <v>327</v>
      </c>
      <c r="FS295" s="65">
        <f t="shared" si="869"/>
        <v>0.42295113185022831</v>
      </c>
      <c r="FT295" s="65">
        <f t="shared" si="870"/>
        <v>0.29756946355447472</v>
      </c>
      <c r="FU295" s="65" t="str">
        <f t="shared" si="871"/>
        <v/>
      </c>
      <c r="FV295" s="65" t="str">
        <f t="shared" si="872"/>
        <v/>
      </c>
      <c r="FW295" s="65">
        <f t="shared" si="873"/>
        <v>0.87185740707395987</v>
      </c>
      <c r="FX295" s="65">
        <f t="shared" si="874"/>
        <v>-8.1296664170245822E-2</v>
      </c>
      <c r="FY295" s="65">
        <f t="shared" si="875"/>
        <v>4.196322366444301</v>
      </c>
      <c r="FZ295" s="65">
        <f t="shared" si="876"/>
        <v>-4.9723009421833657</v>
      </c>
      <c r="GA295" s="65" t="str">
        <f t="shared" si="877"/>
        <v/>
      </c>
      <c r="GB295" s="65">
        <f t="shared" si="878"/>
        <v>0.33163074194501913</v>
      </c>
      <c r="GC295" s="65">
        <f t="shared" si="879"/>
        <v>-1.600141142772687</v>
      </c>
      <c r="GD295" s="65">
        <f t="shared" si="880"/>
        <v>-2.3929098161395213</v>
      </c>
    </row>
    <row r="296" spans="1:186">
      <c r="D296" s="38" t="s">
        <v>439</v>
      </c>
      <c r="E296" s="38" t="s">
        <v>646</v>
      </c>
      <c r="F296" s="58" t="s">
        <v>554</v>
      </c>
      <c r="G296" s="38" t="s">
        <v>555</v>
      </c>
      <c r="H296" s="34">
        <v>47.893447828257614</v>
      </c>
      <c r="I296" s="34">
        <v>0.97702246630054923</v>
      </c>
      <c r="J296" s="34">
        <v>15.322807788317524</v>
      </c>
      <c r="K296" s="34">
        <v>9.837939091362955</v>
      </c>
      <c r="L296" s="34">
        <v>0.15477583624563154</v>
      </c>
      <c r="M296" s="34">
        <v>7.9709555666500247</v>
      </c>
      <c r="N296" s="34">
        <v>10.882675986020969</v>
      </c>
      <c r="O296" s="34">
        <v>2.4957603594608089</v>
      </c>
      <c r="P296" s="34">
        <v>1.1995127309036446</v>
      </c>
      <c r="Q296" s="34">
        <v>0.14510234648027959</v>
      </c>
      <c r="R296" s="34">
        <v>3.27</v>
      </c>
      <c r="S296" s="5">
        <f t="shared" si="756"/>
        <v>100.14999999999999</v>
      </c>
      <c r="U296" s="4">
        <v>39</v>
      </c>
      <c r="V296" s="4">
        <v>264</v>
      </c>
      <c r="W296" s="4">
        <v>373</v>
      </c>
      <c r="Y296" s="4">
        <v>164</v>
      </c>
      <c r="Z296" s="4">
        <v>71</v>
      </c>
      <c r="AC296" s="4">
        <v>108</v>
      </c>
      <c r="AD296" s="4">
        <v>26</v>
      </c>
      <c r="AE296" s="4">
        <v>55</v>
      </c>
      <c r="AF296" s="26"/>
      <c r="AG296" s="4">
        <v>87</v>
      </c>
      <c r="BK296" s="4">
        <f t="shared" si="757"/>
        <v>5857</v>
      </c>
      <c r="BL296" s="6">
        <f t="shared" si="758"/>
        <v>0.79702858758957584</v>
      </c>
      <c r="BM296" s="6">
        <f t="shared" si="759"/>
        <v>1.2231127520036921E-2</v>
      </c>
      <c r="BN296" s="6">
        <f t="shared" si="760"/>
        <v>0.30050613430707046</v>
      </c>
      <c r="BO296" s="6">
        <f t="shared" si="761"/>
        <v>0.12320524848294247</v>
      </c>
      <c r="BP296" s="6">
        <f t="shared" si="762"/>
        <v>2.1817851176435233E-3</v>
      </c>
      <c r="BQ296" s="6">
        <f t="shared" si="763"/>
        <v>0.19774139336765131</v>
      </c>
      <c r="BR296" s="6">
        <f t="shared" si="764"/>
        <v>0.19405627649823412</v>
      </c>
      <c r="BS296" s="6">
        <f t="shared" si="765"/>
        <v>8.0534377523743428E-2</v>
      </c>
      <c r="BT296" s="6">
        <f t="shared" si="766"/>
        <v>2.5467361590310926E-2</v>
      </c>
      <c r="BU296" s="6">
        <f t="shared" si="767"/>
        <v>2.0445589189837902E-3</v>
      </c>
      <c r="BV296" s="5">
        <f t="shared" si="768"/>
        <v>1.17</v>
      </c>
      <c r="BW296" s="5">
        <f t="shared" si="769"/>
        <v>7.8</v>
      </c>
      <c r="BX296" s="36">
        <f t="shared" si="770"/>
        <v>64.099999999999994</v>
      </c>
      <c r="BY296" s="5">
        <f t="shared" si="771"/>
        <v>1.1100000000000001</v>
      </c>
      <c r="BZ296" s="5">
        <f t="shared" si="772"/>
        <v>15.68</v>
      </c>
      <c r="CA296" s="5">
        <f t="shared" si="773"/>
        <v>11.14</v>
      </c>
      <c r="CB296" s="5">
        <f t="shared" si="774"/>
        <v>6.73</v>
      </c>
      <c r="CC296" s="5">
        <f t="shared" si="775"/>
        <v>3.7</v>
      </c>
      <c r="CD296" s="5">
        <f t="shared" si="776"/>
        <v>-7.1874028956565148</v>
      </c>
      <c r="CE296" s="34">
        <f t="shared" si="777"/>
        <v>9.1704682975536684</v>
      </c>
      <c r="CF296" s="34">
        <f t="shared" si="778"/>
        <v>22.548904643035449</v>
      </c>
      <c r="CG296" s="34">
        <f t="shared" si="779"/>
        <v>40.669240669240658</v>
      </c>
      <c r="CH296" s="5">
        <f t="shared" si="780"/>
        <v>15.72</v>
      </c>
      <c r="CI296" s="5">
        <f t="shared" si="781"/>
        <v>1.7</v>
      </c>
      <c r="CJ296" s="6">
        <f t="shared" si="782"/>
        <v>3.7999999999999999E-2</v>
      </c>
      <c r="CK296" s="5" t="str">
        <f t="shared" si="783"/>
        <v/>
      </c>
      <c r="CL296" s="5" t="str">
        <f t="shared" si="784"/>
        <v/>
      </c>
      <c r="CM296" s="5" t="str">
        <f t="shared" si="785"/>
        <v/>
      </c>
      <c r="CN296" s="5">
        <f t="shared" si="786"/>
        <v>0.44</v>
      </c>
      <c r="CO296" s="5">
        <f t="shared" si="787"/>
        <v>1.41</v>
      </c>
      <c r="CP296" s="5">
        <f t="shared" si="788"/>
        <v>2.12</v>
      </c>
      <c r="CQ296" s="6" t="str">
        <f t="shared" si="789"/>
        <v/>
      </c>
      <c r="CR296" s="40">
        <f t="shared" si="790"/>
        <v>5.5999999999999999E-3</v>
      </c>
      <c r="CS296" s="5" t="str">
        <f t="shared" si="791"/>
        <v/>
      </c>
      <c r="CT296" s="5" t="str">
        <f t="shared" si="792"/>
        <v/>
      </c>
      <c r="CU296" s="5" t="str">
        <f t="shared" si="793"/>
        <v/>
      </c>
      <c r="CV296" s="5" t="str">
        <f t="shared" si="794"/>
        <v/>
      </c>
      <c r="CW296" s="5" t="str">
        <f t="shared" si="795"/>
        <v/>
      </c>
      <c r="CX296" s="5" t="str">
        <f t="shared" si="796"/>
        <v/>
      </c>
      <c r="CY296" s="4">
        <f t="shared" si="797"/>
        <v>225</v>
      </c>
      <c r="CZ296" s="4">
        <f t="shared" si="798"/>
        <v>106.5</v>
      </c>
      <c r="DA296" s="4" t="str">
        <f t="shared" si="799"/>
        <v/>
      </c>
      <c r="DB296" s="5">
        <f t="shared" si="800"/>
        <v>3.35</v>
      </c>
      <c r="DC296" s="5" t="str">
        <f t="shared" si="801"/>
        <v/>
      </c>
      <c r="DD296" s="5" t="str">
        <f t="shared" si="802"/>
        <v/>
      </c>
      <c r="DE296" s="5" t="str">
        <f t="shared" si="803"/>
        <v/>
      </c>
      <c r="DF296" s="5" t="str">
        <f t="shared" si="804"/>
        <v/>
      </c>
      <c r="DG296" s="5" t="str">
        <f t="shared" si="805"/>
        <v/>
      </c>
      <c r="DH296" s="5" t="str">
        <f t="shared" si="806"/>
        <v/>
      </c>
      <c r="DI296" s="5" t="str">
        <f t="shared" si="807"/>
        <v/>
      </c>
      <c r="DJ296" s="5" t="str">
        <f t="shared" si="808"/>
        <v/>
      </c>
      <c r="DK296" s="5" t="str">
        <f t="shared" si="809"/>
        <v/>
      </c>
      <c r="DL296" s="5" t="str">
        <f t="shared" si="810"/>
        <v/>
      </c>
      <c r="DM296" s="5" t="str">
        <f t="shared" si="811"/>
        <v/>
      </c>
      <c r="DN296" s="5" t="str">
        <f t="shared" si="812"/>
        <v/>
      </c>
      <c r="DO296" s="5" t="str">
        <f t="shared" si="813"/>
        <v/>
      </c>
      <c r="DP296" s="5" t="str">
        <f t="shared" si="814"/>
        <v/>
      </c>
      <c r="DQ296" s="5" t="str">
        <f t="shared" si="815"/>
        <v/>
      </c>
      <c r="DR296" s="5" t="str">
        <f t="shared" si="816"/>
        <v/>
      </c>
      <c r="DS296" s="5" t="str">
        <f t="shared" si="817"/>
        <v/>
      </c>
      <c r="DT296" s="5" t="str">
        <f t="shared" si="818"/>
        <v/>
      </c>
      <c r="DU296" s="5" t="str">
        <f t="shared" si="819"/>
        <v/>
      </c>
      <c r="DV296" s="5" t="str">
        <f t="shared" si="820"/>
        <v/>
      </c>
      <c r="DW296" s="5" t="str">
        <f t="shared" si="821"/>
        <v/>
      </c>
      <c r="DX296" s="5" t="str">
        <f t="shared" si="822"/>
        <v/>
      </c>
      <c r="DY296" s="5" t="str">
        <f t="shared" si="823"/>
        <v/>
      </c>
      <c r="DZ296" s="36" t="str">
        <f t="shared" si="824"/>
        <v/>
      </c>
      <c r="EA296" s="36" t="str">
        <f t="shared" si="825"/>
        <v/>
      </c>
      <c r="EB296" s="4">
        <f t="shared" si="826"/>
        <v>-249.12329243166664</v>
      </c>
      <c r="EC296" s="4">
        <f t="shared" si="827"/>
        <v>30.303605750314848</v>
      </c>
      <c r="ED296" s="4">
        <f t="shared" si="828"/>
        <v>-193.60815780345214</v>
      </c>
      <c r="EE296" s="4">
        <f t="shared" si="829"/>
        <v>333.1777693706307</v>
      </c>
      <c r="EF296" s="4">
        <f t="shared" si="830"/>
        <v>191.51862487905447</v>
      </c>
      <c r="EG296" s="5">
        <f t="shared" si="831"/>
        <v>0.60828926588100107</v>
      </c>
      <c r="EH296" s="5">
        <f t="shared" si="832"/>
        <v>2.8354440724962626</v>
      </c>
      <c r="EI296" s="5">
        <f t="shared" si="833"/>
        <v>1.0016862653588177</v>
      </c>
      <c r="EJ296" s="5">
        <f t="shared" si="834"/>
        <v>0.54624785315705471</v>
      </c>
      <c r="EK296" s="5">
        <f t="shared" si="835"/>
        <v>0.29268261585706168</v>
      </c>
      <c r="EL296" s="5">
        <f t="shared" si="836"/>
        <v>1.4109558642712827</v>
      </c>
      <c r="EM296" s="5">
        <f t="shared" si="837"/>
        <v>0.32</v>
      </c>
      <c r="EN296" s="5">
        <f t="shared" si="838"/>
        <v>18.399999999999999</v>
      </c>
      <c r="EO296" s="36">
        <f t="shared" si="839"/>
        <v>0.98</v>
      </c>
      <c r="EP296" s="36">
        <f t="shared" si="840"/>
        <v>1.5477583624563154</v>
      </c>
      <c r="EQ296" s="36">
        <f t="shared" si="841"/>
        <v>1.451023464802796</v>
      </c>
      <c r="ER296" s="36">
        <f t="shared" si="842"/>
        <v>58.572496854717926</v>
      </c>
      <c r="ES296" s="36">
        <f t="shared" si="843"/>
        <v>55</v>
      </c>
      <c r="ET296" s="36">
        <f t="shared" si="844"/>
        <v>78</v>
      </c>
      <c r="EU296" s="36">
        <f t="shared" si="845"/>
        <v>8.8541451822266595</v>
      </c>
      <c r="EV296" s="36">
        <f t="shared" si="846"/>
        <v>7.9709555666500247</v>
      </c>
      <c r="EW296" s="36">
        <f t="shared" si="847"/>
        <v>15.322807788317524</v>
      </c>
      <c r="EX296" s="36">
        <f t="shared" si="848"/>
        <v>8.8541451822266595</v>
      </c>
      <c r="EY296" s="36">
        <f t="shared" si="849"/>
        <v>3.6952730903644535</v>
      </c>
      <c r="EZ296" s="36">
        <f t="shared" si="850"/>
        <v>7.9709555666500247</v>
      </c>
      <c r="FA296" s="5" t="str">
        <f t="shared" si="851"/>
        <v/>
      </c>
      <c r="FB296" s="5" t="str">
        <f t="shared" si="852"/>
        <v/>
      </c>
      <c r="FC296" s="5" t="str">
        <f t="shared" si="853"/>
        <v/>
      </c>
      <c r="FD296" s="36">
        <f t="shared" si="854"/>
        <v>58.572496854717926</v>
      </c>
      <c r="FE296" s="36">
        <f t="shared" si="855"/>
        <v>55</v>
      </c>
      <c r="FF296" s="36">
        <f t="shared" si="856"/>
        <v>54</v>
      </c>
      <c r="FG296" s="5" t="str">
        <f t="shared" si="857"/>
        <v/>
      </c>
      <c r="FH296" s="36" t="str">
        <f t="shared" si="858"/>
        <v/>
      </c>
      <c r="FI296" s="36" t="str">
        <f t="shared" si="859"/>
        <v/>
      </c>
      <c r="FJ296" s="5" t="str">
        <f t="shared" si="860"/>
        <v/>
      </c>
      <c r="FK296" s="5" t="str">
        <f t="shared" si="861"/>
        <v/>
      </c>
      <c r="FL296" s="5" t="str">
        <f t="shared" si="862"/>
        <v/>
      </c>
      <c r="FM296" s="5" t="str">
        <f t="shared" si="863"/>
        <v/>
      </c>
      <c r="FN296" s="5" t="str">
        <f t="shared" si="864"/>
        <v/>
      </c>
      <c r="FO296" s="5" t="str">
        <f t="shared" si="865"/>
        <v/>
      </c>
      <c r="FP296" s="4">
        <f t="shared" si="866"/>
        <v>117.14</v>
      </c>
      <c r="FQ296" s="4" t="str">
        <f t="shared" si="867"/>
        <v/>
      </c>
      <c r="FR296" s="4">
        <f t="shared" si="868"/>
        <v>264</v>
      </c>
      <c r="FS296" s="65">
        <f t="shared" si="869"/>
        <v>0.35289870717788985</v>
      </c>
      <c r="FT296" s="65">
        <f t="shared" si="870"/>
        <v>0.22132939167057677</v>
      </c>
      <c r="FU296" s="65" t="str">
        <f t="shared" si="871"/>
        <v/>
      </c>
      <c r="FV296" s="65" t="str">
        <f t="shared" si="872"/>
        <v/>
      </c>
      <c r="FW296" s="65">
        <f t="shared" si="873"/>
        <v>0.88294775503901823</v>
      </c>
      <c r="FX296" s="65">
        <f t="shared" si="874"/>
        <v>-0.13219147721304794</v>
      </c>
      <c r="FY296" s="65">
        <f t="shared" si="875"/>
        <v>4.3974100527462214</v>
      </c>
      <c r="FZ296" s="65">
        <f t="shared" si="876"/>
        <v>-5.2446041466032156</v>
      </c>
      <c r="GA296" s="65" t="str">
        <f t="shared" si="877"/>
        <v/>
      </c>
      <c r="GB296" s="65">
        <f t="shared" si="878"/>
        <v>0.3449166058911633</v>
      </c>
      <c r="GC296" s="65">
        <f t="shared" si="879"/>
        <v>-1.6098204485272094</v>
      </c>
      <c r="GD296" s="65">
        <f t="shared" si="880"/>
        <v>-2.375719353769346</v>
      </c>
    </row>
    <row r="297" spans="1:186">
      <c r="D297" s="38" t="s">
        <v>439</v>
      </c>
      <c r="E297" s="38" t="s">
        <v>646</v>
      </c>
      <c r="F297" s="58" t="s">
        <v>556</v>
      </c>
      <c r="G297" s="38" t="s">
        <v>557</v>
      </c>
      <c r="H297" s="34">
        <v>43.005778954731689</v>
      </c>
      <c r="I297" s="34">
        <v>0.97508244229039676</v>
      </c>
      <c r="J297" s="34">
        <v>13.316840211851703</v>
      </c>
      <c r="K297" s="34">
        <v>8.8128879784151088</v>
      </c>
      <c r="L297" s="34">
        <v>0.15787049065654044</v>
      </c>
      <c r="M297" s="34">
        <v>7.0670260817427808</v>
      </c>
      <c r="N297" s="34">
        <v>17.142877985410212</v>
      </c>
      <c r="O297" s="34">
        <v>1.8572998900769462</v>
      </c>
      <c r="P297" s="34">
        <v>0.46432497251923655</v>
      </c>
      <c r="Q297" s="34">
        <v>0.13001099230538624</v>
      </c>
      <c r="R297" s="34">
        <v>7.14</v>
      </c>
      <c r="S297" s="5">
        <f t="shared" si="756"/>
        <v>100.07</v>
      </c>
      <c r="U297" s="4">
        <v>39</v>
      </c>
      <c r="V297" s="4">
        <v>256</v>
      </c>
      <c r="W297" s="4">
        <v>485</v>
      </c>
      <c r="Y297" s="4">
        <v>216</v>
      </c>
      <c r="Z297" s="4">
        <v>79</v>
      </c>
      <c r="AC297" s="4">
        <v>135</v>
      </c>
      <c r="AD297" s="4">
        <v>29</v>
      </c>
      <c r="AE297" s="4">
        <v>67</v>
      </c>
      <c r="AF297" s="26"/>
      <c r="AG297" s="4">
        <v>40</v>
      </c>
      <c r="BK297" s="4">
        <f t="shared" si="757"/>
        <v>5846</v>
      </c>
      <c r="BL297" s="6">
        <f t="shared" si="758"/>
        <v>0.71568944840625204</v>
      </c>
      <c r="BM297" s="6">
        <f t="shared" si="759"/>
        <v>1.2206840789814682E-2</v>
      </c>
      <c r="BN297" s="6">
        <f t="shared" si="760"/>
        <v>0.2611657229231556</v>
      </c>
      <c r="BO297" s="6">
        <f t="shared" si="761"/>
        <v>0.11036803980482292</v>
      </c>
      <c r="BP297" s="6">
        <f t="shared" si="762"/>
        <v>2.2254086644564481E-3</v>
      </c>
      <c r="BQ297" s="6">
        <f t="shared" si="763"/>
        <v>0.1753169457142838</v>
      </c>
      <c r="BR297" s="6">
        <f t="shared" si="764"/>
        <v>0.30568612670132334</v>
      </c>
      <c r="BS297" s="6">
        <f t="shared" si="765"/>
        <v>5.9932232658178326E-2</v>
      </c>
      <c r="BT297" s="6">
        <f t="shared" si="766"/>
        <v>9.8582796713213693E-3</v>
      </c>
      <c r="BU297" s="6">
        <f t="shared" si="767"/>
        <v>1.831914785196368E-3</v>
      </c>
      <c r="BV297" s="5">
        <f t="shared" si="768"/>
        <v>1.05</v>
      </c>
      <c r="BW297" s="5">
        <f t="shared" si="769"/>
        <v>6.99</v>
      </c>
      <c r="BX297" s="36">
        <f t="shared" si="770"/>
        <v>63.86</v>
      </c>
      <c r="BY297" s="5">
        <f t="shared" si="771"/>
        <v>1.1200000000000001</v>
      </c>
      <c r="BZ297" s="5">
        <f t="shared" si="772"/>
        <v>13.66</v>
      </c>
      <c r="CA297" s="5">
        <f t="shared" si="773"/>
        <v>17.579999999999998</v>
      </c>
      <c r="CB297" s="5">
        <f t="shared" si="774"/>
        <v>7.5</v>
      </c>
      <c r="CC297" s="5">
        <f t="shared" si="775"/>
        <v>2.3199999999999998</v>
      </c>
      <c r="CD297" s="5">
        <f t="shared" si="776"/>
        <v>-14.82125312281403</v>
      </c>
      <c r="CE297" s="34">
        <f t="shared" si="777"/>
        <v>7.531351054262017</v>
      </c>
      <c r="CF297" s="34">
        <f t="shared" si="778"/>
        <v>26.531528929749175</v>
      </c>
      <c r="CG297" s="34">
        <f t="shared" si="779"/>
        <v>28.386419320966048</v>
      </c>
      <c r="CH297" s="5">
        <f t="shared" si="780"/>
        <v>6.79</v>
      </c>
      <c r="CI297" s="5">
        <f t="shared" si="781"/>
        <v>0.66</v>
      </c>
      <c r="CJ297" s="6">
        <f t="shared" si="782"/>
        <v>5.1999999999999998E-2</v>
      </c>
      <c r="CK297" s="5" t="str">
        <f t="shared" si="783"/>
        <v/>
      </c>
      <c r="CL297" s="5" t="str">
        <f t="shared" si="784"/>
        <v/>
      </c>
      <c r="CM297" s="5" t="str">
        <f t="shared" si="785"/>
        <v/>
      </c>
      <c r="CN297" s="5">
        <f t="shared" si="786"/>
        <v>0.45</v>
      </c>
      <c r="CO297" s="5">
        <f t="shared" si="787"/>
        <v>1.89</v>
      </c>
      <c r="CP297" s="5">
        <f t="shared" si="788"/>
        <v>2.31</v>
      </c>
      <c r="CQ297" s="6" t="str">
        <f t="shared" si="789"/>
        <v/>
      </c>
      <c r="CR297" s="40">
        <f t="shared" si="790"/>
        <v>6.8999999999999999E-3</v>
      </c>
      <c r="CS297" s="5" t="str">
        <f t="shared" si="791"/>
        <v/>
      </c>
      <c r="CT297" s="5" t="str">
        <f t="shared" si="792"/>
        <v/>
      </c>
      <c r="CU297" s="5" t="str">
        <f t="shared" si="793"/>
        <v/>
      </c>
      <c r="CV297" s="5" t="str">
        <f t="shared" si="794"/>
        <v/>
      </c>
      <c r="CW297" s="5" t="str">
        <f t="shared" si="795"/>
        <v/>
      </c>
      <c r="CX297" s="5" t="str">
        <f t="shared" si="796"/>
        <v/>
      </c>
      <c r="CY297" s="4">
        <f t="shared" si="797"/>
        <v>202</v>
      </c>
      <c r="CZ297" s="4">
        <f t="shared" si="798"/>
        <v>87.2</v>
      </c>
      <c r="DA297" s="4" t="str">
        <f t="shared" si="799"/>
        <v/>
      </c>
      <c r="DB297" s="5">
        <f t="shared" si="800"/>
        <v>1.38</v>
      </c>
      <c r="DC297" s="5" t="str">
        <f t="shared" si="801"/>
        <v/>
      </c>
      <c r="DD297" s="5" t="str">
        <f t="shared" si="802"/>
        <v/>
      </c>
      <c r="DE297" s="5" t="str">
        <f t="shared" si="803"/>
        <v/>
      </c>
      <c r="DF297" s="5" t="str">
        <f t="shared" si="804"/>
        <v/>
      </c>
      <c r="DG297" s="5" t="str">
        <f t="shared" si="805"/>
        <v/>
      </c>
      <c r="DH297" s="5" t="str">
        <f t="shared" si="806"/>
        <v/>
      </c>
      <c r="DI297" s="5" t="str">
        <f t="shared" si="807"/>
        <v/>
      </c>
      <c r="DJ297" s="5" t="str">
        <f t="shared" si="808"/>
        <v/>
      </c>
      <c r="DK297" s="5" t="str">
        <f t="shared" si="809"/>
        <v/>
      </c>
      <c r="DL297" s="5" t="str">
        <f t="shared" si="810"/>
        <v/>
      </c>
      <c r="DM297" s="5" t="str">
        <f t="shared" si="811"/>
        <v/>
      </c>
      <c r="DN297" s="5" t="str">
        <f t="shared" si="812"/>
        <v/>
      </c>
      <c r="DO297" s="5" t="str">
        <f t="shared" si="813"/>
        <v/>
      </c>
      <c r="DP297" s="5" t="str">
        <f t="shared" si="814"/>
        <v/>
      </c>
      <c r="DQ297" s="5" t="str">
        <f t="shared" si="815"/>
        <v/>
      </c>
      <c r="DR297" s="5" t="str">
        <f t="shared" si="816"/>
        <v/>
      </c>
      <c r="DS297" s="5" t="str">
        <f t="shared" si="817"/>
        <v/>
      </c>
      <c r="DT297" s="5" t="str">
        <f t="shared" si="818"/>
        <v/>
      </c>
      <c r="DU297" s="5" t="str">
        <f t="shared" si="819"/>
        <v/>
      </c>
      <c r="DV297" s="5" t="str">
        <f t="shared" si="820"/>
        <v/>
      </c>
      <c r="DW297" s="5" t="str">
        <f t="shared" si="821"/>
        <v/>
      </c>
      <c r="DX297" s="5" t="str">
        <f t="shared" si="822"/>
        <v/>
      </c>
      <c r="DY297" s="5" t="str">
        <f t="shared" si="823"/>
        <v/>
      </c>
      <c r="DZ297" s="36" t="str">
        <f t="shared" si="824"/>
        <v/>
      </c>
      <c r="EA297" s="36" t="str">
        <f t="shared" si="825"/>
        <v/>
      </c>
      <c r="EB297" s="4">
        <f t="shared" si="826"/>
        <v>-355.76007968818027</v>
      </c>
      <c r="EC297" s="4">
        <f t="shared" si="827"/>
        <v>-35.018113994964573</v>
      </c>
      <c r="ED297" s="4">
        <f t="shared" si="828"/>
        <v>-419.99704280899078</v>
      </c>
      <c r="EE297" s="4">
        <f t="shared" si="829"/>
        <v>297.8918263089214</v>
      </c>
      <c r="EF297" s="4">
        <f t="shared" si="830"/>
        <v>292.12628768604316</v>
      </c>
      <c r="EG297" s="5">
        <f t="shared" si="831"/>
        <v>0.38349181950365913</v>
      </c>
      <c r="EH297" s="5">
        <f t="shared" si="832"/>
        <v>3.7433470045502317</v>
      </c>
      <c r="EI297" s="5">
        <f t="shared" si="833"/>
        <v>0.69571069528631257</v>
      </c>
      <c r="EJ297" s="5">
        <f t="shared" si="834"/>
        <v>0.22827877892501691</v>
      </c>
      <c r="EK297" s="5">
        <f t="shared" si="835"/>
        <v>0.23836614168044323</v>
      </c>
      <c r="EL297" s="5">
        <f t="shared" si="836"/>
        <v>2.4323717588810707</v>
      </c>
      <c r="EM297" s="5">
        <f t="shared" si="837"/>
        <v>0.31</v>
      </c>
      <c r="EN297" s="5">
        <f t="shared" si="838"/>
        <v>20.14</v>
      </c>
      <c r="EO297" s="36">
        <f t="shared" si="839"/>
        <v>0.98</v>
      </c>
      <c r="EP297" s="36">
        <f t="shared" si="840"/>
        <v>1.5787049065654044</v>
      </c>
      <c r="EQ297" s="36">
        <f t="shared" si="841"/>
        <v>1.3001099230538624</v>
      </c>
      <c r="ER297" s="36">
        <f t="shared" si="842"/>
        <v>58.456192415309289</v>
      </c>
      <c r="ES297" s="36">
        <f t="shared" si="843"/>
        <v>67</v>
      </c>
      <c r="ET297" s="36">
        <f t="shared" si="844"/>
        <v>87</v>
      </c>
      <c r="EU297" s="36">
        <f t="shared" si="845"/>
        <v>7.9315991805735981</v>
      </c>
      <c r="EV297" s="36">
        <f t="shared" si="846"/>
        <v>7.0670260817427808</v>
      </c>
      <c r="EW297" s="36">
        <f t="shared" si="847"/>
        <v>13.316840211851703</v>
      </c>
      <c r="EX297" s="36">
        <f t="shared" si="848"/>
        <v>7.9315991805735981</v>
      </c>
      <c r="EY297" s="36">
        <f t="shared" si="849"/>
        <v>2.3216248625961828</v>
      </c>
      <c r="EZ297" s="36">
        <f t="shared" si="850"/>
        <v>7.0670260817427808</v>
      </c>
      <c r="FA297" s="5" t="str">
        <f t="shared" si="851"/>
        <v/>
      </c>
      <c r="FB297" s="5" t="str">
        <f t="shared" si="852"/>
        <v/>
      </c>
      <c r="FC297" s="5" t="str">
        <f t="shared" si="853"/>
        <v/>
      </c>
      <c r="FD297" s="36">
        <f t="shared" si="854"/>
        <v>58.456192415309289</v>
      </c>
      <c r="FE297" s="36">
        <f t="shared" si="855"/>
        <v>67</v>
      </c>
      <c r="FF297" s="36">
        <f t="shared" si="856"/>
        <v>67.5</v>
      </c>
      <c r="FG297" s="5" t="str">
        <f t="shared" si="857"/>
        <v/>
      </c>
      <c r="FH297" s="36" t="str">
        <f t="shared" si="858"/>
        <v/>
      </c>
      <c r="FI297" s="36" t="str">
        <f t="shared" si="859"/>
        <v/>
      </c>
      <c r="FJ297" s="5" t="str">
        <f t="shared" si="860"/>
        <v/>
      </c>
      <c r="FK297" s="5" t="str">
        <f t="shared" si="861"/>
        <v/>
      </c>
      <c r="FL297" s="5" t="str">
        <f t="shared" si="862"/>
        <v/>
      </c>
      <c r="FM297" s="5" t="str">
        <f t="shared" si="863"/>
        <v/>
      </c>
      <c r="FN297" s="5" t="str">
        <f t="shared" si="864"/>
        <v/>
      </c>
      <c r="FO297" s="5" t="str">
        <f t="shared" si="865"/>
        <v/>
      </c>
      <c r="FP297" s="4">
        <f t="shared" si="866"/>
        <v>116.92</v>
      </c>
      <c r="FQ297" s="4" t="str">
        <f t="shared" si="867"/>
        <v/>
      </c>
      <c r="FR297" s="4">
        <f t="shared" si="868"/>
        <v>256</v>
      </c>
      <c r="FS297" s="65">
        <f t="shared" si="869"/>
        <v>0.34035115862645077</v>
      </c>
      <c r="FT297" s="65">
        <f t="shared" si="870"/>
        <v>0.22214580467711922</v>
      </c>
      <c r="FU297" s="65" t="str">
        <f t="shared" si="871"/>
        <v/>
      </c>
      <c r="FV297" s="65" t="str">
        <f t="shared" si="872"/>
        <v/>
      </c>
      <c r="FW297" s="65">
        <f t="shared" si="873"/>
        <v>0.83701488356772702</v>
      </c>
      <c r="FX297" s="65">
        <f t="shared" si="874"/>
        <v>-3.4465051198449108E-2</v>
      </c>
      <c r="FY297" s="65">
        <f t="shared" si="875"/>
        <v>4.3997734479991202</v>
      </c>
      <c r="FZ297" s="65">
        <f t="shared" si="876"/>
        <v>-5.088949972505481</v>
      </c>
      <c r="GA297" s="65" t="str">
        <f t="shared" si="877"/>
        <v/>
      </c>
      <c r="GB297" s="65">
        <f t="shared" si="878"/>
        <v>0.19867496862196463</v>
      </c>
      <c r="GC297" s="65">
        <f t="shared" si="879"/>
        <v>-1.5268282439292495</v>
      </c>
      <c r="GD297" s="65">
        <f t="shared" si="880"/>
        <v>-2.252059963925253</v>
      </c>
    </row>
    <row r="298" spans="1:186">
      <c r="D298" s="38" t="s">
        <v>439</v>
      </c>
      <c r="E298" s="38" t="s">
        <v>646</v>
      </c>
      <c r="F298" s="58" t="s">
        <v>558</v>
      </c>
      <c r="G298" s="38" t="s">
        <v>559</v>
      </c>
      <c r="H298" s="34">
        <v>43.762788974510968</v>
      </c>
      <c r="I298" s="34">
        <v>1.0574827109266944</v>
      </c>
      <c r="J298" s="34">
        <v>14.276016597510372</v>
      </c>
      <c r="K298" s="34">
        <v>9.8666913653428168</v>
      </c>
      <c r="L298" s="34">
        <v>0.16995257854179016</v>
      </c>
      <c r="M298" s="34">
        <v>7.8178186129223466</v>
      </c>
      <c r="N298" s="34">
        <v>16.258796680497923</v>
      </c>
      <c r="O298" s="34">
        <v>2.1716162813673185</v>
      </c>
      <c r="P298" s="34">
        <v>8.4976289270895081E-2</v>
      </c>
      <c r="Q298" s="34">
        <v>0.10385990910887176</v>
      </c>
      <c r="R298" s="34">
        <v>5.65</v>
      </c>
      <c r="S298" s="5">
        <f t="shared" si="756"/>
        <v>101.22000000000003</v>
      </c>
      <c r="U298" s="4">
        <v>40</v>
      </c>
      <c r="V298" s="4">
        <v>274</v>
      </c>
      <c r="W298" s="4">
        <v>508</v>
      </c>
      <c r="Y298" s="4">
        <v>232</v>
      </c>
      <c r="Z298" s="4">
        <v>79</v>
      </c>
      <c r="AC298" s="4">
        <v>175</v>
      </c>
      <c r="AD298" s="4">
        <v>30</v>
      </c>
      <c r="AE298" s="4">
        <v>69</v>
      </c>
      <c r="AF298" s="26"/>
      <c r="AG298" s="4">
        <v>9</v>
      </c>
      <c r="BK298" s="4">
        <f t="shared" si="757"/>
        <v>6340</v>
      </c>
      <c r="BL298" s="6">
        <f t="shared" si="758"/>
        <v>0.7282873851641033</v>
      </c>
      <c r="BM298" s="6">
        <f t="shared" si="759"/>
        <v>1.3238391473794372E-2</v>
      </c>
      <c r="BN298" s="6">
        <f t="shared" si="760"/>
        <v>0.27997679147892474</v>
      </c>
      <c r="BO298" s="6">
        <f t="shared" si="761"/>
        <v>0.12356532705501337</v>
      </c>
      <c r="BP298" s="6">
        <f t="shared" si="762"/>
        <v>2.3957228438369069E-3</v>
      </c>
      <c r="BQ298" s="6">
        <f t="shared" si="763"/>
        <v>0.19394241163290366</v>
      </c>
      <c r="BR298" s="6">
        <f t="shared" si="764"/>
        <v>0.28992148146394298</v>
      </c>
      <c r="BS298" s="6">
        <f t="shared" si="765"/>
        <v>7.0074742864385892E-2</v>
      </c>
      <c r="BT298" s="6">
        <f t="shared" si="766"/>
        <v>1.8041675004436322E-3</v>
      </c>
      <c r="BU298" s="6">
        <f t="shared" si="767"/>
        <v>1.463433973634941E-3</v>
      </c>
      <c r="BV298" s="5">
        <f t="shared" si="768"/>
        <v>1.17</v>
      </c>
      <c r="BW298" s="5">
        <f t="shared" si="769"/>
        <v>7.83</v>
      </c>
      <c r="BX298" s="36">
        <f t="shared" si="770"/>
        <v>63.58</v>
      </c>
      <c r="BY298" s="5">
        <f t="shared" si="771"/>
        <v>1.1399999999999999</v>
      </c>
      <c r="BZ298" s="5">
        <f t="shared" si="772"/>
        <v>13.5</v>
      </c>
      <c r="CA298" s="5">
        <f t="shared" si="773"/>
        <v>15.38</v>
      </c>
      <c r="CB298" s="5">
        <f t="shared" si="774"/>
        <v>10.18</v>
      </c>
      <c r="CC298" s="5">
        <f t="shared" si="775"/>
        <v>2.2599999999999998</v>
      </c>
      <c r="CD298" s="5">
        <f t="shared" si="776"/>
        <v>-14.00220410985971</v>
      </c>
      <c r="CE298" s="34">
        <f t="shared" si="777"/>
        <v>7.902794902193242</v>
      </c>
      <c r="CF298" s="34">
        <f t="shared" si="778"/>
        <v>26.33320786405848</v>
      </c>
      <c r="CG298" s="34">
        <f t="shared" si="779"/>
        <v>30.01075654356401</v>
      </c>
      <c r="CH298" s="5">
        <f t="shared" si="780"/>
        <v>1.56</v>
      </c>
      <c r="CI298" s="5">
        <f t="shared" si="781"/>
        <v>0.11</v>
      </c>
      <c r="CJ298" s="6">
        <f t="shared" si="782"/>
        <v>6.6000000000000003E-2</v>
      </c>
      <c r="CK298" s="5" t="str">
        <f t="shared" si="783"/>
        <v/>
      </c>
      <c r="CL298" s="5" t="str">
        <f t="shared" si="784"/>
        <v/>
      </c>
      <c r="CM298" s="5" t="str">
        <f t="shared" si="785"/>
        <v/>
      </c>
      <c r="CN298" s="5">
        <f t="shared" si="786"/>
        <v>0.46</v>
      </c>
      <c r="CO298" s="5">
        <f t="shared" si="787"/>
        <v>1.85</v>
      </c>
      <c r="CP298" s="5">
        <f t="shared" si="788"/>
        <v>2.2999999999999998</v>
      </c>
      <c r="CQ298" s="6" t="str">
        <f t="shared" si="789"/>
        <v/>
      </c>
      <c r="CR298" s="40">
        <f t="shared" si="790"/>
        <v>6.4999999999999997E-3</v>
      </c>
      <c r="CS298" s="5" t="str">
        <f t="shared" si="791"/>
        <v/>
      </c>
      <c r="CT298" s="5" t="str">
        <f t="shared" si="792"/>
        <v/>
      </c>
      <c r="CU298" s="5" t="str">
        <f t="shared" si="793"/>
        <v/>
      </c>
      <c r="CV298" s="5" t="str">
        <f t="shared" si="794"/>
        <v/>
      </c>
      <c r="CW298" s="5" t="str">
        <f t="shared" si="795"/>
        <v/>
      </c>
      <c r="CX298" s="5" t="str">
        <f t="shared" si="796"/>
        <v/>
      </c>
      <c r="CY298" s="4">
        <f t="shared" si="797"/>
        <v>211</v>
      </c>
      <c r="CZ298" s="4">
        <f t="shared" si="798"/>
        <v>91.9</v>
      </c>
      <c r="DA298" s="4" t="str">
        <f t="shared" si="799"/>
        <v/>
      </c>
      <c r="DB298" s="5">
        <f t="shared" si="800"/>
        <v>0.3</v>
      </c>
      <c r="DC298" s="5" t="str">
        <f t="shared" si="801"/>
        <v/>
      </c>
      <c r="DD298" s="5" t="str">
        <f t="shared" si="802"/>
        <v/>
      </c>
      <c r="DE298" s="5" t="str">
        <f t="shared" si="803"/>
        <v/>
      </c>
      <c r="DF298" s="5" t="str">
        <f t="shared" si="804"/>
        <v/>
      </c>
      <c r="DG298" s="5" t="str">
        <f t="shared" si="805"/>
        <v/>
      </c>
      <c r="DH298" s="5" t="str">
        <f t="shared" si="806"/>
        <v/>
      </c>
      <c r="DI298" s="5" t="str">
        <f t="shared" si="807"/>
        <v/>
      </c>
      <c r="DJ298" s="5" t="str">
        <f t="shared" si="808"/>
        <v/>
      </c>
      <c r="DK298" s="5" t="str">
        <f t="shared" si="809"/>
        <v/>
      </c>
      <c r="DL298" s="5" t="str">
        <f t="shared" si="810"/>
        <v/>
      </c>
      <c r="DM298" s="5" t="str">
        <f t="shared" si="811"/>
        <v/>
      </c>
      <c r="DN298" s="5" t="str">
        <f t="shared" si="812"/>
        <v/>
      </c>
      <c r="DO298" s="5" t="str">
        <f t="shared" si="813"/>
        <v/>
      </c>
      <c r="DP298" s="5" t="str">
        <f t="shared" si="814"/>
        <v/>
      </c>
      <c r="DQ298" s="5" t="str">
        <f t="shared" si="815"/>
        <v/>
      </c>
      <c r="DR298" s="5" t="str">
        <f t="shared" si="816"/>
        <v/>
      </c>
      <c r="DS298" s="5" t="str">
        <f t="shared" si="817"/>
        <v/>
      </c>
      <c r="DT298" s="5" t="str">
        <f t="shared" si="818"/>
        <v/>
      </c>
      <c r="DU298" s="5" t="str">
        <f t="shared" si="819"/>
        <v/>
      </c>
      <c r="DV298" s="5" t="str">
        <f t="shared" si="820"/>
        <v/>
      </c>
      <c r="DW298" s="5" t="str">
        <f t="shared" si="821"/>
        <v/>
      </c>
      <c r="DX298" s="5" t="str">
        <f t="shared" si="822"/>
        <v/>
      </c>
      <c r="DY298" s="5" t="str">
        <f t="shared" si="823"/>
        <v/>
      </c>
      <c r="DZ298" s="36" t="str">
        <f t="shared" si="824"/>
        <v/>
      </c>
      <c r="EA298" s="36" t="str">
        <f t="shared" si="825"/>
        <v/>
      </c>
      <c r="EB298" s="4">
        <f t="shared" si="826"/>
        <v>-358.19205682788527</v>
      </c>
      <c r="EC298" s="4">
        <f t="shared" si="827"/>
        <v>-22.39743628609045</v>
      </c>
      <c r="ED298" s="4">
        <f t="shared" si="828"/>
        <v>-371.74508181379076</v>
      </c>
      <c r="EE298" s="4">
        <f t="shared" si="829"/>
        <v>330.74613016171139</v>
      </c>
      <c r="EF298" s="4">
        <f t="shared" si="830"/>
        <v>246.65130612437906</v>
      </c>
      <c r="EG298" s="5">
        <f t="shared" si="831"/>
        <v>0.42969341857436644</v>
      </c>
      <c r="EH298" s="5">
        <f t="shared" si="832"/>
        <v>3.8970030031092406</v>
      </c>
      <c r="EI298" s="5">
        <f t="shared" si="833"/>
        <v>0.7740393036167732</v>
      </c>
      <c r="EJ298" s="5">
        <f t="shared" si="834"/>
        <v>0.24785408288369387</v>
      </c>
      <c r="EK298" s="5">
        <f t="shared" si="835"/>
        <v>0.25178176146786407</v>
      </c>
      <c r="EL298" s="5">
        <f t="shared" si="836"/>
        <v>2.0840746124600753</v>
      </c>
      <c r="EM298" s="5">
        <f t="shared" si="837"/>
        <v>0.33</v>
      </c>
      <c r="EN298" s="5">
        <f t="shared" si="838"/>
        <v>21.04</v>
      </c>
      <c r="EO298" s="36">
        <f t="shared" si="839"/>
        <v>1.06</v>
      </c>
      <c r="EP298" s="36">
        <f t="shared" si="840"/>
        <v>1.6995257854179016</v>
      </c>
      <c r="EQ298" s="36">
        <f t="shared" si="841"/>
        <v>1.0385990910887175</v>
      </c>
      <c r="ER298" s="36">
        <f t="shared" si="842"/>
        <v>63.396088520055336</v>
      </c>
      <c r="ES298" s="36">
        <f t="shared" si="843"/>
        <v>69</v>
      </c>
      <c r="ET298" s="36">
        <f t="shared" si="844"/>
        <v>90</v>
      </c>
      <c r="EU298" s="36">
        <f t="shared" si="845"/>
        <v>8.8800222288085351</v>
      </c>
      <c r="EV298" s="36">
        <f t="shared" si="846"/>
        <v>7.8178186129223466</v>
      </c>
      <c r="EW298" s="36">
        <f t="shared" si="847"/>
        <v>14.276016597510372</v>
      </c>
      <c r="EX298" s="36">
        <f t="shared" si="848"/>
        <v>8.8800222288085351</v>
      </c>
      <c r="EY298" s="36">
        <f t="shared" si="849"/>
        <v>2.2565925706382135</v>
      </c>
      <c r="EZ298" s="36">
        <f t="shared" si="850"/>
        <v>7.8178186129223466</v>
      </c>
      <c r="FA298" s="5" t="str">
        <f t="shared" si="851"/>
        <v/>
      </c>
      <c r="FB298" s="5" t="str">
        <f t="shared" si="852"/>
        <v/>
      </c>
      <c r="FC298" s="5" t="str">
        <f t="shared" si="853"/>
        <v/>
      </c>
      <c r="FD298" s="36">
        <f t="shared" si="854"/>
        <v>63.396088520055336</v>
      </c>
      <c r="FE298" s="36">
        <f t="shared" si="855"/>
        <v>69</v>
      </c>
      <c r="FF298" s="36">
        <f t="shared" si="856"/>
        <v>87.5</v>
      </c>
      <c r="FG298" s="5" t="str">
        <f t="shared" si="857"/>
        <v/>
      </c>
      <c r="FH298" s="36" t="str">
        <f t="shared" si="858"/>
        <v/>
      </c>
      <c r="FI298" s="36" t="str">
        <f t="shared" si="859"/>
        <v/>
      </c>
      <c r="FJ298" s="5" t="str">
        <f t="shared" si="860"/>
        <v/>
      </c>
      <c r="FK298" s="5" t="str">
        <f t="shared" si="861"/>
        <v/>
      </c>
      <c r="FL298" s="5" t="str">
        <f t="shared" si="862"/>
        <v/>
      </c>
      <c r="FM298" s="5" t="str">
        <f t="shared" si="863"/>
        <v/>
      </c>
      <c r="FN298" s="5" t="str">
        <f t="shared" si="864"/>
        <v/>
      </c>
      <c r="FO298" s="5" t="str">
        <f t="shared" si="865"/>
        <v/>
      </c>
      <c r="FP298" s="4">
        <f t="shared" si="866"/>
        <v>126.8</v>
      </c>
      <c r="FQ298" s="4" t="str">
        <f t="shared" si="867"/>
        <v/>
      </c>
      <c r="FR298" s="4">
        <f t="shared" si="868"/>
        <v>274</v>
      </c>
      <c r="FS298" s="65">
        <f t="shared" si="869"/>
        <v>0.33463130927467405</v>
      </c>
      <c r="FT298" s="65">
        <f t="shared" si="870"/>
        <v>0.19791074211826731</v>
      </c>
      <c r="FU298" s="65" t="str">
        <f t="shared" si="871"/>
        <v/>
      </c>
      <c r="FV298" s="65" t="str">
        <f t="shared" si="872"/>
        <v/>
      </c>
      <c r="FW298" s="65">
        <f t="shared" si="873"/>
        <v>0.80936260986486419</v>
      </c>
      <c r="FX298" s="65">
        <f t="shared" si="874"/>
        <v>4.3008782132524147E-2</v>
      </c>
      <c r="FY298" s="65">
        <f t="shared" si="875"/>
        <v>4.5770652862440446</v>
      </c>
      <c r="FZ298" s="65">
        <f t="shared" si="876"/>
        <v>-4.9572446493249629</v>
      </c>
      <c r="GA298" s="65" t="str">
        <f t="shared" si="877"/>
        <v/>
      </c>
      <c r="GB298" s="65">
        <f t="shared" si="878"/>
        <v>0.22104613050780483</v>
      </c>
      <c r="GC298" s="65">
        <f t="shared" si="879"/>
        <v>-1.5543068594151352</v>
      </c>
      <c r="GD298" s="65">
        <f t="shared" si="880"/>
        <v>-2.320650192452085</v>
      </c>
    </row>
    <row r="299" spans="1:186">
      <c r="D299" s="38" t="s">
        <v>439</v>
      </c>
      <c r="E299" s="38" t="s">
        <v>646</v>
      </c>
      <c r="F299" s="58" t="s">
        <v>560</v>
      </c>
      <c r="G299" s="38" t="s">
        <v>561</v>
      </c>
      <c r="H299" s="34">
        <v>51.84</v>
      </c>
      <c r="I299" s="34">
        <v>0.9</v>
      </c>
      <c r="J299" s="34">
        <v>14.14</v>
      </c>
      <c r="K299" s="34">
        <v>9.6300000000000008</v>
      </c>
      <c r="L299" s="34">
        <v>0.19</v>
      </c>
      <c r="M299" s="34">
        <v>6.52</v>
      </c>
      <c r="N299" s="34">
        <v>15.1</v>
      </c>
      <c r="O299" s="34">
        <v>2.13</v>
      </c>
      <c r="P299" s="34">
        <v>0.09</v>
      </c>
      <c r="Q299" s="34">
        <v>0.09</v>
      </c>
      <c r="R299" s="34"/>
      <c r="S299" s="5">
        <f t="shared" si="756"/>
        <v>100.62999999999998</v>
      </c>
      <c r="U299" s="4">
        <v>41</v>
      </c>
      <c r="V299" s="4">
        <v>260</v>
      </c>
      <c r="W299" s="4">
        <v>295</v>
      </c>
      <c r="Y299" s="4">
        <v>104</v>
      </c>
      <c r="Z299" s="4">
        <v>109</v>
      </c>
      <c r="AC299" s="4">
        <v>139</v>
      </c>
      <c r="AD299" s="4">
        <v>24</v>
      </c>
      <c r="AE299" s="4">
        <v>45</v>
      </c>
      <c r="AF299" s="26"/>
      <c r="AG299" s="4">
        <v>10</v>
      </c>
      <c r="AH299" s="5">
        <v>4.3382352941176467</v>
      </c>
      <c r="AI299" s="5">
        <v>11.582352941176469</v>
      </c>
      <c r="AK299" s="5">
        <v>7.7264705882352951</v>
      </c>
      <c r="AL299" s="5">
        <v>2.6870588235294122</v>
      </c>
      <c r="AM299" s="5">
        <v>1.0358823529411765</v>
      </c>
      <c r="AO299" s="5">
        <v>0.70588235294117663</v>
      </c>
      <c r="AT299" s="5">
        <v>3.0376470588235294</v>
      </c>
      <c r="AU299" s="5">
        <v>0.45470588235294118</v>
      </c>
      <c r="AV299" s="5">
        <v>1.8</v>
      </c>
      <c r="AW299" s="5">
        <v>0.7</v>
      </c>
      <c r="AX299" s="5">
        <v>0.55000000000000004</v>
      </c>
      <c r="BK299" s="4">
        <f t="shared" si="757"/>
        <v>5396</v>
      </c>
      <c r="BL299" s="6">
        <f t="shared" si="758"/>
        <v>0.86270594108836751</v>
      </c>
      <c r="BM299" s="6">
        <f t="shared" si="759"/>
        <v>1.1266900350525789E-2</v>
      </c>
      <c r="BN299" s="6">
        <f t="shared" si="760"/>
        <v>0.2773092763286919</v>
      </c>
      <c r="BO299" s="6">
        <f t="shared" si="761"/>
        <v>0.12060112711333752</v>
      </c>
      <c r="BP299" s="6">
        <f t="shared" si="762"/>
        <v>2.6783197067944743E-3</v>
      </c>
      <c r="BQ299" s="6">
        <f t="shared" si="763"/>
        <v>0.16174646489704786</v>
      </c>
      <c r="BR299" s="6">
        <f t="shared" si="764"/>
        <v>0.26925820256776034</v>
      </c>
      <c r="BS299" s="6">
        <f t="shared" si="765"/>
        <v>6.8731848983543078E-2</v>
      </c>
      <c r="BT299" s="6">
        <f t="shared" si="766"/>
        <v>1.9108280254777068E-3</v>
      </c>
      <c r="BU299" s="6">
        <f t="shared" si="767"/>
        <v>1.2681414682260109E-3</v>
      </c>
      <c r="BV299" s="5">
        <f t="shared" si="768"/>
        <v>1.1499999999999999</v>
      </c>
      <c r="BW299" s="5">
        <f t="shared" si="769"/>
        <v>7.63</v>
      </c>
      <c r="BX299" s="36">
        <f t="shared" si="770"/>
        <v>59.87</v>
      </c>
      <c r="BY299" s="5">
        <f t="shared" si="771"/>
        <v>1.33</v>
      </c>
      <c r="BZ299" s="5">
        <f t="shared" si="772"/>
        <v>15.71</v>
      </c>
      <c r="CA299" s="5">
        <f t="shared" si="773"/>
        <v>16.78</v>
      </c>
      <c r="CB299" s="5">
        <f t="shared" si="774"/>
        <v>10</v>
      </c>
      <c r="CC299" s="5">
        <f t="shared" si="775"/>
        <v>2.2200000000000002</v>
      </c>
      <c r="CD299" s="5">
        <f t="shared" si="776"/>
        <v>-12.879999999999999</v>
      </c>
      <c r="CE299" s="34">
        <f t="shared" si="777"/>
        <v>6.6099999999999994</v>
      </c>
      <c r="CF299" s="34">
        <f t="shared" si="778"/>
        <v>23.839999999999996</v>
      </c>
      <c r="CG299" s="34">
        <f t="shared" si="779"/>
        <v>27.726510067114095</v>
      </c>
      <c r="CH299" s="5">
        <f t="shared" si="780"/>
        <v>1.9</v>
      </c>
      <c r="CI299" s="5">
        <f t="shared" si="781"/>
        <v>0.14000000000000001</v>
      </c>
      <c r="CJ299" s="6">
        <f t="shared" si="782"/>
        <v>0.05</v>
      </c>
      <c r="CK299" s="5" t="str">
        <f t="shared" si="783"/>
        <v/>
      </c>
      <c r="CL299" s="5">
        <f t="shared" si="784"/>
        <v>17.989999999999998</v>
      </c>
      <c r="CM299" s="5" t="str">
        <f t="shared" si="785"/>
        <v/>
      </c>
      <c r="CN299" s="5">
        <f t="shared" si="786"/>
        <v>0.35</v>
      </c>
      <c r="CO299" s="5">
        <f t="shared" si="787"/>
        <v>1.1299999999999999</v>
      </c>
      <c r="CP299" s="5">
        <f t="shared" si="788"/>
        <v>1.88</v>
      </c>
      <c r="CQ299" s="6" t="str">
        <f t="shared" si="789"/>
        <v/>
      </c>
      <c r="CR299" s="40">
        <f t="shared" si="790"/>
        <v>5.0000000000000001E-3</v>
      </c>
      <c r="CS299" s="5" t="str">
        <f t="shared" si="791"/>
        <v/>
      </c>
      <c r="CT299" s="5">
        <f t="shared" si="792"/>
        <v>2.31</v>
      </c>
      <c r="CU299" s="5">
        <f t="shared" si="793"/>
        <v>18.2</v>
      </c>
      <c r="CV299" s="5">
        <f t="shared" si="794"/>
        <v>25</v>
      </c>
      <c r="CW299" s="5" t="str">
        <f t="shared" si="795"/>
        <v/>
      </c>
      <c r="CX299" s="5">
        <f t="shared" si="796"/>
        <v>3.81</v>
      </c>
      <c r="CY299" s="4">
        <f t="shared" si="797"/>
        <v>225</v>
      </c>
      <c r="CZ299" s="4">
        <f t="shared" si="798"/>
        <v>119.9</v>
      </c>
      <c r="DA299" s="4">
        <f t="shared" si="799"/>
        <v>1776</v>
      </c>
      <c r="DB299" s="5">
        <f t="shared" si="800"/>
        <v>0.42</v>
      </c>
      <c r="DC299" s="5">
        <f t="shared" si="801"/>
        <v>3.29</v>
      </c>
      <c r="DD299" s="5">
        <f t="shared" si="802"/>
        <v>14.29</v>
      </c>
      <c r="DE299" s="5">
        <f t="shared" si="803"/>
        <v>0.59</v>
      </c>
      <c r="DF299" s="5" t="str">
        <f t="shared" si="804"/>
        <v/>
      </c>
      <c r="DG299" s="5">
        <f t="shared" si="805"/>
        <v>0.23</v>
      </c>
      <c r="DH299" s="5">
        <f t="shared" si="806"/>
        <v>0.18</v>
      </c>
      <c r="DI299" s="5">
        <f t="shared" si="807"/>
        <v>0.3</v>
      </c>
      <c r="DJ299" s="5">
        <f t="shared" si="808"/>
        <v>10.062941176470588</v>
      </c>
      <c r="DK299" s="5" t="str">
        <f t="shared" si="809"/>
        <v/>
      </c>
      <c r="DL299" s="5">
        <f t="shared" si="810"/>
        <v>6.2</v>
      </c>
      <c r="DM299" s="5" t="str">
        <f t="shared" si="811"/>
        <v/>
      </c>
      <c r="DN299" s="5">
        <f t="shared" si="812"/>
        <v>0.79</v>
      </c>
      <c r="DO299" s="5" t="str">
        <f t="shared" si="813"/>
        <v/>
      </c>
      <c r="DP299" s="5" t="str">
        <f t="shared" si="814"/>
        <v/>
      </c>
      <c r="DQ299" s="5">
        <f t="shared" si="815"/>
        <v>0.95</v>
      </c>
      <c r="DR299" s="5">
        <f t="shared" si="816"/>
        <v>1</v>
      </c>
      <c r="DS299" s="5">
        <f t="shared" si="817"/>
        <v>0.96</v>
      </c>
      <c r="DT299" s="5" t="str">
        <f t="shared" si="818"/>
        <v/>
      </c>
      <c r="DU299" s="5" t="str">
        <f t="shared" si="819"/>
        <v/>
      </c>
      <c r="DV299" s="5" t="str">
        <f t="shared" si="820"/>
        <v/>
      </c>
      <c r="DW299" s="5">
        <f t="shared" si="821"/>
        <v>0.37</v>
      </c>
      <c r="DX299" s="5">
        <f t="shared" si="822"/>
        <v>0.92</v>
      </c>
      <c r="DY299" s="5" t="str">
        <f t="shared" si="823"/>
        <v/>
      </c>
      <c r="DZ299" s="36" t="str">
        <f t="shared" si="824"/>
        <v/>
      </c>
      <c r="EA299" s="36">
        <f t="shared" si="825"/>
        <v>3.7</v>
      </c>
      <c r="EB299" s="4">
        <f t="shared" si="826"/>
        <v>-336.07922352582568</v>
      </c>
      <c r="EC299" s="4">
        <f t="shared" si="827"/>
        <v>37.420501641928169</v>
      </c>
      <c r="ED299" s="4">
        <f t="shared" si="828"/>
        <v>-331.84980581584961</v>
      </c>
      <c r="EE299" s="4">
        <f t="shared" si="829"/>
        <v>293.61449236091119</v>
      </c>
      <c r="EF299" s="4">
        <f t="shared" si="830"/>
        <v>223.96500599716063</v>
      </c>
      <c r="EG299" s="5">
        <f t="shared" si="831"/>
        <v>0.45533728557004327</v>
      </c>
      <c r="EH299" s="5">
        <f t="shared" si="832"/>
        <v>3.9274102492250371</v>
      </c>
      <c r="EI299" s="5">
        <f t="shared" si="833"/>
        <v>0.81606175487163168</v>
      </c>
      <c r="EJ299" s="5">
        <f t="shared" si="834"/>
        <v>0.26228555121763181</v>
      </c>
      <c r="EK299" s="5">
        <f t="shared" si="835"/>
        <v>0.24944445282050046</v>
      </c>
      <c r="EL299" s="5">
        <f t="shared" si="836"/>
        <v>1.9550365401083003</v>
      </c>
      <c r="EM299" s="5">
        <f t="shared" si="837"/>
        <v>0.27</v>
      </c>
      <c r="EN299" s="5">
        <f t="shared" si="838"/>
        <v>19.59</v>
      </c>
      <c r="EO299" s="36">
        <f t="shared" si="839"/>
        <v>0.9</v>
      </c>
      <c r="EP299" s="36">
        <f t="shared" si="840"/>
        <v>1.9</v>
      </c>
      <c r="EQ299" s="36">
        <f t="shared" si="841"/>
        <v>0.89999999999999991</v>
      </c>
      <c r="ER299" s="36">
        <f t="shared" si="842"/>
        <v>53.955000000000005</v>
      </c>
      <c r="ES299" s="36">
        <f t="shared" si="843"/>
        <v>45</v>
      </c>
      <c r="ET299" s="36">
        <f t="shared" si="844"/>
        <v>72</v>
      </c>
      <c r="EU299" s="36">
        <f t="shared" si="845"/>
        <v>8.6670000000000016</v>
      </c>
      <c r="EV299" s="36">
        <f t="shared" si="846"/>
        <v>6.52</v>
      </c>
      <c r="EW299" s="36">
        <f t="shared" si="847"/>
        <v>14.14</v>
      </c>
      <c r="EX299" s="36">
        <f t="shared" si="848"/>
        <v>8.6670000000000016</v>
      </c>
      <c r="EY299" s="36">
        <f t="shared" si="849"/>
        <v>2.2199999999999998</v>
      </c>
      <c r="EZ299" s="36">
        <f t="shared" si="850"/>
        <v>6.52</v>
      </c>
      <c r="FA299" s="5">
        <f t="shared" si="851"/>
        <v>0.6</v>
      </c>
      <c r="FB299" s="5">
        <f t="shared" si="852"/>
        <v>0.55000000000000004</v>
      </c>
      <c r="FC299" s="5">
        <f t="shared" si="853"/>
        <v>0.7</v>
      </c>
      <c r="FD299" s="36">
        <f t="shared" si="854"/>
        <v>53.955000000000005</v>
      </c>
      <c r="FE299" s="36">
        <f t="shared" si="855"/>
        <v>45</v>
      </c>
      <c r="FF299" s="36">
        <f t="shared" si="856"/>
        <v>69.5</v>
      </c>
      <c r="FG299" s="5" t="str">
        <f t="shared" si="857"/>
        <v/>
      </c>
      <c r="FH299" s="36" t="str">
        <f t="shared" si="858"/>
        <v/>
      </c>
      <c r="FI299" s="36" t="str">
        <f t="shared" si="859"/>
        <v/>
      </c>
      <c r="FJ299" s="5" t="str">
        <f t="shared" si="860"/>
        <v/>
      </c>
      <c r="FK299" s="5" t="str">
        <f t="shared" si="861"/>
        <v/>
      </c>
      <c r="FL299" s="5" t="str">
        <f t="shared" si="862"/>
        <v/>
      </c>
      <c r="FM299" s="5" t="str">
        <f t="shared" si="863"/>
        <v/>
      </c>
      <c r="FN299" s="5">
        <f t="shared" si="864"/>
        <v>1.8</v>
      </c>
      <c r="FO299" s="5">
        <f t="shared" si="865"/>
        <v>2.0999999999999996</v>
      </c>
      <c r="FP299" s="4">
        <f t="shared" si="866"/>
        <v>107.92</v>
      </c>
      <c r="FQ299" s="4">
        <f t="shared" si="867"/>
        <v>134.35294117647061</v>
      </c>
      <c r="FR299" s="4">
        <f t="shared" si="868"/>
        <v>260</v>
      </c>
      <c r="FS299" s="65">
        <f t="shared" si="869"/>
        <v>0.38187141130697011</v>
      </c>
      <c r="FT299" s="65">
        <f t="shared" si="870"/>
        <v>0.27865192439190645</v>
      </c>
      <c r="FU299" s="65">
        <f t="shared" si="871"/>
        <v>-0.34139014228706677</v>
      </c>
      <c r="FV299" s="65">
        <f t="shared" si="872"/>
        <v>-0.21368577662197472</v>
      </c>
      <c r="FW299" s="65">
        <f t="shared" si="873"/>
        <v>0.95293992809276373</v>
      </c>
      <c r="FX299" s="65">
        <f t="shared" si="874"/>
        <v>1.3002850582190851E-2</v>
      </c>
      <c r="FY299" s="65">
        <f t="shared" si="875"/>
        <v>4.613535570309474</v>
      </c>
      <c r="FZ299" s="65">
        <f t="shared" si="876"/>
        <v>-4.8996638218180149</v>
      </c>
      <c r="GA299" s="65" t="str">
        <f t="shared" si="877"/>
        <v/>
      </c>
      <c r="GB299" s="65">
        <f t="shared" si="878"/>
        <v>0.32102600000000014</v>
      </c>
      <c r="GC299" s="65">
        <f t="shared" si="879"/>
        <v>-1.5877459999999999</v>
      </c>
      <c r="GD299" s="65">
        <f t="shared" si="880"/>
        <v>-2.4153300000000004</v>
      </c>
    </row>
    <row r="300" spans="1:186">
      <c r="A300" s="38" t="s">
        <v>185</v>
      </c>
      <c r="B300" s="37">
        <v>676605.82483399997</v>
      </c>
      <c r="C300" s="4">
        <v>4905892.6326299999</v>
      </c>
      <c r="D300" s="38" t="s">
        <v>562</v>
      </c>
      <c r="E300" s="38" t="s">
        <v>646</v>
      </c>
      <c r="F300" s="58">
        <v>6115</v>
      </c>
      <c r="G300" s="38" t="s">
        <v>563</v>
      </c>
      <c r="H300" s="34">
        <v>49.89</v>
      </c>
      <c r="I300" s="34">
        <v>0.98</v>
      </c>
      <c r="J300" s="34">
        <v>17.82</v>
      </c>
      <c r="K300" s="34">
        <v>10.210000000000001</v>
      </c>
      <c r="L300" s="34">
        <v>0.14000000000000001</v>
      </c>
      <c r="M300" s="34">
        <v>5.79</v>
      </c>
      <c r="N300" s="34">
        <v>10.8</v>
      </c>
      <c r="O300" s="34">
        <v>3.25</v>
      </c>
      <c r="P300" s="34">
        <v>0.01</v>
      </c>
      <c r="Q300" s="34">
        <v>0.1</v>
      </c>
      <c r="R300" s="34"/>
      <c r="S300" s="5">
        <f t="shared" si="756"/>
        <v>98.990000000000009</v>
      </c>
      <c r="V300" s="4">
        <v>255</v>
      </c>
      <c r="W300" s="4">
        <v>215</v>
      </c>
      <c r="Y300" s="4">
        <v>68</v>
      </c>
      <c r="AB300" s="4">
        <v>5</v>
      </c>
      <c r="AC300" s="4">
        <v>150</v>
      </c>
      <c r="AD300" s="4">
        <v>24</v>
      </c>
      <c r="AE300" s="4">
        <v>74</v>
      </c>
      <c r="AF300" s="26">
        <v>10</v>
      </c>
      <c r="AG300" s="4">
        <v>50</v>
      </c>
      <c r="AH300" s="5">
        <v>4.0458333333333334</v>
      </c>
      <c r="AI300" s="5">
        <v>11.574999999999999</v>
      </c>
      <c r="AK300" s="5">
        <v>7.6124999999999998</v>
      </c>
      <c r="AL300" s="5">
        <v>2.5758333333333332</v>
      </c>
      <c r="AM300" s="5">
        <v>0.93916666666666682</v>
      </c>
      <c r="AO300" s="5">
        <v>0.64916666666666667</v>
      </c>
      <c r="AT300" s="5">
        <v>2.8149999999999999</v>
      </c>
      <c r="AU300" s="5">
        <v>0.42499999999999999</v>
      </c>
      <c r="AV300" s="5">
        <v>1.48</v>
      </c>
      <c r="AW300" s="5">
        <v>0.7</v>
      </c>
      <c r="BK300" s="4">
        <f t="shared" si="757"/>
        <v>5875</v>
      </c>
      <c r="BL300" s="6">
        <f t="shared" si="758"/>
        <v>0.83025461807289058</v>
      </c>
      <c r="BM300" s="6">
        <f t="shared" si="759"/>
        <v>1.2268402603905859E-2</v>
      </c>
      <c r="BN300" s="6">
        <f t="shared" si="760"/>
        <v>0.34948029025299077</v>
      </c>
      <c r="BO300" s="6">
        <f t="shared" si="761"/>
        <v>0.12786474639949907</v>
      </c>
      <c r="BP300" s="6">
        <f t="shared" si="762"/>
        <v>1.9734987313222443E-3</v>
      </c>
      <c r="BQ300" s="6">
        <f t="shared" si="763"/>
        <v>0.14363681468618208</v>
      </c>
      <c r="BR300" s="6">
        <f t="shared" si="764"/>
        <v>0.19258202567760344</v>
      </c>
      <c r="BS300" s="6">
        <f t="shared" si="765"/>
        <v>0.10487253952888029</v>
      </c>
      <c r="BT300" s="6">
        <f t="shared" si="766"/>
        <v>2.1231422505307856E-4</v>
      </c>
      <c r="BU300" s="6">
        <f t="shared" si="767"/>
        <v>1.409046075806679E-3</v>
      </c>
      <c r="BV300" s="5">
        <f t="shared" si="768"/>
        <v>1.21</v>
      </c>
      <c r="BW300" s="5">
        <f t="shared" si="769"/>
        <v>8.1</v>
      </c>
      <c r="BX300" s="36">
        <f t="shared" si="770"/>
        <v>55.55</v>
      </c>
      <c r="BY300" s="5">
        <f t="shared" si="771"/>
        <v>1.59</v>
      </c>
      <c r="BZ300" s="5">
        <f t="shared" si="772"/>
        <v>18.18</v>
      </c>
      <c r="CA300" s="5">
        <f t="shared" si="773"/>
        <v>11.02</v>
      </c>
      <c r="CB300" s="5">
        <f t="shared" si="774"/>
        <v>9.8000000000000007</v>
      </c>
      <c r="CC300" s="5">
        <f t="shared" si="775"/>
        <v>3.26</v>
      </c>
      <c r="CD300" s="5">
        <f t="shared" si="776"/>
        <v>-7.5400000000000009</v>
      </c>
      <c r="CE300" s="34">
        <f t="shared" si="777"/>
        <v>5.8</v>
      </c>
      <c r="CF300" s="34">
        <f t="shared" si="778"/>
        <v>19.850000000000001</v>
      </c>
      <c r="CG300" s="34">
        <f t="shared" si="779"/>
        <v>29.219143576826195</v>
      </c>
      <c r="CH300" s="5">
        <f t="shared" si="780"/>
        <v>0.19</v>
      </c>
      <c r="CI300" s="5">
        <f t="shared" si="781"/>
        <v>0.01</v>
      </c>
      <c r="CJ300" s="6">
        <f t="shared" si="782"/>
        <v>7.3999999999999996E-2</v>
      </c>
      <c r="CK300" s="5">
        <f t="shared" si="783"/>
        <v>3.3000000000000002E-2</v>
      </c>
      <c r="CL300" s="5">
        <f t="shared" si="784"/>
        <v>19.704000000000001</v>
      </c>
      <c r="CM300" s="5">
        <f t="shared" si="785"/>
        <v>10</v>
      </c>
      <c r="CN300" s="5">
        <f t="shared" si="786"/>
        <v>0.32</v>
      </c>
      <c r="CO300" s="5">
        <f t="shared" si="787"/>
        <v>0.84</v>
      </c>
      <c r="CP300" s="5">
        <f t="shared" si="788"/>
        <v>3.08</v>
      </c>
      <c r="CQ300" s="6">
        <f t="shared" si="789"/>
        <v>0.41699999999999998</v>
      </c>
      <c r="CR300" s="40">
        <f t="shared" si="790"/>
        <v>7.6E-3</v>
      </c>
      <c r="CS300" s="5">
        <f t="shared" si="791"/>
        <v>5</v>
      </c>
      <c r="CT300" s="5">
        <f t="shared" si="792"/>
        <v>12.36</v>
      </c>
      <c r="CU300" s="5" t="str">
        <f t="shared" si="793"/>
        <v/>
      </c>
      <c r="CV300" s="5">
        <f t="shared" si="794"/>
        <v>50</v>
      </c>
      <c r="CW300" s="5">
        <f t="shared" si="795"/>
        <v>7.4</v>
      </c>
      <c r="CX300" s="5">
        <f t="shared" si="796"/>
        <v>4.1100000000000003</v>
      </c>
      <c r="CY300" s="4">
        <f t="shared" si="797"/>
        <v>245</v>
      </c>
      <c r="CZ300" s="4">
        <f t="shared" si="798"/>
        <v>79.400000000000006</v>
      </c>
      <c r="DA300" s="4">
        <f t="shared" si="799"/>
        <v>2087</v>
      </c>
      <c r="DB300" s="5">
        <f t="shared" si="800"/>
        <v>2.08</v>
      </c>
      <c r="DC300" s="5">
        <f t="shared" si="801"/>
        <v>17.760000000000002</v>
      </c>
      <c r="DD300" s="5">
        <f t="shared" si="802"/>
        <v>71.430000000000007</v>
      </c>
      <c r="DE300" s="5">
        <f t="shared" si="803"/>
        <v>0.53</v>
      </c>
      <c r="DF300" s="5">
        <f t="shared" si="804"/>
        <v>3.55</v>
      </c>
      <c r="DG300" s="5">
        <f t="shared" si="805"/>
        <v>0.25</v>
      </c>
      <c r="DH300" s="5" t="str">
        <f t="shared" si="806"/>
        <v/>
      </c>
      <c r="DI300" s="5">
        <f t="shared" si="807"/>
        <v>0.35</v>
      </c>
      <c r="DJ300" s="5">
        <f t="shared" si="808"/>
        <v>9.4366666666666656</v>
      </c>
      <c r="DK300" s="5">
        <f t="shared" si="809"/>
        <v>0.4</v>
      </c>
      <c r="DL300" s="5">
        <f t="shared" si="810"/>
        <v>5.78</v>
      </c>
      <c r="DM300" s="5" t="str">
        <f t="shared" si="811"/>
        <v/>
      </c>
      <c r="DN300" s="5" t="str">
        <f t="shared" si="812"/>
        <v/>
      </c>
      <c r="DO300" s="5" t="str">
        <f t="shared" si="813"/>
        <v/>
      </c>
      <c r="DP300" s="5" t="str">
        <f t="shared" si="814"/>
        <v/>
      </c>
      <c r="DQ300" s="5">
        <f t="shared" si="815"/>
        <v>0.96</v>
      </c>
      <c r="DR300" s="5">
        <f t="shared" si="816"/>
        <v>0.97</v>
      </c>
      <c r="DS300" s="5">
        <f t="shared" si="817"/>
        <v>0.99</v>
      </c>
      <c r="DT300" s="5">
        <f t="shared" si="818"/>
        <v>0.8</v>
      </c>
      <c r="DU300" s="5">
        <f t="shared" si="819"/>
        <v>0.41</v>
      </c>
      <c r="DV300" s="5" t="str">
        <f t="shared" si="820"/>
        <v/>
      </c>
      <c r="DW300" s="5" t="str">
        <f t="shared" si="821"/>
        <v/>
      </c>
      <c r="DX300" s="5" t="str">
        <f t="shared" si="822"/>
        <v/>
      </c>
      <c r="DY300" s="5">
        <f t="shared" si="823"/>
        <v>2.16</v>
      </c>
      <c r="DZ300" s="36">
        <f t="shared" si="824"/>
        <v>34</v>
      </c>
      <c r="EA300" s="36">
        <f t="shared" si="825"/>
        <v>3.5</v>
      </c>
      <c r="EB300" s="4">
        <f t="shared" si="826"/>
        <v>-297.24225098143063</v>
      </c>
      <c r="EC300" s="4">
        <f t="shared" si="827"/>
        <v>43.278668485294546</v>
      </c>
      <c r="ED300" s="4">
        <f t="shared" si="828"/>
        <v>-140.76861485614944</v>
      </c>
      <c r="EE300" s="4">
        <f t="shared" si="829"/>
        <v>283.76996368958703</v>
      </c>
      <c r="EF300" s="4">
        <f t="shared" si="830"/>
        <v>227.95136782511844</v>
      </c>
      <c r="EG300" s="5">
        <f t="shared" si="831"/>
        <v>0.71305167760609622</v>
      </c>
      <c r="EH300" s="5">
        <f t="shared" si="832"/>
        <v>3.3274125177169203</v>
      </c>
      <c r="EI300" s="5">
        <f t="shared" si="833"/>
        <v>1.1744279682477894</v>
      </c>
      <c r="EJ300" s="5">
        <f t="shared" si="834"/>
        <v>0.54548834014501968</v>
      </c>
      <c r="EK300" s="5">
        <f t="shared" si="835"/>
        <v>0.30010825908288885</v>
      </c>
      <c r="EL300" s="5">
        <f t="shared" si="836"/>
        <v>1.1025594770213014</v>
      </c>
      <c r="EM300" s="5">
        <f t="shared" si="837"/>
        <v>0.36</v>
      </c>
      <c r="EN300" s="5">
        <f t="shared" si="838"/>
        <v>17.61</v>
      </c>
      <c r="EO300" s="36">
        <f t="shared" si="839"/>
        <v>0.98</v>
      </c>
      <c r="EP300" s="36">
        <f t="shared" si="840"/>
        <v>1.4000000000000001</v>
      </c>
      <c r="EQ300" s="36">
        <f t="shared" si="841"/>
        <v>1</v>
      </c>
      <c r="ER300" s="36">
        <f t="shared" si="842"/>
        <v>58.751000000000005</v>
      </c>
      <c r="ES300" s="36">
        <f t="shared" si="843"/>
        <v>74</v>
      </c>
      <c r="ET300" s="36">
        <f t="shared" si="844"/>
        <v>72</v>
      </c>
      <c r="EU300" s="36">
        <f t="shared" si="845"/>
        <v>9.1890000000000018</v>
      </c>
      <c r="EV300" s="36">
        <f t="shared" si="846"/>
        <v>5.79</v>
      </c>
      <c r="EW300" s="36">
        <f t="shared" si="847"/>
        <v>17.82</v>
      </c>
      <c r="EX300" s="36">
        <f t="shared" si="848"/>
        <v>9.1890000000000018</v>
      </c>
      <c r="EY300" s="36">
        <f t="shared" si="849"/>
        <v>3.26</v>
      </c>
      <c r="EZ300" s="36">
        <f t="shared" si="850"/>
        <v>5.79</v>
      </c>
      <c r="FA300" s="5" t="str">
        <f t="shared" si="851"/>
        <v/>
      </c>
      <c r="FB300" s="5">
        <f t="shared" si="852"/>
        <v>0</v>
      </c>
      <c r="FC300" s="5">
        <f t="shared" si="853"/>
        <v>0.7</v>
      </c>
      <c r="FD300" s="36">
        <f t="shared" si="854"/>
        <v>58.751000000000005</v>
      </c>
      <c r="FE300" s="36">
        <f t="shared" si="855"/>
        <v>74</v>
      </c>
      <c r="FF300" s="36">
        <f t="shared" si="856"/>
        <v>75</v>
      </c>
      <c r="FG300" s="5">
        <f t="shared" si="857"/>
        <v>20</v>
      </c>
      <c r="FH300" s="36">
        <f t="shared" si="858"/>
        <v>18.5</v>
      </c>
      <c r="FI300" s="36">
        <f t="shared" si="859"/>
        <v>24</v>
      </c>
      <c r="FJ300" s="5">
        <f t="shared" si="860"/>
        <v>1.6</v>
      </c>
      <c r="FK300" s="5">
        <f t="shared" si="861"/>
        <v>0.40458333333333335</v>
      </c>
      <c r="FL300" s="5">
        <f t="shared" si="862"/>
        <v>1.25</v>
      </c>
      <c r="FM300" s="5">
        <f t="shared" si="863"/>
        <v>0.16666666666666666</v>
      </c>
      <c r="FN300" s="5">
        <f t="shared" si="864"/>
        <v>1.48</v>
      </c>
      <c r="FO300" s="5">
        <f t="shared" si="865"/>
        <v>2.0999999999999996</v>
      </c>
      <c r="FP300" s="4">
        <f t="shared" si="866"/>
        <v>117.5</v>
      </c>
      <c r="FQ300" s="4">
        <f t="shared" si="867"/>
        <v>128.79166666666666</v>
      </c>
      <c r="FR300" s="4">
        <f t="shared" si="868"/>
        <v>255</v>
      </c>
      <c r="FS300" s="65">
        <f t="shared" si="869"/>
        <v>0.33650231382620005</v>
      </c>
      <c r="FT300" s="65" t="str">
        <f t="shared" si="870"/>
        <v/>
      </c>
      <c r="FU300" s="65">
        <f t="shared" si="871"/>
        <v>-0.3546162643878486</v>
      </c>
      <c r="FV300" s="65">
        <f t="shared" si="872"/>
        <v>-0.15126767533064908</v>
      </c>
      <c r="FW300" s="65">
        <f t="shared" si="873"/>
        <v>0.89935250922550114</v>
      </c>
      <c r="FX300" s="65">
        <f t="shared" si="874"/>
        <v>9.1433794398697189E-3</v>
      </c>
      <c r="FY300" s="65">
        <f t="shared" si="875"/>
        <v>4.7142483197437137</v>
      </c>
      <c r="FZ300" s="65">
        <f t="shared" si="876"/>
        <v>-5.2498876954309619</v>
      </c>
      <c r="GA300" s="65">
        <f t="shared" si="877"/>
        <v>0.42211867929290459</v>
      </c>
      <c r="GB300" s="65">
        <f t="shared" si="878"/>
        <v>0.383739</v>
      </c>
      <c r="GC300" s="65">
        <f t="shared" si="879"/>
        <v>-1.5561780000000001</v>
      </c>
      <c r="GD300" s="65">
        <f t="shared" si="880"/>
        <v>-2.455031</v>
      </c>
    </row>
    <row r="301" spans="1:186">
      <c r="A301" s="38" t="s">
        <v>185</v>
      </c>
      <c r="B301" s="37">
        <v>676623.01987600001</v>
      </c>
      <c r="C301" s="4">
        <v>4905993.6535</v>
      </c>
      <c r="D301" s="38" t="s">
        <v>562</v>
      </c>
      <c r="E301" s="38" t="s">
        <v>646</v>
      </c>
      <c r="F301" s="58">
        <v>6116</v>
      </c>
      <c r="G301" s="38" t="s">
        <v>564</v>
      </c>
      <c r="H301" s="34">
        <v>50.69</v>
      </c>
      <c r="I301" s="34">
        <v>1.31</v>
      </c>
      <c r="J301" s="34">
        <v>14.08</v>
      </c>
      <c r="K301" s="34">
        <v>10.33</v>
      </c>
      <c r="L301" s="34">
        <v>0.19</v>
      </c>
      <c r="M301" s="34">
        <v>8.14</v>
      </c>
      <c r="N301" s="34">
        <v>12.06</v>
      </c>
      <c r="O301" s="34">
        <v>2.68</v>
      </c>
      <c r="P301" s="34">
        <v>0.01</v>
      </c>
      <c r="Q301" s="34">
        <v>0.11</v>
      </c>
      <c r="R301" s="34"/>
      <c r="S301" s="5">
        <f t="shared" si="756"/>
        <v>99.600000000000009</v>
      </c>
      <c r="V301" s="4">
        <v>244</v>
      </c>
      <c r="W301" s="4">
        <v>451</v>
      </c>
      <c r="Y301" s="4">
        <v>103</v>
      </c>
      <c r="AB301" s="4">
        <v>5</v>
      </c>
      <c r="AC301" s="4">
        <v>118</v>
      </c>
      <c r="AD301" s="4">
        <v>30</v>
      </c>
      <c r="AE301" s="4">
        <v>92</v>
      </c>
      <c r="AF301" s="26">
        <v>11</v>
      </c>
      <c r="AG301" s="4">
        <v>30</v>
      </c>
      <c r="AH301" s="5">
        <v>2.6050282090021537</v>
      </c>
      <c r="AI301" s="5">
        <v>5.5974726439706748</v>
      </c>
      <c r="AK301" s="5">
        <v>2.6480082566473846</v>
      </c>
      <c r="AL301" s="5">
        <v>0.66899460975316549</v>
      </c>
      <c r="AM301" s="5">
        <v>0.20142484875746938</v>
      </c>
      <c r="AO301" s="5">
        <v>0.15287893804239228</v>
      </c>
      <c r="AT301" s="5">
        <v>0.60102185711275946</v>
      </c>
      <c r="AU301" s="5">
        <v>9.5203132110431507E-2</v>
      </c>
      <c r="AV301" s="5">
        <v>0.20493901531919367</v>
      </c>
      <c r="AW301" s="5">
        <v>0.29154759474226494</v>
      </c>
      <c r="BK301" s="4">
        <f t="shared" si="757"/>
        <v>7853</v>
      </c>
      <c r="BL301" s="6">
        <f t="shared" si="758"/>
        <v>0.8435679813612913</v>
      </c>
      <c r="BM301" s="6">
        <f t="shared" si="759"/>
        <v>1.6399599399098651E-2</v>
      </c>
      <c r="BN301" s="6">
        <f t="shared" si="760"/>
        <v>0.27613257501470878</v>
      </c>
      <c r="BO301" s="6">
        <f t="shared" si="761"/>
        <v>0.12936756418284284</v>
      </c>
      <c r="BP301" s="6">
        <f t="shared" si="762"/>
        <v>2.6783197067944743E-3</v>
      </c>
      <c r="BQ301" s="6">
        <f t="shared" si="763"/>
        <v>0.20193500372116099</v>
      </c>
      <c r="BR301" s="6">
        <f t="shared" si="764"/>
        <v>0.21504992867332384</v>
      </c>
      <c r="BS301" s="6">
        <f t="shared" si="765"/>
        <v>8.6479509519199749E-2</v>
      </c>
      <c r="BT301" s="6">
        <f t="shared" si="766"/>
        <v>2.1231422505307856E-4</v>
      </c>
      <c r="BU301" s="6">
        <f t="shared" si="767"/>
        <v>1.5499506833873467E-3</v>
      </c>
      <c r="BV301" s="5">
        <f t="shared" si="768"/>
        <v>1.23</v>
      </c>
      <c r="BW301" s="5">
        <f t="shared" si="769"/>
        <v>8.19</v>
      </c>
      <c r="BX301" s="36">
        <f t="shared" si="770"/>
        <v>63.45</v>
      </c>
      <c r="BY301" s="5">
        <f t="shared" si="771"/>
        <v>1.1399999999999999</v>
      </c>
      <c r="BZ301" s="5">
        <f t="shared" si="772"/>
        <v>10.75</v>
      </c>
      <c r="CA301" s="5">
        <f t="shared" si="773"/>
        <v>9.2100000000000009</v>
      </c>
      <c r="CB301" s="5">
        <f t="shared" si="774"/>
        <v>11.91</v>
      </c>
      <c r="CC301" s="5">
        <f t="shared" si="775"/>
        <v>2.69</v>
      </c>
      <c r="CD301" s="5">
        <f t="shared" si="776"/>
        <v>-9.370000000000001</v>
      </c>
      <c r="CE301" s="34">
        <f t="shared" si="777"/>
        <v>8.15</v>
      </c>
      <c r="CF301" s="34">
        <f t="shared" si="778"/>
        <v>22.890000000000004</v>
      </c>
      <c r="CG301" s="34">
        <f t="shared" si="779"/>
        <v>35.605067715159457</v>
      </c>
      <c r="CH301" s="5">
        <f t="shared" si="780"/>
        <v>0.17</v>
      </c>
      <c r="CI301" s="5">
        <f t="shared" si="781"/>
        <v>0.01</v>
      </c>
      <c r="CJ301" s="6">
        <f t="shared" si="782"/>
        <v>8.4000000000000005E-2</v>
      </c>
      <c r="CK301" s="5">
        <f t="shared" si="783"/>
        <v>4.2000000000000003E-2</v>
      </c>
      <c r="CL301" s="5">
        <f t="shared" si="784"/>
        <v>44.561999999999998</v>
      </c>
      <c r="CM301" s="5">
        <f t="shared" si="785"/>
        <v>6</v>
      </c>
      <c r="CN301" s="5">
        <f t="shared" si="786"/>
        <v>0.23</v>
      </c>
      <c r="CO301" s="5">
        <f t="shared" si="787"/>
        <v>1.85</v>
      </c>
      <c r="CP301" s="5">
        <f t="shared" si="788"/>
        <v>3.07</v>
      </c>
      <c r="CQ301" s="6">
        <f t="shared" si="789"/>
        <v>0.36699999999999999</v>
      </c>
      <c r="CR301" s="40">
        <f t="shared" si="790"/>
        <v>7.0000000000000001E-3</v>
      </c>
      <c r="CS301" s="5">
        <f t="shared" si="791"/>
        <v>2.73</v>
      </c>
      <c r="CT301" s="5">
        <f t="shared" si="792"/>
        <v>11.52</v>
      </c>
      <c r="CU301" s="5" t="str">
        <f t="shared" si="793"/>
        <v/>
      </c>
      <c r="CV301" s="5">
        <f t="shared" si="794"/>
        <v>448.9</v>
      </c>
      <c r="CW301" s="5">
        <f t="shared" si="795"/>
        <v>8.36</v>
      </c>
      <c r="CX301" s="5">
        <f t="shared" si="796"/>
        <v>9.31</v>
      </c>
      <c r="CY301" s="4">
        <f t="shared" si="797"/>
        <v>262</v>
      </c>
      <c r="CZ301" s="4">
        <f t="shared" si="798"/>
        <v>85.4</v>
      </c>
      <c r="DA301" s="4">
        <f t="shared" si="799"/>
        <v>13067</v>
      </c>
      <c r="DB301" s="5">
        <f t="shared" si="800"/>
        <v>1</v>
      </c>
      <c r="DC301" s="5">
        <f t="shared" si="801"/>
        <v>49.91</v>
      </c>
      <c r="DD301" s="5">
        <f t="shared" si="802"/>
        <v>102.9</v>
      </c>
      <c r="DE301" s="5">
        <f t="shared" si="803"/>
        <v>0.34</v>
      </c>
      <c r="DF301" s="5">
        <f t="shared" si="804"/>
        <v>18.3</v>
      </c>
      <c r="DG301" s="5">
        <f t="shared" si="805"/>
        <v>0.49</v>
      </c>
      <c r="DH301" s="5" t="str">
        <f t="shared" si="806"/>
        <v/>
      </c>
      <c r="DI301" s="5">
        <f t="shared" si="807"/>
        <v>2.1800000000000002</v>
      </c>
      <c r="DJ301" s="5">
        <f t="shared" si="808"/>
        <v>3.8750446758680788</v>
      </c>
      <c r="DK301" s="5">
        <f t="shared" si="809"/>
        <v>0.24</v>
      </c>
      <c r="DL301" s="5">
        <f t="shared" si="810"/>
        <v>8.94</v>
      </c>
      <c r="DM301" s="5" t="str">
        <f t="shared" si="811"/>
        <v/>
      </c>
      <c r="DN301" s="5" t="str">
        <f t="shared" si="812"/>
        <v/>
      </c>
      <c r="DO301" s="5" t="str">
        <f t="shared" si="813"/>
        <v/>
      </c>
      <c r="DP301" s="5" t="str">
        <f t="shared" si="814"/>
        <v/>
      </c>
      <c r="DQ301" s="5">
        <f t="shared" si="815"/>
        <v>2.9</v>
      </c>
      <c r="DR301" s="5">
        <f t="shared" si="816"/>
        <v>2.4</v>
      </c>
      <c r="DS301" s="5">
        <f t="shared" si="817"/>
        <v>1.21</v>
      </c>
      <c r="DT301" s="5">
        <f t="shared" si="818"/>
        <v>2.12</v>
      </c>
      <c r="DU301" s="5">
        <f t="shared" si="819"/>
        <v>0.24</v>
      </c>
      <c r="DV301" s="5" t="str">
        <f t="shared" si="820"/>
        <v/>
      </c>
      <c r="DW301" s="5" t="str">
        <f t="shared" si="821"/>
        <v/>
      </c>
      <c r="DX301" s="5" t="str">
        <f t="shared" si="822"/>
        <v/>
      </c>
      <c r="DY301" s="5">
        <f t="shared" si="823"/>
        <v>1.91</v>
      </c>
      <c r="DZ301" s="36">
        <f t="shared" si="824"/>
        <v>41</v>
      </c>
      <c r="EA301" s="36">
        <f t="shared" si="825"/>
        <v>0.9</v>
      </c>
      <c r="EB301" s="4">
        <f t="shared" si="826"/>
        <v>-301.31712396747054</v>
      </c>
      <c r="EC301" s="4">
        <f t="shared" si="827"/>
        <v>51.13088426062837</v>
      </c>
      <c r="ED301" s="4">
        <f t="shared" si="828"/>
        <v>-240.65910607619179</v>
      </c>
      <c r="EE301" s="4">
        <f t="shared" si="829"/>
        <v>347.70216730310244</v>
      </c>
      <c r="EF301" s="4">
        <f t="shared" si="830"/>
        <v>156.16694843626919</v>
      </c>
      <c r="EG301" s="5">
        <f t="shared" si="831"/>
        <v>0.53445428570764486</v>
      </c>
      <c r="EH301" s="5">
        <f t="shared" si="832"/>
        <v>3.1868625160455903</v>
      </c>
      <c r="EI301" s="5">
        <f t="shared" si="833"/>
        <v>0.91539227665817913</v>
      </c>
      <c r="EJ301" s="5">
        <f t="shared" si="834"/>
        <v>0.4029954963905007</v>
      </c>
      <c r="EK301" s="5">
        <f t="shared" si="835"/>
        <v>0.31325976445831683</v>
      </c>
      <c r="EL301" s="5">
        <f t="shared" si="836"/>
        <v>1.5584785000690156</v>
      </c>
      <c r="EM301" s="5">
        <f t="shared" si="837"/>
        <v>0.28000000000000003</v>
      </c>
      <c r="EN301" s="5">
        <f t="shared" si="838"/>
        <v>19.52</v>
      </c>
      <c r="EO301" s="36">
        <f t="shared" si="839"/>
        <v>1.31</v>
      </c>
      <c r="EP301" s="36">
        <f t="shared" si="840"/>
        <v>1.9</v>
      </c>
      <c r="EQ301" s="36">
        <f t="shared" si="841"/>
        <v>1.1000000000000001</v>
      </c>
      <c r="ER301" s="36">
        <f t="shared" si="842"/>
        <v>78.534500000000008</v>
      </c>
      <c r="ES301" s="36">
        <f t="shared" si="843"/>
        <v>92</v>
      </c>
      <c r="ET301" s="36">
        <f t="shared" si="844"/>
        <v>90</v>
      </c>
      <c r="EU301" s="36">
        <f t="shared" si="845"/>
        <v>9.2970000000000006</v>
      </c>
      <c r="EV301" s="36">
        <f t="shared" si="846"/>
        <v>8.14</v>
      </c>
      <c r="EW301" s="36">
        <f t="shared" si="847"/>
        <v>14.08</v>
      </c>
      <c r="EX301" s="36">
        <f t="shared" si="848"/>
        <v>9.2970000000000006</v>
      </c>
      <c r="EY301" s="36">
        <f t="shared" si="849"/>
        <v>2.69</v>
      </c>
      <c r="EZ301" s="36">
        <f t="shared" si="850"/>
        <v>8.14</v>
      </c>
      <c r="FA301" s="5" t="str">
        <f t="shared" si="851"/>
        <v/>
      </c>
      <c r="FB301" s="5">
        <f t="shared" si="852"/>
        <v>0</v>
      </c>
      <c r="FC301" s="5">
        <f t="shared" si="853"/>
        <v>0.29154759474226494</v>
      </c>
      <c r="FD301" s="36">
        <f t="shared" si="854"/>
        <v>78.534500000000008</v>
      </c>
      <c r="FE301" s="36">
        <f t="shared" si="855"/>
        <v>92</v>
      </c>
      <c r="FF301" s="36">
        <f t="shared" si="856"/>
        <v>59</v>
      </c>
      <c r="FG301" s="5">
        <f t="shared" si="857"/>
        <v>22</v>
      </c>
      <c r="FH301" s="36">
        <f t="shared" si="858"/>
        <v>23</v>
      </c>
      <c r="FI301" s="36">
        <f t="shared" si="859"/>
        <v>30</v>
      </c>
      <c r="FJ301" s="5">
        <f t="shared" si="860"/>
        <v>2</v>
      </c>
      <c r="FK301" s="5">
        <f t="shared" si="861"/>
        <v>0.26050282090021537</v>
      </c>
      <c r="FL301" s="5">
        <f t="shared" si="862"/>
        <v>1.375</v>
      </c>
      <c r="FM301" s="5">
        <f t="shared" si="863"/>
        <v>0.16666666666666666</v>
      </c>
      <c r="FN301" s="5">
        <f t="shared" si="864"/>
        <v>0.20493901531919367</v>
      </c>
      <c r="FO301" s="5">
        <f t="shared" si="865"/>
        <v>0.87464278422679476</v>
      </c>
      <c r="FP301" s="4">
        <f t="shared" si="866"/>
        <v>157.06</v>
      </c>
      <c r="FQ301" s="4">
        <f t="shared" si="867"/>
        <v>33.449730487658272</v>
      </c>
      <c r="FR301" s="4">
        <f t="shared" si="868"/>
        <v>244</v>
      </c>
      <c r="FS301" s="65">
        <f t="shared" si="869"/>
        <v>0.19132423322242559</v>
      </c>
      <c r="FT301" s="65" t="str">
        <f t="shared" si="870"/>
        <v/>
      </c>
      <c r="FU301" s="65">
        <f t="shared" si="871"/>
        <v>-0.37350819469231977</v>
      </c>
      <c r="FV301" s="65">
        <f t="shared" si="872"/>
        <v>0.39426076639339336</v>
      </c>
      <c r="FW301" s="65">
        <f t="shared" si="873"/>
        <v>0.78023357000117244</v>
      </c>
      <c r="FX301" s="65">
        <f t="shared" si="874"/>
        <v>-0.22109359881823487</v>
      </c>
      <c r="FY301" s="65">
        <f t="shared" si="875"/>
        <v>4.4556139479338182</v>
      </c>
      <c r="FZ301" s="65">
        <f t="shared" si="876"/>
        <v>-5.6895338292077184</v>
      </c>
      <c r="GA301" s="65">
        <f t="shared" si="877"/>
        <v>0.36936038333589127</v>
      </c>
      <c r="GB301" s="65">
        <f t="shared" si="878"/>
        <v>0.31450500000000003</v>
      </c>
      <c r="GC301" s="65">
        <f t="shared" si="879"/>
        <v>-1.59443</v>
      </c>
      <c r="GD301" s="65">
        <f t="shared" si="880"/>
        <v>-2.4215719999999998</v>
      </c>
    </row>
    <row r="302" spans="1:186">
      <c r="A302" s="38" t="s">
        <v>185</v>
      </c>
      <c r="B302" s="37">
        <v>676742.22939600004</v>
      </c>
      <c r="C302" s="4">
        <v>4903972.2362000002</v>
      </c>
      <c r="D302" s="38" t="s">
        <v>562</v>
      </c>
      <c r="E302" s="38" t="s">
        <v>646</v>
      </c>
      <c r="F302" s="58">
        <v>6118</v>
      </c>
      <c r="G302" s="38" t="s">
        <v>565</v>
      </c>
      <c r="H302" s="34">
        <v>48.9</v>
      </c>
      <c r="I302" s="34">
        <v>1.35</v>
      </c>
      <c r="J302" s="34">
        <v>15.93</v>
      </c>
      <c r="K302" s="34">
        <v>10.94</v>
      </c>
      <c r="L302" s="34">
        <v>0.18</v>
      </c>
      <c r="M302" s="34">
        <v>7.79</v>
      </c>
      <c r="N302" s="34">
        <v>10.81</v>
      </c>
      <c r="O302" s="34">
        <v>3.15</v>
      </c>
      <c r="P302" s="34">
        <v>0.01</v>
      </c>
      <c r="Q302" s="34">
        <v>0.11</v>
      </c>
      <c r="R302" s="34"/>
      <c r="S302" s="5">
        <f t="shared" si="756"/>
        <v>99.17000000000003</v>
      </c>
      <c r="V302" s="4">
        <v>281</v>
      </c>
      <c r="W302" s="4">
        <v>319</v>
      </c>
      <c r="Y302" s="4">
        <v>109</v>
      </c>
      <c r="AB302" s="4">
        <v>5</v>
      </c>
      <c r="AC302" s="4">
        <v>147</v>
      </c>
      <c r="AD302" s="4">
        <v>29</v>
      </c>
      <c r="AE302" s="4">
        <v>92</v>
      </c>
      <c r="AF302" s="26">
        <v>10</v>
      </c>
      <c r="AG302" s="4">
        <v>10</v>
      </c>
      <c r="AH302" s="5">
        <v>5.04</v>
      </c>
      <c r="AI302" s="5">
        <v>11.6</v>
      </c>
      <c r="AK302" s="5">
        <v>8</v>
      </c>
      <c r="AL302" s="5">
        <v>2.9539999999999997</v>
      </c>
      <c r="AM302" s="5">
        <v>1.268</v>
      </c>
      <c r="AO302" s="5">
        <v>0.84199999999999997</v>
      </c>
      <c r="AT302" s="5">
        <v>3.5720000000000001</v>
      </c>
      <c r="AU302" s="5">
        <v>0.52600000000000002</v>
      </c>
      <c r="AV302" s="5">
        <v>2.2000000000000002</v>
      </c>
      <c r="AX302" s="5">
        <v>0.55000000000000004</v>
      </c>
      <c r="BK302" s="4">
        <f t="shared" si="757"/>
        <v>8093</v>
      </c>
      <c r="BL302" s="6">
        <f t="shared" si="758"/>
        <v>0.81377933100349464</v>
      </c>
      <c r="BM302" s="6">
        <f t="shared" si="759"/>
        <v>1.6900350525788685E-2</v>
      </c>
      <c r="BN302" s="6">
        <f t="shared" si="760"/>
        <v>0.31241419886252203</v>
      </c>
      <c r="BO302" s="6">
        <f t="shared" si="761"/>
        <v>0.13700688791484034</v>
      </c>
      <c r="BP302" s="6">
        <f t="shared" si="762"/>
        <v>2.5373555117000281E-3</v>
      </c>
      <c r="BQ302" s="6">
        <f t="shared" si="763"/>
        <v>0.19325229471595137</v>
      </c>
      <c r="BR302" s="6">
        <f t="shared" si="764"/>
        <v>0.19276034236804565</v>
      </c>
      <c r="BS302" s="6">
        <f t="shared" si="765"/>
        <v>0.10164569215876089</v>
      </c>
      <c r="BT302" s="6">
        <f t="shared" si="766"/>
        <v>2.1231422505307856E-4</v>
      </c>
      <c r="BU302" s="6">
        <f t="shared" si="767"/>
        <v>1.5499506833873467E-3</v>
      </c>
      <c r="BV302" s="5">
        <f t="shared" si="768"/>
        <v>1.3</v>
      </c>
      <c r="BW302" s="5">
        <f t="shared" si="769"/>
        <v>8.68</v>
      </c>
      <c r="BX302" s="36">
        <f t="shared" si="770"/>
        <v>61.07</v>
      </c>
      <c r="BY302" s="5">
        <f t="shared" si="771"/>
        <v>1.26</v>
      </c>
      <c r="BZ302" s="5">
        <f t="shared" si="772"/>
        <v>11.8</v>
      </c>
      <c r="CA302" s="5">
        <f t="shared" si="773"/>
        <v>8.01</v>
      </c>
      <c r="CB302" s="5">
        <f t="shared" si="774"/>
        <v>12.27</v>
      </c>
      <c r="CC302" s="5">
        <f t="shared" si="775"/>
        <v>3.16</v>
      </c>
      <c r="CD302" s="5">
        <f t="shared" si="776"/>
        <v>-7.65</v>
      </c>
      <c r="CE302" s="34">
        <f t="shared" si="777"/>
        <v>7.8</v>
      </c>
      <c r="CF302" s="34">
        <f t="shared" si="778"/>
        <v>21.76</v>
      </c>
      <c r="CG302" s="34">
        <f t="shared" si="779"/>
        <v>35.845588235294116</v>
      </c>
      <c r="CH302" s="5">
        <f t="shared" si="780"/>
        <v>0.17</v>
      </c>
      <c r="CI302" s="5">
        <f t="shared" si="781"/>
        <v>0.01</v>
      </c>
      <c r="CJ302" s="6">
        <f t="shared" si="782"/>
        <v>8.4000000000000005E-2</v>
      </c>
      <c r="CK302" s="5">
        <f t="shared" si="783"/>
        <v>3.4000000000000002E-2</v>
      </c>
      <c r="CL302" s="5">
        <f t="shared" si="784"/>
        <v>18.375</v>
      </c>
      <c r="CM302" s="5">
        <f t="shared" si="785"/>
        <v>2</v>
      </c>
      <c r="CN302" s="5">
        <f t="shared" si="786"/>
        <v>0.34</v>
      </c>
      <c r="CO302" s="5">
        <f t="shared" si="787"/>
        <v>1.1399999999999999</v>
      </c>
      <c r="CP302" s="5">
        <f t="shared" si="788"/>
        <v>3.17</v>
      </c>
      <c r="CQ302" s="6">
        <f t="shared" si="789"/>
        <v>0.34499999999999997</v>
      </c>
      <c r="CR302" s="40">
        <f t="shared" si="790"/>
        <v>6.7999999999999996E-3</v>
      </c>
      <c r="CS302" s="5">
        <f t="shared" si="791"/>
        <v>1</v>
      </c>
      <c r="CT302" s="5">
        <f t="shared" si="792"/>
        <v>1.98</v>
      </c>
      <c r="CU302" s="5">
        <f t="shared" si="793"/>
        <v>18.2</v>
      </c>
      <c r="CV302" s="5">
        <f t="shared" si="794"/>
        <v>41.8</v>
      </c>
      <c r="CW302" s="5">
        <f t="shared" si="795"/>
        <v>9.1999999999999993</v>
      </c>
      <c r="CX302" s="5">
        <f t="shared" si="796"/>
        <v>3.25</v>
      </c>
      <c r="CY302" s="4">
        <f t="shared" si="797"/>
        <v>279</v>
      </c>
      <c r="CZ302" s="4">
        <f t="shared" si="798"/>
        <v>88</v>
      </c>
      <c r="DA302" s="4">
        <f t="shared" si="799"/>
        <v>2266</v>
      </c>
      <c r="DB302" s="5">
        <f t="shared" si="800"/>
        <v>0.34</v>
      </c>
      <c r="DC302" s="5">
        <f t="shared" si="801"/>
        <v>2.8</v>
      </c>
      <c r="DD302" s="5" t="str">
        <f t="shared" si="802"/>
        <v/>
      </c>
      <c r="DE302" s="5">
        <f t="shared" si="803"/>
        <v>0.62</v>
      </c>
      <c r="DF302" s="5">
        <f t="shared" si="804"/>
        <v>2.8</v>
      </c>
      <c r="DG302" s="5" t="str">
        <f t="shared" si="805"/>
        <v/>
      </c>
      <c r="DH302" s="5">
        <f t="shared" si="806"/>
        <v>0.15</v>
      </c>
      <c r="DI302" s="5">
        <f t="shared" si="807"/>
        <v>0.38</v>
      </c>
      <c r="DJ302" s="5">
        <f t="shared" si="808"/>
        <v>11.565999999999999</v>
      </c>
      <c r="DK302" s="5">
        <f t="shared" si="809"/>
        <v>0.5</v>
      </c>
      <c r="DL302" s="5" t="str">
        <f t="shared" si="810"/>
        <v/>
      </c>
      <c r="DM302" s="5" t="str">
        <f t="shared" si="811"/>
        <v/>
      </c>
      <c r="DN302" s="5" t="str">
        <f t="shared" si="812"/>
        <v/>
      </c>
      <c r="DO302" s="5">
        <f t="shared" si="813"/>
        <v>18.2</v>
      </c>
      <c r="DP302" s="5" t="str">
        <f t="shared" si="814"/>
        <v/>
      </c>
      <c r="DQ302" s="5">
        <f t="shared" si="815"/>
        <v>0.94</v>
      </c>
      <c r="DR302" s="5">
        <f t="shared" si="816"/>
        <v>1.05</v>
      </c>
      <c r="DS302" s="5">
        <f t="shared" si="817"/>
        <v>0.9</v>
      </c>
      <c r="DT302" s="5" t="str">
        <f t="shared" si="818"/>
        <v/>
      </c>
      <c r="DU302" s="5">
        <f t="shared" si="819"/>
        <v>0.51</v>
      </c>
      <c r="DV302" s="5">
        <f t="shared" si="820"/>
        <v>0.46</v>
      </c>
      <c r="DW302" s="5" t="str">
        <f t="shared" si="821"/>
        <v/>
      </c>
      <c r="DX302" s="5">
        <f t="shared" si="822"/>
        <v>1.1200000000000001</v>
      </c>
      <c r="DY302" s="5">
        <f t="shared" si="823"/>
        <v>1.73</v>
      </c>
      <c r="DZ302" s="36">
        <f t="shared" si="824"/>
        <v>39</v>
      </c>
      <c r="EA302" s="36" t="str">
        <f t="shared" si="825"/>
        <v/>
      </c>
      <c r="EB302" s="4">
        <f t="shared" si="826"/>
        <v>-294.19372030175344</v>
      </c>
      <c r="EC302" s="4">
        <f t="shared" si="827"/>
        <v>40.894875705320466</v>
      </c>
      <c r="ED302" s="4">
        <f t="shared" si="828"/>
        <v>-174.96449225738326</v>
      </c>
      <c r="EE302" s="4">
        <f t="shared" si="829"/>
        <v>347.15953315658038</v>
      </c>
      <c r="EF302" s="4">
        <f t="shared" si="830"/>
        <v>166.94559113809913</v>
      </c>
      <c r="EG302" s="5">
        <f t="shared" si="831"/>
        <v>0.64117772307497067</v>
      </c>
      <c r="EH302" s="5">
        <f t="shared" si="832"/>
        <v>3.068736763013538</v>
      </c>
      <c r="EI302" s="5">
        <f t="shared" si="833"/>
        <v>1.0607283040100426</v>
      </c>
      <c r="EJ302" s="5">
        <f t="shared" si="834"/>
        <v>0.52824892208693441</v>
      </c>
      <c r="EK302" s="5">
        <f t="shared" si="835"/>
        <v>0.32540814157598874</v>
      </c>
      <c r="EL302" s="5">
        <f t="shared" si="836"/>
        <v>1.2346027480416819</v>
      </c>
      <c r="EM302" s="5">
        <f t="shared" si="837"/>
        <v>0.33</v>
      </c>
      <c r="EN302" s="5">
        <f t="shared" si="838"/>
        <v>19.28</v>
      </c>
      <c r="EO302" s="36">
        <f t="shared" si="839"/>
        <v>1.35</v>
      </c>
      <c r="EP302" s="36">
        <f t="shared" si="840"/>
        <v>1.7999999999999998</v>
      </c>
      <c r="EQ302" s="36">
        <f t="shared" si="841"/>
        <v>1.1000000000000001</v>
      </c>
      <c r="ER302" s="36">
        <f t="shared" si="842"/>
        <v>80.932500000000005</v>
      </c>
      <c r="ES302" s="36">
        <f t="shared" si="843"/>
        <v>92</v>
      </c>
      <c r="ET302" s="36">
        <f t="shared" si="844"/>
        <v>87</v>
      </c>
      <c r="EU302" s="36">
        <f t="shared" si="845"/>
        <v>9.8460000000000001</v>
      </c>
      <c r="EV302" s="36">
        <f t="shared" si="846"/>
        <v>7.79</v>
      </c>
      <c r="EW302" s="36">
        <f t="shared" si="847"/>
        <v>15.93</v>
      </c>
      <c r="EX302" s="36">
        <f t="shared" si="848"/>
        <v>9.8460000000000001</v>
      </c>
      <c r="EY302" s="36">
        <f t="shared" si="849"/>
        <v>3.1599999999999997</v>
      </c>
      <c r="EZ302" s="36">
        <f t="shared" si="850"/>
        <v>7.79</v>
      </c>
      <c r="FA302" s="5" t="str">
        <f t="shared" si="851"/>
        <v/>
      </c>
      <c r="FB302" s="5" t="str">
        <f t="shared" si="852"/>
        <v/>
      </c>
      <c r="FC302" s="5" t="str">
        <f t="shared" si="853"/>
        <v/>
      </c>
      <c r="FD302" s="36">
        <f t="shared" si="854"/>
        <v>80.932500000000005</v>
      </c>
      <c r="FE302" s="36">
        <f t="shared" si="855"/>
        <v>92</v>
      </c>
      <c r="FF302" s="36">
        <f t="shared" si="856"/>
        <v>73.5</v>
      </c>
      <c r="FG302" s="5">
        <f t="shared" si="857"/>
        <v>20</v>
      </c>
      <c r="FH302" s="36">
        <f t="shared" si="858"/>
        <v>23</v>
      </c>
      <c r="FI302" s="36">
        <f t="shared" si="859"/>
        <v>29</v>
      </c>
      <c r="FJ302" s="5">
        <f t="shared" si="860"/>
        <v>1.9333333333333333</v>
      </c>
      <c r="FK302" s="5">
        <f t="shared" si="861"/>
        <v>0.504</v>
      </c>
      <c r="FL302" s="5">
        <f t="shared" si="862"/>
        <v>1.25</v>
      </c>
      <c r="FM302" s="5">
        <f t="shared" si="863"/>
        <v>0.16666666666666666</v>
      </c>
      <c r="FN302" s="5">
        <f t="shared" si="864"/>
        <v>2.2000000000000002</v>
      </c>
      <c r="FO302" s="5" t="str">
        <f t="shared" si="865"/>
        <v/>
      </c>
      <c r="FP302" s="4">
        <f t="shared" si="866"/>
        <v>161.86000000000001</v>
      </c>
      <c r="FQ302" s="4">
        <f t="shared" si="867"/>
        <v>147.69999999999999</v>
      </c>
      <c r="FR302" s="4">
        <f t="shared" si="868"/>
        <v>281</v>
      </c>
      <c r="FS302" s="65">
        <f t="shared" si="869"/>
        <v>0.23956678384854652</v>
      </c>
      <c r="FT302" s="65" t="str">
        <f t="shared" si="870"/>
        <v/>
      </c>
      <c r="FU302" s="65">
        <f t="shared" si="871"/>
        <v>-0.31683649494404398</v>
      </c>
      <c r="FV302" s="65">
        <f t="shared" si="872"/>
        <v>-0.25263841374158175</v>
      </c>
      <c r="FW302" s="65">
        <f t="shared" si="873"/>
        <v>0.75154619496116137</v>
      </c>
      <c r="FX302" s="65">
        <f t="shared" si="874"/>
        <v>-0.13873221431641367</v>
      </c>
      <c r="FY302" s="65">
        <f t="shared" si="875"/>
        <v>4.6616727162657252</v>
      </c>
      <c r="FZ302" s="65">
        <f t="shared" si="876"/>
        <v>-5.5782872889181547</v>
      </c>
      <c r="GA302" s="65">
        <f t="shared" si="877"/>
        <v>0.31578531161519141</v>
      </c>
      <c r="GB302" s="65">
        <f t="shared" si="878"/>
        <v>0.32894600000000007</v>
      </c>
      <c r="GC302" s="65">
        <f t="shared" si="879"/>
        <v>-1.588938</v>
      </c>
      <c r="GD302" s="65">
        <f t="shared" si="880"/>
        <v>-2.4413619999999998</v>
      </c>
    </row>
    <row r="303" spans="1:186">
      <c r="A303" s="38" t="s">
        <v>185</v>
      </c>
      <c r="B303" s="37">
        <v>676731.046217</v>
      </c>
      <c r="C303" s="4">
        <v>4903971.20462</v>
      </c>
      <c r="D303" s="38" t="s">
        <v>562</v>
      </c>
      <c r="E303" s="38" t="s">
        <v>646</v>
      </c>
      <c r="F303" s="58">
        <v>6119</v>
      </c>
      <c r="G303" s="38" t="s">
        <v>566</v>
      </c>
      <c r="H303" s="34">
        <v>49.31</v>
      </c>
      <c r="I303" s="34">
        <v>1.58</v>
      </c>
      <c r="J303" s="34">
        <v>14.78</v>
      </c>
      <c r="K303" s="34">
        <v>11.68</v>
      </c>
      <c r="L303" s="34">
        <v>0.22</v>
      </c>
      <c r="M303" s="34">
        <v>8.61</v>
      </c>
      <c r="N303" s="34">
        <v>10.83</v>
      </c>
      <c r="O303" s="34">
        <v>2.4</v>
      </c>
      <c r="P303" s="34">
        <v>0.01</v>
      </c>
      <c r="Q303" s="34">
        <v>0.14000000000000001</v>
      </c>
      <c r="R303" s="34"/>
      <c r="S303" s="5">
        <f t="shared" si="756"/>
        <v>99.56</v>
      </c>
      <c r="V303" s="4">
        <v>304</v>
      </c>
      <c r="W303" s="4">
        <v>286</v>
      </c>
      <c r="Y303" s="4">
        <v>236</v>
      </c>
      <c r="AB303" s="4">
        <v>5</v>
      </c>
      <c r="AC303" s="4">
        <v>161</v>
      </c>
      <c r="AD303" s="4">
        <v>34</v>
      </c>
      <c r="AE303" s="4">
        <v>103</v>
      </c>
      <c r="AF303" s="26">
        <v>10</v>
      </c>
      <c r="AG303" s="4">
        <v>10</v>
      </c>
      <c r="AH303" s="5">
        <v>0.97365291557104883</v>
      </c>
      <c r="AI303" s="5">
        <v>0.89442719099992218</v>
      </c>
      <c r="AK303" s="5">
        <v>2.3452078799117149</v>
      </c>
      <c r="AL303" s="5">
        <v>0.41289223775702427</v>
      </c>
      <c r="AM303" s="5">
        <v>0.32252131712493015</v>
      </c>
      <c r="AO303" s="5">
        <v>0.15594870951694345</v>
      </c>
      <c r="AT303" s="5">
        <v>0.73662744993653184</v>
      </c>
      <c r="AU303" s="5">
        <v>7.8612976028133955E-2</v>
      </c>
      <c r="AV303" s="5">
        <v>0.43969686527576601</v>
      </c>
      <c r="AX303" s="5">
        <v>7.0710678118654002E-2</v>
      </c>
      <c r="BK303" s="4">
        <f t="shared" si="757"/>
        <v>9472</v>
      </c>
      <c r="BL303" s="6">
        <f t="shared" si="758"/>
        <v>0.82060242968880015</v>
      </c>
      <c r="BM303" s="6">
        <f t="shared" si="759"/>
        <v>1.9779669504256386E-2</v>
      </c>
      <c r="BN303" s="6">
        <f t="shared" si="760"/>
        <v>0.28986075701117864</v>
      </c>
      <c r="BO303" s="6">
        <f t="shared" si="761"/>
        <v>0.14627426424546025</v>
      </c>
      <c r="BP303" s="6">
        <f t="shared" si="762"/>
        <v>3.1012122920778123E-3</v>
      </c>
      <c r="BQ303" s="6">
        <f t="shared" si="763"/>
        <v>0.21359464152815677</v>
      </c>
      <c r="BR303" s="6">
        <f t="shared" si="764"/>
        <v>0.19311697574893011</v>
      </c>
      <c r="BS303" s="6">
        <f t="shared" si="765"/>
        <v>7.7444336882865436E-2</v>
      </c>
      <c r="BT303" s="6">
        <f t="shared" si="766"/>
        <v>2.1231422505307856E-4</v>
      </c>
      <c r="BU303" s="6">
        <f t="shared" si="767"/>
        <v>1.9726645061293505E-3</v>
      </c>
      <c r="BV303" s="5">
        <f t="shared" si="768"/>
        <v>1.39</v>
      </c>
      <c r="BW303" s="5">
        <f t="shared" si="769"/>
        <v>9.26</v>
      </c>
      <c r="BX303" s="36">
        <f t="shared" si="770"/>
        <v>61.89</v>
      </c>
      <c r="BY303" s="5">
        <f t="shared" si="771"/>
        <v>1.22</v>
      </c>
      <c r="BZ303" s="5">
        <f t="shared" si="772"/>
        <v>9.35</v>
      </c>
      <c r="CA303" s="5">
        <f t="shared" si="773"/>
        <v>6.85</v>
      </c>
      <c r="CB303" s="5">
        <f t="shared" si="774"/>
        <v>11.29</v>
      </c>
      <c r="CC303" s="5">
        <f t="shared" si="775"/>
        <v>2.41</v>
      </c>
      <c r="CD303" s="5">
        <f t="shared" si="776"/>
        <v>-8.42</v>
      </c>
      <c r="CE303" s="34">
        <f t="shared" si="777"/>
        <v>8.6199999999999992</v>
      </c>
      <c r="CF303" s="34">
        <f t="shared" si="778"/>
        <v>21.849999999999998</v>
      </c>
      <c r="CG303" s="34">
        <f t="shared" si="779"/>
        <v>39.450800915331804</v>
      </c>
      <c r="CH303" s="5">
        <f t="shared" si="780"/>
        <v>0.14000000000000001</v>
      </c>
      <c r="CI303" s="5">
        <f t="shared" si="781"/>
        <v>0.01</v>
      </c>
      <c r="CJ303" s="6">
        <f t="shared" si="782"/>
        <v>7.3999999999999996E-2</v>
      </c>
      <c r="CK303" s="5">
        <f t="shared" si="783"/>
        <v>3.1E-2</v>
      </c>
      <c r="CL303" s="5">
        <f t="shared" si="784"/>
        <v>68.650999999999996</v>
      </c>
      <c r="CM303" s="5">
        <f t="shared" si="785"/>
        <v>2</v>
      </c>
      <c r="CN303" s="5">
        <f t="shared" si="786"/>
        <v>0.83</v>
      </c>
      <c r="CO303" s="5">
        <f t="shared" si="787"/>
        <v>0.94</v>
      </c>
      <c r="CP303" s="5">
        <f t="shared" si="788"/>
        <v>3.03</v>
      </c>
      <c r="CQ303" s="6">
        <f t="shared" si="789"/>
        <v>0.29399999999999998</v>
      </c>
      <c r="CR303" s="40">
        <f t="shared" si="790"/>
        <v>6.4999999999999997E-3</v>
      </c>
      <c r="CS303" s="5">
        <f t="shared" si="791"/>
        <v>1</v>
      </c>
      <c r="CT303" s="5">
        <f t="shared" si="792"/>
        <v>10.27</v>
      </c>
      <c r="CU303" s="5">
        <f t="shared" si="793"/>
        <v>141.4</v>
      </c>
      <c r="CV303" s="5">
        <f t="shared" si="794"/>
        <v>234.3</v>
      </c>
      <c r="CW303" s="5">
        <f t="shared" si="795"/>
        <v>10.3</v>
      </c>
      <c r="CX303" s="5">
        <f t="shared" si="796"/>
        <v>1.21</v>
      </c>
      <c r="CY303" s="4">
        <f t="shared" si="797"/>
        <v>279</v>
      </c>
      <c r="CZ303" s="4">
        <f t="shared" si="798"/>
        <v>92</v>
      </c>
      <c r="DA303" s="4">
        <f t="shared" si="799"/>
        <v>12859</v>
      </c>
      <c r="DB303" s="5">
        <f t="shared" si="800"/>
        <v>0.28999999999999998</v>
      </c>
      <c r="DC303" s="5">
        <f t="shared" si="801"/>
        <v>13.58</v>
      </c>
      <c r="DD303" s="5" t="str">
        <f t="shared" si="802"/>
        <v/>
      </c>
      <c r="DE303" s="5">
        <f t="shared" si="803"/>
        <v>0.6</v>
      </c>
      <c r="DF303" s="5">
        <f t="shared" si="804"/>
        <v>13.58</v>
      </c>
      <c r="DG303" s="5" t="str">
        <f t="shared" si="805"/>
        <v/>
      </c>
      <c r="DH303" s="5">
        <f t="shared" si="806"/>
        <v>0.1</v>
      </c>
      <c r="DI303" s="5">
        <f t="shared" si="807"/>
        <v>2.14</v>
      </c>
      <c r="DJ303" s="5">
        <f t="shared" si="808"/>
        <v>2.1231726032646048</v>
      </c>
      <c r="DK303" s="5">
        <f t="shared" si="809"/>
        <v>0.1</v>
      </c>
      <c r="DL303" s="5" t="str">
        <f t="shared" si="810"/>
        <v/>
      </c>
      <c r="DM303" s="5" t="str">
        <f t="shared" si="811"/>
        <v/>
      </c>
      <c r="DN303" s="5" t="str">
        <f t="shared" si="812"/>
        <v/>
      </c>
      <c r="DO303" s="5">
        <f t="shared" si="813"/>
        <v>141.4</v>
      </c>
      <c r="DP303" s="5" t="str">
        <f t="shared" si="814"/>
        <v/>
      </c>
      <c r="DQ303" s="5">
        <f t="shared" si="815"/>
        <v>0.88</v>
      </c>
      <c r="DR303" s="5">
        <f t="shared" si="816"/>
        <v>1.46</v>
      </c>
      <c r="DS303" s="5">
        <f t="shared" si="817"/>
        <v>0.61</v>
      </c>
      <c r="DT303" s="5" t="str">
        <f t="shared" si="818"/>
        <v/>
      </c>
      <c r="DU303" s="5">
        <f t="shared" si="819"/>
        <v>0.1</v>
      </c>
      <c r="DV303" s="5">
        <f t="shared" si="820"/>
        <v>0.06</v>
      </c>
      <c r="DW303" s="5" t="str">
        <f t="shared" si="821"/>
        <v/>
      </c>
      <c r="DX303" s="5">
        <f t="shared" si="822"/>
        <v>1.75</v>
      </c>
      <c r="DY303" s="5">
        <f t="shared" si="823"/>
        <v>1.55</v>
      </c>
      <c r="DZ303" s="36">
        <f t="shared" si="824"/>
        <v>44</v>
      </c>
      <c r="EA303" s="36" t="str">
        <f t="shared" si="825"/>
        <v/>
      </c>
      <c r="EB303" s="4">
        <f t="shared" si="826"/>
        <v>-270.34899840674245</v>
      </c>
      <c r="EC303" s="4">
        <f t="shared" si="827"/>
        <v>67.132841622394807</v>
      </c>
      <c r="ED303" s="4">
        <f t="shared" si="828"/>
        <v>-174.02984559460012</v>
      </c>
      <c r="EE303" s="4">
        <f t="shared" si="829"/>
        <v>379.64857527787342</v>
      </c>
      <c r="EF303" s="4">
        <f t="shared" si="830"/>
        <v>108.21858309973175</v>
      </c>
      <c r="EG303" s="5">
        <f t="shared" si="831"/>
        <v>0.62500314936640555</v>
      </c>
      <c r="EH303" s="5">
        <f t="shared" si="832"/>
        <v>3.7345167976234204</v>
      </c>
      <c r="EI303" s="5">
        <f t="shared" si="833"/>
        <v>1.0707989816576144</v>
      </c>
      <c r="EJ303" s="5">
        <f t="shared" si="834"/>
        <v>0.40199415089671048</v>
      </c>
      <c r="EK303" s="5">
        <f t="shared" si="835"/>
        <v>0.26723506609445447</v>
      </c>
      <c r="EL303" s="5">
        <f t="shared" si="836"/>
        <v>1.3331970509375179</v>
      </c>
      <c r="EM303" s="5">
        <f t="shared" si="837"/>
        <v>0.3</v>
      </c>
      <c r="EN303" s="5">
        <f t="shared" si="838"/>
        <v>20.37</v>
      </c>
      <c r="EO303" s="36">
        <f t="shared" si="839"/>
        <v>1.58</v>
      </c>
      <c r="EP303" s="36">
        <f t="shared" si="840"/>
        <v>2.2000000000000002</v>
      </c>
      <c r="EQ303" s="36">
        <f t="shared" si="841"/>
        <v>1.4000000000000001</v>
      </c>
      <c r="ER303" s="36">
        <f t="shared" si="842"/>
        <v>94.721000000000004</v>
      </c>
      <c r="ES303" s="36">
        <f t="shared" si="843"/>
        <v>103</v>
      </c>
      <c r="ET303" s="36">
        <f t="shared" si="844"/>
        <v>102</v>
      </c>
      <c r="EU303" s="36">
        <f t="shared" si="845"/>
        <v>10.512</v>
      </c>
      <c r="EV303" s="36">
        <f t="shared" si="846"/>
        <v>8.61</v>
      </c>
      <c r="EW303" s="36">
        <f t="shared" si="847"/>
        <v>14.78</v>
      </c>
      <c r="EX303" s="36">
        <f t="shared" si="848"/>
        <v>10.512</v>
      </c>
      <c r="EY303" s="36">
        <f t="shared" si="849"/>
        <v>2.4099999999999997</v>
      </c>
      <c r="EZ303" s="36">
        <f t="shared" si="850"/>
        <v>8.61</v>
      </c>
      <c r="FA303" s="5" t="str">
        <f t="shared" si="851"/>
        <v/>
      </c>
      <c r="FB303" s="5" t="str">
        <f t="shared" si="852"/>
        <v/>
      </c>
      <c r="FC303" s="5" t="str">
        <f t="shared" si="853"/>
        <v/>
      </c>
      <c r="FD303" s="36">
        <f t="shared" si="854"/>
        <v>94.721000000000004</v>
      </c>
      <c r="FE303" s="36">
        <f t="shared" si="855"/>
        <v>103</v>
      </c>
      <c r="FF303" s="36">
        <f t="shared" si="856"/>
        <v>80.5</v>
      </c>
      <c r="FG303" s="5">
        <f t="shared" si="857"/>
        <v>20</v>
      </c>
      <c r="FH303" s="36">
        <f t="shared" si="858"/>
        <v>25.75</v>
      </c>
      <c r="FI303" s="36">
        <f t="shared" si="859"/>
        <v>34</v>
      </c>
      <c r="FJ303" s="5">
        <f t="shared" si="860"/>
        <v>2.2666666666666666</v>
      </c>
      <c r="FK303" s="5">
        <f t="shared" si="861"/>
        <v>9.7365291557104883E-2</v>
      </c>
      <c r="FL303" s="5">
        <f t="shared" si="862"/>
        <v>1.25</v>
      </c>
      <c r="FM303" s="5">
        <f t="shared" si="863"/>
        <v>0.16666666666666666</v>
      </c>
      <c r="FN303" s="5">
        <f t="shared" si="864"/>
        <v>0.43969686527576601</v>
      </c>
      <c r="FO303" s="5" t="str">
        <f t="shared" si="865"/>
        <v/>
      </c>
      <c r="FP303" s="4">
        <f t="shared" si="866"/>
        <v>189.44</v>
      </c>
      <c r="FQ303" s="4">
        <f t="shared" si="867"/>
        <v>20.644611887851212</v>
      </c>
      <c r="FR303" s="4">
        <f t="shared" si="868"/>
        <v>304</v>
      </c>
      <c r="FS303" s="65">
        <f t="shared" si="869"/>
        <v>0.20540189856592803</v>
      </c>
      <c r="FT303" s="65" t="str">
        <f t="shared" si="870"/>
        <v/>
      </c>
      <c r="FU303" s="65">
        <f t="shared" si="871"/>
        <v>-8.5905817161019277E-2</v>
      </c>
      <c r="FV303" s="65">
        <f t="shared" si="872"/>
        <v>0.61236163415142419</v>
      </c>
      <c r="FW303" s="65">
        <f t="shared" si="873"/>
        <v>0.68684018938238656</v>
      </c>
      <c r="FX303" s="65">
        <f t="shared" si="874"/>
        <v>-0.16755582201903244</v>
      </c>
      <c r="FY303" s="65">
        <f t="shared" si="875"/>
        <v>4.6165287203029273</v>
      </c>
      <c r="FZ303" s="65">
        <f t="shared" si="876"/>
        <v>-5.6012953367467873</v>
      </c>
      <c r="GA303" s="65">
        <f t="shared" si="877"/>
        <v>0.28397748368773179</v>
      </c>
      <c r="GB303" s="65">
        <f t="shared" si="878"/>
        <v>0.31679499999999994</v>
      </c>
      <c r="GC303" s="65">
        <f t="shared" si="879"/>
        <v>-1.5803929999999999</v>
      </c>
      <c r="GD303" s="65">
        <f t="shared" si="880"/>
        <v>-2.3998910000000002</v>
      </c>
    </row>
    <row r="304" spans="1:186">
      <c r="A304" s="38" t="s">
        <v>185</v>
      </c>
      <c r="B304" s="37">
        <v>676722.59904799995</v>
      </c>
      <c r="C304" s="4">
        <v>4903971.39922</v>
      </c>
      <c r="D304" s="38" t="s">
        <v>562</v>
      </c>
      <c r="E304" s="38" t="s">
        <v>646</v>
      </c>
      <c r="F304" s="58">
        <v>6120</v>
      </c>
      <c r="G304" s="38" t="s">
        <v>567</v>
      </c>
      <c r="H304" s="34">
        <v>46.28</v>
      </c>
      <c r="I304" s="34">
        <v>1.36</v>
      </c>
      <c r="J304" s="34">
        <v>16.04</v>
      </c>
      <c r="K304" s="34">
        <v>11.09</v>
      </c>
      <c r="L304" s="34">
        <v>0.21</v>
      </c>
      <c r="M304" s="34">
        <v>9.68</v>
      </c>
      <c r="N304" s="34">
        <v>11.95</v>
      </c>
      <c r="O304" s="34">
        <v>2.59</v>
      </c>
      <c r="P304" s="34">
        <v>0.01</v>
      </c>
      <c r="Q304" s="34">
        <v>0.14000000000000001</v>
      </c>
      <c r="R304" s="34"/>
      <c r="S304" s="5">
        <f t="shared" si="756"/>
        <v>99.350000000000009</v>
      </c>
      <c r="V304" s="4">
        <v>232</v>
      </c>
      <c r="W304" s="4">
        <v>372</v>
      </c>
      <c r="Y304" s="4">
        <v>173</v>
      </c>
      <c r="AB304" s="4">
        <v>5</v>
      </c>
      <c r="AC304" s="4">
        <v>151</v>
      </c>
      <c r="AD304" s="4">
        <v>28</v>
      </c>
      <c r="AE304" s="4">
        <v>89</v>
      </c>
      <c r="AF304" s="26">
        <v>12</v>
      </c>
      <c r="AG304" s="4">
        <v>10</v>
      </c>
      <c r="BK304" s="4">
        <f t="shared" si="757"/>
        <v>8153</v>
      </c>
      <c r="BL304" s="6">
        <f t="shared" si="758"/>
        <v>0.77017806623398233</v>
      </c>
      <c r="BM304" s="6">
        <f t="shared" si="759"/>
        <v>1.7025538307461195E-2</v>
      </c>
      <c r="BN304" s="6">
        <f t="shared" si="760"/>
        <v>0.31457148460482443</v>
      </c>
      <c r="BO304" s="6">
        <f t="shared" si="761"/>
        <v>0.13888541014402003</v>
      </c>
      <c r="BP304" s="6">
        <f t="shared" si="762"/>
        <v>2.9602480969833662E-3</v>
      </c>
      <c r="BQ304" s="6">
        <f t="shared" si="763"/>
        <v>0.24013892334408332</v>
      </c>
      <c r="BR304" s="6">
        <f t="shared" si="764"/>
        <v>0.21308844507845934</v>
      </c>
      <c r="BS304" s="6">
        <f t="shared" si="765"/>
        <v>8.3575346886092292E-2</v>
      </c>
      <c r="BT304" s="6">
        <f t="shared" si="766"/>
        <v>2.1231422505307856E-4</v>
      </c>
      <c r="BU304" s="6">
        <f t="shared" si="767"/>
        <v>1.9726645061293505E-3</v>
      </c>
      <c r="BV304" s="5">
        <f t="shared" si="768"/>
        <v>1.32</v>
      </c>
      <c r="BW304" s="5">
        <f t="shared" si="769"/>
        <v>8.7899999999999991</v>
      </c>
      <c r="BX304" s="36">
        <f t="shared" si="770"/>
        <v>65.790000000000006</v>
      </c>
      <c r="BY304" s="5">
        <f t="shared" si="771"/>
        <v>1.03</v>
      </c>
      <c r="BZ304" s="5">
        <f t="shared" si="772"/>
        <v>11.79</v>
      </c>
      <c r="CA304" s="5">
        <f t="shared" si="773"/>
        <v>8.7899999999999991</v>
      </c>
      <c r="CB304" s="5">
        <f t="shared" si="774"/>
        <v>9.7100000000000009</v>
      </c>
      <c r="CC304" s="5">
        <f t="shared" si="775"/>
        <v>2.6</v>
      </c>
      <c r="CD304" s="5">
        <f t="shared" si="776"/>
        <v>-9.35</v>
      </c>
      <c r="CE304" s="34">
        <f t="shared" si="777"/>
        <v>9.69</v>
      </c>
      <c r="CF304" s="34">
        <f t="shared" si="778"/>
        <v>24.23</v>
      </c>
      <c r="CG304" s="34">
        <f t="shared" si="779"/>
        <v>39.991745769706974</v>
      </c>
      <c r="CH304" s="5">
        <f t="shared" si="780"/>
        <v>0.14000000000000001</v>
      </c>
      <c r="CI304" s="5">
        <f t="shared" si="781"/>
        <v>0.01</v>
      </c>
      <c r="CJ304" s="6">
        <f t="shared" si="782"/>
        <v>6.4000000000000001E-2</v>
      </c>
      <c r="CK304" s="5">
        <f t="shared" si="783"/>
        <v>3.3000000000000002E-2</v>
      </c>
      <c r="CL304" s="5" t="str">
        <f t="shared" si="784"/>
        <v/>
      </c>
      <c r="CM304" s="5">
        <f t="shared" si="785"/>
        <v>2</v>
      </c>
      <c r="CN304" s="5">
        <f t="shared" si="786"/>
        <v>0.47</v>
      </c>
      <c r="CO304" s="5">
        <f t="shared" si="787"/>
        <v>1.6</v>
      </c>
      <c r="CP304" s="5">
        <f t="shared" si="788"/>
        <v>3.18</v>
      </c>
      <c r="CQ304" s="6">
        <f t="shared" si="789"/>
        <v>0.42899999999999999</v>
      </c>
      <c r="CR304" s="40">
        <f t="shared" si="790"/>
        <v>6.4999999999999997E-3</v>
      </c>
      <c r="CS304" s="5">
        <f t="shared" si="791"/>
        <v>0.83</v>
      </c>
      <c r="CT304" s="5" t="str">
        <f t="shared" si="792"/>
        <v/>
      </c>
      <c r="CU304" s="5" t="str">
        <f t="shared" si="793"/>
        <v/>
      </c>
      <c r="CV304" s="5" t="str">
        <f t="shared" si="794"/>
        <v/>
      </c>
      <c r="CW304" s="5">
        <f t="shared" si="795"/>
        <v>7.42</v>
      </c>
      <c r="CX304" s="5" t="str">
        <f t="shared" si="796"/>
        <v/>
      </c>
      <c r="CY304" s="4">
        <f t="shared" si="797"/>
        <v>291</v>
      </c>
      <c r="CZ304" s="4">
        <f t="shared" si="798"/>
        <v>91.6</v>
      </c>
      <c r="DA304" s="4" t="str">
        <f t="shared" si="799"/>
        <v/>
      </c>
      <c r="DB304" s="5">
        <f t="shared" si="800"/>
        <v>0.36</v>
      </c>
      <c r="DC304" s="5" t="str">
        <f t="shared" si="801"/>
        <v/>
      </c>
      <c r="DD304" s="5" t="str">
        <f t="shared" si="802"/>
        <v/>
      </c>
      <c r="DE304" s="5" t="str">
        <f t="shared" si="803"/>
        <v/>
      </c>
      <c r="DF304" s="5" t="str">
        <f t="shared" si="804"/>
        <v/>
      </c>
      <c r="DG304" s="5" t="str">
        <f t="shared" si="805"/>
        <v/>
      </c>
      <c r="DH304" s="5" t="str">
        <f t="shared" si="806"/>
        <v/>
      </c>
      <c r="DI304" s="5" t="str">
        <f t="shared" si="807"/>
        <v/>
      </c>
      <c r="DJ304" s="5" t="str">
        <f t="shared" si="808"/>
        <v/>
      </c>
      <c r="DK304" s="5" t="str">
        <f t="shared" si="809"/>
        <v/>
      </c>
      <c r="DL304" s="5" t="str">
        <f t="shared" si="810"/>
        <v/>
      </c>
      <c r="DM304" s="5" t="str">
        <f t="shared" si="811"/>
        <v/>
      </c>
      <c r="DN304" s="5" t="str">
        <f t="shared" si="812"/>
        <v/>
      </c>
      <c r="DO304" s="5" t="str">
        <f t="shared" si="813"/>
        <v/>
      </c>
      <c r="DP304" s="5" t="str">
        <f t="shared" si="814"/>
        <v/>
      </c>
      <c r="DQ304" s="5" t="str">
        <f t="shared" si="815"/>
        <v/>
      </c>
      <c r="DR304" s="5" t="str">
        <f t="shared" si="816"/>
        <v/>
      </c>
      <c r="DS304" s="5" t="str">
        <f t="shared" si="817"/>
        <v/>
      </c>
      <c r="DT304" s="5" t="str">
        <f t="shared" si="818"/>
        <v/>
      </c>
      <c r="DU304" s="5" t="str">
        <f t="shared" si="819"/>
        <v/>
      </c>
      <c r="DV304" s="5" t="str">
        <f t="shared" si="820"/>
        <v/>
      </c>
      <c r="DW304" s="5" t="str">
        <f t="shared" si="821"/>
        <v/>
      </c>
      <c r="DX304" s="5" t="str">
        <f t="shared" si="822"/>
        <v/>
      </c>
      <c r="DY304" s="5">
        <f t="shared" si="823"/>
        <v>2.15</v>
      </c>
      <c r="DZ304" s="36">
        <f t="shared" si="824"/>
        <v>40</v>
      </c>
      <c r="EA304" s="36" t="str">
        <f t="shared" si="825"/>
        <v/>
      </c>
      <c r="EB304" s="4">
        <f t="shared" si="826"/>
        <v>-296.45147773949856</v>
      </c>
      <c r="EC304" s="4">
        <f t="shared" si="827"/>
        <v>30.879397581209169</v>
      </c>
      <c r="ED304" s="4">
        <f t="shared" si="828"/>
        <v>-195.39306666323964</v>
      </c>
      <c r="EE304" s="4">
        <f t="shared" si="829"/>
        <v>396.04987179556457</v>
      </c>
      <c r="EF304" s="4">
        <f t="shared" si="830"/>
        <v>128.07073062322627</v>
      </c>
      <c r="EG304" s="5">
        <f t="shared" si="831"/>
        <v>0.61700305200416261</v>
      </c>
      <c r="EH304" s="5">
        <f t="shared" si="832"/>
        <v>3.7563241113773227</v>
      </c>
      <c r="EI304" s="5">
        <f t="shared" si="833"/>
        <v>1.05990855678156</v>
      </c>
      <c r="EJ304" s="5">
        <f t="shared" si="834"/>
        <v>0.39308056763545041</v>
      </c>
      <c r="EK304" s="5">
        <f t="shared" si="835"/>
        <v>0.26572169224191294</v>
      </c>
      <c r="EL304" s="5">
        <f t="shared" si="836"/>
        <v>1.355435435464734</v>
      </c>
      <c r="EM304" s="5">
        <f t="shared" si="837"/>
        <v>0.35</v>
      </c>
      <c r="EN304" s="5">
        <f t="shared" si="838"/>
        <v>20.93</v>
      </c>
      <c r="EO304" s="36">
        <f t="shared" si="839"/>
        <v>1.36</v>
      </c>
      <c r="EP304" s="36">
        <f t="shared" si="840"/>
        <v>2.1</v>
      </c>
      <c r="EQ304" s="36">
        <f t="shared" si="841"/>
        <v>1.4000000000000001</v>
      </c>
      <c r="ER304" s="36">
        <f t="shared" si="842"/>
        <v>81.532000000000011</v>
      </c>
      <c r="ES304" s="36">
        <f t="shared" si="843"/>
        <v>89</v>
      </c>
      <c r="ET304" s="36">
        <f t="shared" si="844"/>
        <v>84</v>
      </c>
      <c r="EU304" s="36">
        <f t="shared" si="845"/>
        <v>9.9809999999999999</v>
      </c>
      <c r="EV304" s="36">
        <f t="shared" si="846"/>
        <v>9.68</v>
      </c>
      <c r="EW304" s="36">
        <f t="shared" si="847"/>
        <v>16.04</v>
      </c>
      <c r="EX304" s="36">
        <f t="shared" si="848"/>
        <v>9.9809999999999999</v>
      </c>
      <c r="EY304" s="36">
        <f t="shared" si="849"/>
        <v>2.5999999999999996</v>
      </c>
      <c r="EZ304" s="36">
        <f t="shared" si="850"/>
        <v>9.68</v>
      </c>
      <c r="FA304" s="5" t="str">
        <f t="shared" si="851"/>
        <v/>
      </c>
      <c r="FB304" s="5" t="str">
        <f t="shared" si="852"/>
        <v/>
      </c>
      <c r="FC304" s="5" t="str">
        <f t="shared" si="853"/>
        <v/>
      </c>
      <c r="FD304" s="36">
        <f t="shared" si="854"/>
        <v>81.532000000000011</v>
      </c>
      <c r="FE304" s="36">
        <f t="shared" si="855"/>
        <v>89</v>
      </c>
      <c r="FF304" s="36">
        <f t="shared" si="856"/>
        <v>75.5</v>
      </c>
      <c r="FG304" s="5">
        <f t="shared" si="857"/>
        <v>24</v>
      </c>
      <c r="FH304" s="36">
        <f t="shared" si="858"/>
        <v>22.25</v>
      </c>
      <c r="FI304" s="36">
        <f t="shared" si="859"/>
        <v>28</v>
      </c>
      <c r="FJ304" s="5" t="str">
        <f t="shared" si="860"/>
        <v/>
      </c>
      <c r="FK304" s="5" t="str">
        <f t="shared" si="861"/>
        <v/>
      </c>
      <c r="FL304" s="5" t="str">
        <f t="shared" si="862"/>
        <v/>
      </c>
      <c r="FM304" s="5">
        <f t="shared" si="863"/>
        <v>0.16666666666666666</v>
      </c>
      <c r="FN304" s="5" t="str">
        <f t="shared" si="864"/>
        <v/>
      </c>
      <c r="FO304" s="5" t="str">
        <f t="shared" si="865"/>
        <v/>
      </c>
      <c r="FP304" s="4">
        <f t="shared" si="866"/>
        <v>163.06</v>
      </c>
      <c r="FQ304" s="4" t="str">
        <f t="shared" si="867"/>
        <v/>
      </c>
      <c r="FR304" s="4">
        <f t="shared" si="868"/>
        <v>232</v>
      </c>
      <c r="FS304" s="65">
        <f t="shared" si="869"/>
        <v>0.15314054690288795</v>
      </c>
      <c r="FT304" s="65" t="str">
        <f t="shared" si="870"/>
        <v/>
      </c>
      <c r="FU304" s="65" t="str">
        <f t="shared" si="871"/>
        <v/>
      </c>
      <c r="FV304" s="65" t="str">
        <f t="shared" si="872"/>
        <v/>
      </c>
      <c r="FW304" s="65">
        <f t="shared" si="873"/>
        <v>0.72442278418577477</v>
      </c>
      <c r="FX304" s="65">
        <f t="shared" si="874"/>
        <v>-0.13028050370289876</v>
      </c>
      <c r="FY304" s="65">
        <f t="shared" si="875"/>
        <v>4.7292561123417176</v>
      </c>
      <c r="FZ304" s="65">
        <f t="shared" si="876"/>
        <v>-5.576319088399786</v>
      </c>
      <c r="GA304" s="65">
        <f t="shared" si="877"/>
        <v>0.40779722181461353</v>
      </c>
      <c r="GB304" s="65">
        <f t="shared" si="878"/>
        <v>0.29612900000000009</v>
      </c>
      <c r="GC304" s="65">
        <f t="shared" si="879"/>
        <v>-1.6109759999999997</v>
      </c>
      <c r="GD304" s="65">
        <f t="shared" si="880"/>
        <v>-2.4378510000000002</v>
      </c>
    </row>
    <row r="305" spans="1:186">
      <c r="A305" s="38" t="s">
        <v>185</v>
      </c>
      <c r="B305" s="37">
        <v>676656.712069</v>
      </c>
      <c r="C305" s="4">
        <v>4903910.0417799996</v>
      </c>
      <c r="D305" s="38" t="s">
        <v>562</v>
      </c>
      <c r="E305" s="38" t="s">
        <v>646</v>
      </c>
      <c r="F305" s="58">
        <v>6130</v>
      </c>
      <c r="G305" s="38" t="s">
        <v>568</v>
      </c>
      <c r="H305" s="34">
        <v>51.91</v>
      </c>
      <c r="I305" s="34">
        <v>1.59</v>
      </c>
      <c r="J305" s="34">
        <v>13.83</v>
      </c>
      <c r="K305" s="34">
        <v>10.119999999999999</v>
      </c>
      <c r="L305" s="34">
        <v>0.21</v>
      </c>
      <c r="M305" s="34">
        <v>6.52</v>
      </c>
      <c r="N305" s="34">
        <v>13.08</v>
      </c>
      <c r="O305" s="34">
        <v>2.39</v>
      </c>
      <c r="P305" s="34">
        <v>0.04</v>
      </c>
      <c r="Q305" s="34">
        <v>0.12</v>
      </c>
      <c r="R305" s="34"/>
      <c r="S305" s="5">
        <f t="shared" si="756"/>
        <v>99.81</v>
      </c>
      <c r="U305" s="4">
        <v>65</v>
      </c>
      <c r="V305" s="4">
        <v>318</v>
      </c>
      <c r="W305" s="4">
        <v>312</v>
      </c>
      <c r="Y305" s="4">
        <v>168</v>
      </c>
      <c r="AB305" s="4">
        <v>5</v>
      </c>
      <c r="AC305" s="4">
        <v>120</v>
      </c>
      <c r="AD305" s="4">
        <v>35</v>
      </c>
      <c r="AE305" s="4">
        <v>104</v>
      </c>
      <c r="AF305" s="26">
        <v>11</v>
      </c>
      <c r="AG305" s="4">
        <v>40</v>
      </c>
      <c r="BK305" s="4">
        <f t="shared" si="757"/>
        <v>9532</v>
      </c>
      <c r="BL305" s="6">
        <f t="shared" si="758"/>
        <v>0.86387086037610239</v>
      </c>
      <c r="BM305" s="6">
        <f t="shared" si="759"/>
        <v>1.9904857285928897E-2</v>
      </c>
      <c r="BN305" s="6">
        <f t="shared" si="760"/>
        <v>0.27122965287311235</v>
      </c>
      <c r="BO305" s="6">
        <f t="shared" si="761"/>
        <v>0.12673763306199123</v>
      </c>
      <c r="BP305" s="6">
        <f t="shared" si="762"/>
        <v>2.9602480969833662E-3</v>
      </c>
      <c r="BQ305" s="6">
        <f t="shared" si="763"/>
        <v>0.16174646489704786</v>
      </c>
      <c r="BR305" s="6">
        <f t="shared" si="764"/>
        <v>0.23323823109843081</v>
      </c>
      <c r="BS305" s="6">
        <f t="shared" si="765"/>
        <v>7.7121652145853509E-2</v>
      </c>
      <c r="BT305" s="6">
        <f t="shared" si="766"/>
        <v>8.4925690021231425E-4</v>
      </c>
      <c r="BU305" s="6">
        <f t="shared" si="767"/>
        <v>1.6908552909680147E-3</v>
      </c>
      <c r="BV305" s="5">
        <f t="shared" si="768"/>
        <v>1.2</v>
      </c>
      <c r="BW305" s="5">
        <f t="shared" si="769"/>
        <v>8.0299999999999994</v>
      </c>
      <c r="BX305" s="36">
        <f t="shared" si="770"/>
        <v>58.67</v>
      </c>
      <c r="BY305" s="5">
        <f t="shared" si="771"/>
        <v>1.4</v>
      </c>
      <c r="BZ305" s="5">
        <f t="shared" si="772"/>
        <v>8.6999999999999993</v>
      </c>
      <c r="CA305" s="5">
        <f t="shared" si="773"/>
        <v>8.23</v>
      </c>
      <c r="CB305" s="5">
        <f t="shared" si="774"/>
        <v>13.25</v>
      </c>
      <c r="CC305" s="5">
        <f t="shared" si="775"/>
        <v>2.4300000000000002</v>
      </c>
      <c r="CD305" s="5">
        <f t="shared" si="776"/>
        <v>-10.65</v>
      </c>
      <c r="CE305" s="34">
        <f t="shared" si="777"/>
        <v>6.56</v>
      </c>
      <c r="CF305" s="34">
        <f t="shared" si="778"/>
        <v>22.03</v>
      </c>
      <c r="CG305" s="34">
        <f t="shared" si="779"/>
        <v>29.777576032682703</v>
      </c>
      <c r="CH305" s="5">
        <f t="shared" si="780"/>
        <v>0.63</v>
      </c>
      <c r="CI305" s="5">
        <f t="shared" si="781"/>
        <v>0.03</v>
      </c>
      <c r="CJ305" s="6">
        <f t="shared" si="782"/>
        <v>8.6999999999999994E-2</v>
      </c>
      <c r="CK305" s="5">
        <f t="shared" si="783"/>
        <v>4.2000000000000003E-2</v>
      </c>
      <c r="CL305" s="5" t="str">
        <f t="shared" si="784"/>
        <v/>
      </c>
      <c r="CM305" s="5">
        <f t="shared" si="785"/>
        <v>8</v>
      </c>
      <c r="CN305" s="5">
        <f t="shared" si="786"/>
        <v>0.54</v>
      </c>
      <c r="CO305" s="5">
        <f t="shared" si="787"/>
        <v>0.98</v>
      </c>
      <c r="CP305" s="5">
        <f t="shared" si="788"/>
        <v>2.97</v>
      </c>
      <c r="CQ305" s="6">
        <f t="shared" si="789"/>
        <v>0.314</v>
      </c>
      <c r="CR305" s="40">
        <f t="shared" si="790"/>
        <v>6.4999999999999997E-3</v>
      </c>
      <c r="CS305" s="5">
        <f t="shared" si="791"/>
        <v>3.64</v>
      </c>
      <c r="CT305" s="5" t="str">
        <f t="shared" si="792"/>
        <v/>
      </c>
      <c r="CU305" s="5" t="str">
        <f t="shared" si="793"/>
        <v/>
      </c>
      <c r="CV305" s="5" t="str">
        <f t="shared" si="794"/>
        <v/>
      </c>
      <c r="CW305" s="5">
        <f t="shared" si="795"/>
        <v>9.4499999999999993</v>
      </c>
      <c r="CX305" s="5" t="str">
        <f t="shared" si="796"/>
        <v/>
      </c>
      <c r="CY305" s="4">
        <f t="shared" si="797"/>
        <v>272</v>
      </c>
      <c r="CZ305" s="4">
        <f t="shared" si="798"/>
        <v>91.7</v>
      </c>
      <c r="DA305" s="4" t="str">
        <f t="shared" si="799"/>
        <v/>
      </c>
      <c r="DB305" s="5">
        <f t="shared" si="800"/>
        <v>1.1399999999999999</v>
      </c>
      <c r="DC305" s="5" t="str">
        <f t="shared" si="801"/>
        <v/>
      </c>
      <c r="DD305" s="5" t="str">
        <f t="shared" si="802"/>
        <v/>
      </c>
      <c r="DE305" s="5" t="str">
        <f t="shared" si="803"/>
        <v/>
      </c>
      <c r="DF305" s="5" t="str">
        <f t="shared" si="804"/>
        <v/>
      </c>
      <c r="DG305" s="5" t="str">
        <f t="shared" si="805"/>
        <v/>
      </c>
      <c r="DH305" s="5" t="str">
        <f t="shared" si="806"/>
        <v/>
      </c>
      <c r="DI305" s="5" t="str">
        <f t="shared" si="807"/>
        <v/>
      </c>
      <c r="DJ305" s="5" t="str">
        <f t="shared" si="808"/>
        <v/>
      </c>
      <c r="DK305" s="5" t="str">
        <f t="shared" si="809"/>
        <v/>
      </c>
      <c r="DL305" s="5" t="str">
        <f t="shared" si="810"/>
        <v/>
      </c>
      <c r="DM305" s="5" t="str">
        <f t="shared" si="811"/>
        <v/>
      </c>
      <c r="DN305" s="5" t="str">
        <f t="shared" si="812"/>
        <v/>
      </c>
      <c r="DO305" s="5" t="str">
        <f t="shared" si="813"/>
        <v/>
      </c>
      <c r="DP305" s="5" t="str">
        <f t="shared" si="814"/>
        <v/>
      </c>
      <c r="DQ305" s="5" t="str">
        <f t="shared" si="815"/>
        <v/>
      </c>
      <c r="DR305" s="5" t="str">
        <f t="shared" si="816"/>
        <v/>
      </c>
      <c r="DS305" s="5" t="str">
        <f t="shared" si="817"/>
        <v/>
      </c>
      <c r="DT305" s="5" t="str">
        <f t="shared" si="818"/>
        <v/>
      </c>
      <c r="DU305" s="5" t="str">
        <f t="shared" si="819"/>
        <v/>
      </c>
      <c r="DV305" s="5" t="str">
        <f t="shared" si="820"/>
        <v/>
      </c>
      <c r="DW305" s="5" t="str">
        <f t="shared" si="821"/>
        <v/>
      </c>
      <c r="DX305" s="5" t="str">
        <f t="shared" si="822"/>
        <v/>
      </c>
      <c r="DY305" s="5">
        <f t="shared" si="823"/>
        <v>1.69</v>
      </c>
      <c r="DZ305" s="36">
        <f t="shared" si="824"/>
        <v>46</v>
      </c>
      <c r="EA305" s="36" t="str">
        <f t="shared" si="825"/>
        <v/>
      </c>
      <c r="EB305" s="4">
        <f t="shared" si="826"/>
        <v>-309.51062634407202</v>
      </c>
      <c r="EC305" s="4">
        <f t="shared" si="827"/>
        <v>54.493890347014464</v>
      </c>
      <c r="ED305" s="4">
        <f t="shared" si="828"/>
        <v>-273.21771836981509</v>
      </c>
      <c r="EE305" s="4">
        <f t="shared" si="829"/>
        <v>308.38895524496797</v>
      </c>
      <c r="EF305" s="4">
        <f t="shared" si="830"/>
        <v>192.11715440801754</v>
      </c>
      <c r="EG305" s="5">
        <f t="shared" si="831"/>
        <v>0.49829389794256929</v>
      </c>
      <c r="EH305" s="5">
        <f t="shared" si="832"/>
        <v>3.4803531517936439</v>
      </c>
      <c r="EI305" s="5">
        <f t="shared" si="833"/>
        <v>0.87177310102887484</v>
      </c>
      <c r="EJ305" s="5">
        <f t="shared" si="834"/>
        <v>0.33419449818045383</v>
      </c>
      <c r="EK305" s="5">
        <f t="shared" si="835"/>
        <v>0.28508673380835126</v>
      </c>
      <c r="EL305" s="5">
        <f t="shared" si="836"/>
        <v>1.7249262682809712</v>
      </c>
      <c r="EM305" s="5">
        <f t="shared" si="837"/>
        <v>0.27</v>
      </c>
      <c r="EN305" s="5">
        <f t="shared" si="838"/>
        <v>19.03</v>
      </c>
      <c r="EO305" s="36">
        <f t="shared" si="839"/>
        <v>1.59</v>
      </c>
      <c r="EP305" s="36">
        <f t="shared" si="840"/>
        <v>2.1</v>
      </c>
      <c r="EQ305" s="36">
        <f t="shared" si="841"/>
        <v>1.2</v>
      </c>
      <c r="ER305" s="36">
        <f t="shared" si="842"/>
        <v>95.32050000000001</v>
      </c>
      <c r="ES305" s="36">
        <f t="shared" si="843"/>
        <v>104</v>
      </c>
      <c r="ET305" s="36">
        <f t="shared" si="844"/>
        <v>105</v>
      </c>
      <c r="EU305" s="36">
        <f t="shared" si="845"/>
        <v>9.1079999999999988</v>
      </c>
      <c r="EV305" s="36">
        <f t="shared" si="846"/>
        <v>6.52</v>
      </c>
      <c r="EW305" s="36">
        <f t="shared" si="847"/>
        <v>13.83</v>
      </c>
      <c r="EX305" s="36">
        <f t="shared" si="848"/>
        <v>9.1079999999999988</v>
      </c>
      <c r="EY305" s="36">
        <f t="shared" si="849"/>
        <v>2.4300000000000002</v>
      </c>
      <c r="EZ305" s="36">
        <f t="shared" si="850"/>
        <v>6.52</v>
      </c>
      <c r="FA305" s="5" t="str">
        <f t="shared" si="851"/>
        <v/>
      </c>
      <c r="FB305" s="5" t="str">
        <f t="shared" si="852"/>
        <v/>
      </c>
      <c r="FC305" s="5" t="str">
        <f t="shared" si="853"/>
        <v/>
      </c>
      <c r="FD305" s="36">
        <f t="shared" si="854"/>
        <v>95.32050000000001</v>
      </c>
      <c r="FE305" s="36">
        <f t="shared" si="855"/>
        <v>104</v>
      </c>
      <c r="FF305" s="36">
        <f t="shared" si="856"/>
        <v>60</v>
      </c>
      <c r="FG305" s="5">
        <f t="shared" si="857"/>
        <v>22</v>
      </c>
      <c r="FH305" s="36">
        <f t="shared" si="858"/>
        <v>26</v>
      </c>
      <c r="FI305" s="36">
        <f t="shared" si="859"/>
        <v>35</v>
      </c>
      <c r="FJ305" s="5" t="str">
        <f t="shared" si="860"/>
        <v/>
      </c>
      <c r="FK305" s="5" t="str">
        <f t="shared" si="861"/>
        <v/>
      </c>
      <c r="FL305" s="5" t="str">
        <f t="shared" si="862"/>
        <v/>
      </c>
      <c r="FM305" s="5">
        <f t="shared" si="863"/>
        <v>0.16666666666666666</v>
      </c>
      <c r="FN305" s="5" t="str">
        <f t="shared" si="864"/>
        <v/>
      </c>
      <c r="FO305" s="5" t="str">
        <f t="shared" si="865"/>
        <v/>
      </c>
      <c r="FP305" s="4">
        <f t="shared" si="866"/>
        <v>190.64</v>
      </c>
      <c r="FQ305" s="4" t="str">
        <f t="shared" si="867"/>
        <v/>
      </c>
      <c r="FR305" s="4">
        <f t="shared" si="868"/>
        <v>318</v>
      </c>
      <c r="FS305" s="65">
        <f t="shared" si="869"/>
        <v>0.22221309064603295</v>
      </c>
      <c r="FT305" s="65">
        <f t="shared" si="870"/>
        <v>0.23166933164047465</v>
      </c>
      <c r="FU305" s="65" t="str">
        <f t="shared" si="871"/>
        <v/>
      </c>
      <c r="FV305" s="65" t="str">
        <f t="shared" si="872"/>
        <v/>
      </c>
      <c r="FW305" s="65">
        <f t="shared" si="873"/>
        <v>0.70641387143452405</v>
      </c>
      <c r="FX305" s="65">
        <f t="shared" si="874"/>
        <v>-0.29794279629883125</v>
      </c>
      <c r="FY305" s="65">
        <f t="shared" si="875"/>
        <v>4.391768674058607</v>
      </c>
      <c r="FZ305" s="65">
        <f t="shared" si="876"/>
        <v>-5.8222485708452485</v>
      </c>
      <c r="GA305" s="65">
        <f t="shared" si="877"/>
        <v>0.32923726538416731</v>
      </c>
      <c r="GB305" s="65">
        <f t="shared" si="878"/>
        <v>0.29260500000000006</v>
      </c>
      <c r="GC305" s="65">
        <f t="shared" si="879"/>
        <v>-1.5705049999999998</v>
      </c>
      <c r="GD305" s="65">
        <f t="shared" si="880"/>
        <v>-2.4103810000000001</v>
      </c>
    </row>
    <row r="306" spans="1:186">
      <c r="A306" s="38" t="s">
        <v>185</v>
      </c>
      <c r="B306" s="37">
        <v>676742.22939600004</v>
      </c>
      <c r="C306" s="4">
        <v>4903777.8786399998</v>
      </c>
      <c r="D306" s="38" t="s">
        <v>562</v>
      </c>
      <c r="E306" s="38" t="s">
        <v>646</v>
      </c>
      <c r="F306" s="58">
        <v>6133</v>
      </c>
      <c r="G306" s="38" t="s">
        <v>569</v>
      </c>
      <c r="H306" s="34">
        <v>48.67</v>
      </c>
      <c r="I306" s="34">
        <v>1.44</v>
      </c>
      <c r="J306" s="34">
        <v>16.09</v>
      </c>
      <c r="K306" s="34">
        <v>11.44</v>
      </c>
      <c r="L306" s="34">
        <v>0.2</v>
      </c>
      <c r="M306" s="34">
        <v>5.92</v>
      </c>
      <c r="N306" s="34">
        <v>9.64</v>
      </c>
      <c r="O306" s="34">
        <v>3</v>
      </c>
      <c r="P306" s="34">
        <v>0.43</v>
      </c>
      <c r="Q306" s="34">
        <v>0.21</v>
      </c>
      <c r="R306" s="34"/>
      <c r="S306" s="5">
        <f t="shared" si="756"/>
        <v>97.04</v>
      </c>
      <c r="V306" s="4">
        <v>212</v>
      </c>
      <c r="W306" s="4">
        <v>352</v>
      </c>
      <c r="Y306" s="4">
        <v>146</v>
      </c>
      <c r="AB306" s="4">
        <v>5</v>
      </c>
      <c r="AC306" s="4">
        <v>215</v>
      </c>
      <c r="AD306" s="4">
        <v>30</v>
      </c>
      <c r="AE306" s="4">
        <v>90</v>
      </c>
      <c r="AF306" s="26">
        <v>11</v>
      </c>
      <c r="AG306" s="4">
        <v>32</v>
      </c>
      <c r="BK306" s="4">
        <f t="shared" si="757"/>
        <v>8633</v>
      </c>
      <c r="BL306" s="6">
        <f t="shared" si="758"/>
        <v>0.80995173905807949</v>
      </c>
      <c r="BM306" s="6">
        <f t="shared" si="759"/>
        <v>1.8027040560841263E-2</v>
      </c>
      <c r="BN306" s="6">
        <f t="shared" si="760"/>
        <v>0.31555206903314376</v>
      </c>
      <c r="BO306" s="6">
        <f t="shared" si="761"/>
        <v>0.14326862867877271</v>
      </c>
      <c r="BP306" s="6">
        <f t="shared" si="762"/>
        <v>2.8192839018889204E-3</v>
      </c>
      <c r="BQ306" s="6">
        <f t="shared" si="763"/>
        <v>0.14686182088811708</v>
      </c>
      <c r="BR306" s="6">
        <f t="shared" si="764"/>
        <v>0.17189728958630529</v>
      </c>
      <c r="BS306" s="6">
        <f t="shared" si="765"/>
        <v>9.6805421103581812E-2</v>
      </c>
      <c r="BT306" s="6">
        <f t="shared" si="766"/>
        <v>9.1295116772823776E-3</v>
      </c>
      <c r="BU306" s="6">
        <f t="shared" si="767"/>
        <v>2.9589967591940255E-3</v>
      </c>
      <c r="BV306" s="5">
        <f t="shared" si="768"/>
        <v>1.36</v>
      </c>
      <c r="BW306" s="5">
        <f t="shared" si="769"/>
        <v>9.07</v>
      </c>
      <c r="BX306" s="36">
        <f t="shared" si="770"/>
        <v>53.28</v>
      </c>
      <c r="BY306" s="5">
        <f t="shared" si="771"/>
        <v>1.74</v>
      </c>
      <c r="BZ306" s="5">
        <f t="shared" si="772"/>
        <v>11.17</v>
      </c>
      <c r="CA306" s="5">
        <f t="shared" si="773"/>
        <v>6.69</v>
      </c>
      <c r="CB306" s="5">
        <f t="shared" si="774"/>
        <v>6.86</v>
      </c>
      <c r="CC306" s="5">
        <f t="shared" si="775"/>
        <v>3.43</v>
      </c>
      <c r="CD306" s="5">
        <f t="shared" si="776"/>
        <v>-6.2100000000000009</v>
      </c>
      <c r="CE306" s="34">
        <f t="shared" si="777"/>
        <v>6.35</v>
      </c>
      <c r="CF306" s="34">
        <f t="shared" si="778"/>
        <v>18.990000000000002</v>
      </c>
      <c r="CG306" s="34">
        <f t="shared" si="779"/>
        <v>33.438651922064238</v>
      </c>
      <c r="CH306" s="5">
        <f t="shared" si="780"/>
        <v>3.89</v>
      </c>
      <c r="CI306" s="5">
        <f t="shared" si="781"/>
        <v>0.41</v>
      </c>
      <c r="CJ306" s="6">
        <f t="shared" si="782"/>
        <v>4.2999999999999997E-2</v>
      </c>
      <c r="CK306" s="5">
        <f t="shared" si="783"/>
        <v>2.3E-2</v>
      </c>
      <c r="CL306" s="5" t="str">
        <f t="shared" si="784"/>
        <v/>
      </c>
      <c r="CM306" s="5">
        <f t="shared" si="785"/>
        <v>6.4</v>
      </c>
      <c r="CN306" s="5">
        <f t="shared" si="786"/>
        <v>0.41</v>
      </c>
      <c r="CO306" s="5">
        <f t="shared" si="787"/>
        <v>1.66</v>
      </c>
      <c r="CP306" s="5">
        <f t="shared" si="788"/>
        <v>3</v>
      </c>
      <c r="CQ306" s="6">
        <f t="shared" si="789"/>
        <v>0.36699999999999999</v>
      </c>
      <c r="CR306" s="40">
        <f t="shared" si="790"/>
        <v>6.3E-3</v>
      </c>
      <c r="CS306" s="5">
        <f t="shared" si="791"/>
        <v>2.91</v>
      </c>
      <c r="CT306" s="5" t="str">
        <f t="shared" si="792"/>
        <v/>
      </c>
      <c r="CU306" s="5" t="str">
        <f t="shared" si="793"/>
        <v/>
      </c>
      <c r="CV306" s="5" t="str">
        <f t="shared" si="794"/>
        <v/>
      </c>
      <c r="CW306" s="5">
        <f t="shared" si="795"/>
        <v>8.18</v>
      </c>
      <c r="CX306" s="5" t="str">
        <f t="shared" si="796"/>
        <v/>
      </c>
      <c r="CY306" s="4">
        <f t="shared" si="797"/>
        <v>288</v>
      </c>
      <c r="CZ306" s="4">
        <f t="shared" si="798"/>
        <v>95.9</v>
      </c>
      <c r="DA306" s="4" t="str">
        <f t="shared" si="799"/>
        <v/>
      </c>
      <c r="DB306" s="5">
        <f t="shared" si="800"/>
        <v>1.07</v>
      </c>
      <c r="DC306" s="5" t="str">
        <f t="shared" si="801"/>
        <v/>
      </c>
      <c r="DD306" s="5" t="str">
        <f t="shared" si="802"/>
        <v/>
      </c>
      <c r="DE306" s="5" t="str">
        <f t="shared" si="803"/>
        <v/>
      </c>
      <c r="DF306" s="5" t="str">
        <f t="shared" si="804"/>
        <v/>
      </c>
      <c r="DG306" s="5" t="str">
        <f t="shared" si="805"/>
        <v/>
      </c>
      <c r="DH306" s="5" t="str">
        <f t="shared" si="806"/>
        <v/>
      </c>
      <c r="DI306" s="5" t="str">
        <f t="shared" si="807"/>
        <v/>
      </c>
      <c r="DJ306" s="5" t="str">
        <f t="shared" si="808"/>
        <v/>
      </c>
      <c r="DK306" s="5" t="str">
        <f t="shared" si="809"/>
        <v/>
      </c>
      <c r="DL306" s="5" t="str">
        <f t="shared" si="810"/>
        <v/>
      </c>
      <c r="DM306" s="5" t="str">
        <f t="shared" si="811"/>
        <v/>
      </c>
      <c r="DN306" s="5" t="str">
        <f t="shared" si="812"/>
        <v/>
      </c>
      <c r="DO306" s="5" t="str">
        <f t="shared" si="813"/>
        <v/>
      </c>
      <c r="DP306" s="5" t="str">
        <f t="shared" si="814"/>
        <v/>
      </c>
      <c r="DQ306" s="5" t="str">
        <f t="shared" si="815"/>
        <v/>
      </c>
      <c r="DR306" s="5" t="str">
        <f t="shared" si="816"/>
        <v/>
      </c>
      <c r="DS306" s="5" t="str">
        <f t="shared" si="817"/>
        <v/>
      </c>
      <c r="DT306" s="5" t="str">
        <f t="shared" si="818"/>
        <v/>
      </c>
      <c r="DU306" s="5" t="str">
        <f t="shared" si="819"/>
        <v/>
      </c>
      <c r="DV306" s="5" t="str">
        <f t="shared" si="820"/>
        <v/>
      </c>
      <c r="DW306" s="5" t="str">
        <f t="shared" si="821"/>
        <v/>
      </c>
      <c r="DX306" s="5" t="str">
        <f t="shared" si="822"/>
        <v/>
      </c>
      <c r="DY306" s="5">
        <f t="shared" si="823"/>
        <v>1.95</v>
      </c>
      <c r="DZ306" s="36">
        <f t="shared" si="824"/>
        <v>41</v>
      </c>
      <c r="EA306" s="36" t="str">
        <f t="shared" si="825"/>
        <v/>
      </c>
      <c r="EB306" s="4">
        <f t="shared" si="826"/>
        <v>-259.57319901260473</v>
      </c>
      <c r="EC306" s="4">
        <f t="shared" si="827"/>
        <v>49.450787180958741</v>
      </c>
      <c r="ED306" s="4">
        <f t="shared" si="828"/>
        <v>-134.177442920331</v>
      </c>
      <c r="EE306" s="4">
        <f t="shared" si="829"/>
        <v>308.15749012773108</v>
      </c>
      <c r="EF306" s="4">
        <f t="shared" si="830"/>
        <v>197.39172269131018</v>
      </c>
      <c r="EG306" s="5">
        <f t="shared" si="831"/>
        <v>0.7018197938655385</v>
      </c>
      <c r="EH306" s="5">
        <f t="shared" si="832"/>
        <v>2.9799245888813339</v>
      </c>
      <c r="EI306" s="5">
        <f t="shared" si="833"/>
        <v>1.1360756441995139</v>
      </c>
      <c r="EJ306" s="5">
        <f t="shared" si="834"/>
        <v>0.61614355529300602</v>
      </c>
      <c r="EK306" s="5">
        <f t="shared" si="835"/>
        <v>0.3157656306395617</v>
      </c>
      <c r="EL306" s="5">
        <f t="shared" si="836"/>
        <v>1.1217712917299885</v>
      </c>
      <c r="EM306" s="5">
        <f t="shared" si="837"/>
        <v>0.33</v>
      </c>
      <c r="EN306" s="5">
        <f t="shared" si="838"/>
        <v>18.21</v>
      </c>
      <c r="EO306" s="36">
        <f t="shared" si="839"/>
        <v>1.44</v>
      </c>
      <c r="EP306" s="36">
        <f t="shared" si="840"/>
        <v>2</v>
      </c>
      <c r="EQ306" s="36">
        <f t="shared" si="841"/>
        <v>2.1</v>
      </c>
      <c r="ER306" s="36">
        <f t="shared" si="842"/>
        <v>86.328000000000003</v>
      </c>
      <c r="ES306" s="36">
        <f t="shared" si="843"/>
        <v>90</v>
      </c>
      <c r="ET306" s="36">
        <f t="shared" si="844"/>
        <v>90</v>
      </c>
      <c r="EU306" s="36">
        <f t="shared" si="845"/>
        <v>10.295999999999999</v>
      </c>
      <c r="EV306" s="36">
        <f t="shared" si="846"/>
        <v>5.92</v>
      </c>
      <c r="EW306" s="36">
        <f t="shared" si="847"/>
        <v>16.09</v>
      </c>
      <c r="EX306" s="36">
        <f t="shared" si="848"/>
        <v>10.295999999999999</v>
      </c>
      <c r="EY306" s="36">
        <f t="shared" si="849"/>
        <v>3.43</v>
      </c>
      <c r="EZ306" s="36">
        <f t="shared" si="850"/>
        <v>5.92</v>
      </c>
      <c r="FA306" s="5" t="str">
        <f t="shared" si="851"/>
        <v/>
      </c>
      <c r="FB306" s="5" t="str">
        <f t="shared" si="852"/>
        <v/>
      </c>
      <c r="FC306" s="5" t="str">
        <f t="shared" si="853"/>
        <v/>
      </c>
      <c r="FD306" s="36">
        <f t="shared" si="854"/>
        <v>86.328000000000003</v>
      </c>
      <c r="FE306" s="36">
        <f t="shared" si="855"/>
        <v>90</v>
      </c>
      <c r="FF306" s="36">
        <f t="shared" si="856"/>
        <v>107.5</v>
      </c>
      <c r="FG306" s="5">
        <f t="shared" si="857"/>
        <v>22</v>
      </c>
      <c r="FH306" s="36">
        <f t="shared" si="858"/>
        <v>22.5</v>
      </c>
      <c r="FI306" s="36">
        <f t="shared" si="859"/>
        <v>30</v>
      </c>
      <c r="FJ306" s="5" t="str">
        <f t="shared" si="860"/>
        <v/>
      </c>
      <c r="FK306" s="5" t="str">
        <f t="shared" si="861"/>
        <v/>
      </c>
      <c r="FL306" s="5" t="str">
        <f t="shared" si="862"/>
        <v/>
      </c>
      <c r="FM306" s="5">
        <f t="shared" si="863"/>
        <v>0.16666666666666666</v>
      </c>
      <c r="FN306" s="5" t="str">
        <f t="shared" si="864"/>
        <v/>
      </c>
      <c r="FO306" s="5" t="str">
        <f t="shared" si="865"/>
        <v/>
      </c>
      <c r="FP306" s="4">
        <f t="shared" si="866"/>
        <v>172.66</v>
      </c>
      <c r="FQ306" s="4" t="str">
        <f t="shared" si="867"/>
        <v/>
      </c>
      <c r="FR306" s="4">
        <f t="shared" si="868"/>
        <v>212</v>
      </c>
      <c r="FS306" s="65">
        <f t="shared" si="869"/>
        <v>8.914412435361263E-2</v>
      </c>
      <c r="FT306" s="65" t="str">
        <f t="shared" si="870"/>
        <v/>
      </c>
      <c r="FU306" s="65" t="str">
        <f t="shared" si="871"/>
        <v/>
      </c>
      <c r="FV306" s="65" t="str">
        <f t="shared" si="872"/>
        <v/>
      </c>
      <c r="FW306" s="65">
        <f t="shared" si="873"/>
        <v>0.72144648156244218</v>
      </c>
      <c r="FX306" s="65">
        <f t="shared" si="874"/>
        <v>-1.6632896675898971E-3</v>
      </c>
      <c r="FY306" s="65">
        <f t="shared" si="875"/>
        <v>4.9073446658232385</v>
      </c>
      <c r="FZ306" s="65">
        <f t="shared" si="876"/>
        <v>-5.2992256517507101</v>
      </c>
      <c r="GA306" s="65">
        <f t="shared" si="877"/>
        <v>0.38859325519033749</v>
      </c>
      <c r="GB306" s="65">
        <f t="shared" si="878"/>
        <v>0.34610300000000016</v>
      </c>
      <c r="GC306" s="65">
        <f t="shared" si="879"/>
        <v>-1.53775</v>
      </c>
      <c r="GD306" s="65">
        <f t="shared" si="880"/>
        <v>-2.3642910000000001</v>
      </c>
    </row>
    <row r="307" spans="1:186">
      <c r="A307" s="38" t="s">
        <v>185</v>
      </c>
      <c r="B307" s="37">
        <v>676763.60872699996</v>
      </c>
      <c r="C307" s="4">
        <v>4903772.0479100002</v>
      </c>
      <c r="D307" s="38" t="s">
        <v>562</v>
      </c>
      <c r="E307" s="38" t="s">
        <v>646</v>
      </c>
      <c r="F307" s="58" t="s">
        <v>570</v>
      </c>
      <c r="G307" s="38" t="s">
        <v>570</v>
      </c>
      <c r="H307" s="34">
        <v>49.46</v>
      </c>
      <c r="I307" s="34">
        <v>1.41</v>
      </c>
      <c r="J307" s="34">
        <v>16.12</v>
      </c>
      <c r="K307" s="34">
        <v>11.65</v>
      </c>
      <c r="L307" s="34">
        <v>0.23</v>
      </c>
      <c r="M307" s="34">
        <v>6.81</v>
      </c>
      <c r="N307" s="34">
        <v>9.7200000000000006</v>
      </c>
      <c r="O307" s="34">
        <v>3.44</v>
      </c>
      <c r="P307" s="34">
        <v>0.43</v>
      </c>
      <c r="Q307" s="34">
        <v>0.17</v>
      </c>
      <c r="R307" s="34"/>
      <c r="S307" s="5">
        <f t="shared" si="756"/>
        <v>99.440000000000012</v>
      </c>
      <c r="U307" s="4">
        <v>66</v>
      </c>
      <c r="V307" s="4">
        <v>232</v>
      </c>
      <c r="W307" s="4">
        <v>521</v>
      </c>
      <c r="Y307" s="4">
        <v>184</v>
      </c>
      <c r="AB307" s="4">
        <v>13</v>
      </c>
      <c r="AC307" s="4">
        <v>106</v>
      </c>
      <c r="AD307" s="4">
        <v>30</v>
      </c>
      <c r="AE307" s="4">
        <v>96</v>
      </c>
      <c r="AF307" s="26">
        <v>12</v>
      </c>
      <c r="AG307" s="4">
        <v>104</v>
      </c>
      <c r="BK307" s="4">
        <f t="shared" si="757"/>
        <v>8453</v>
      </c>
      <c r="BL307" s="6">
        <f t="shared" si="758"/>
        <v>0.82309868530537522</v>
      </c>
      <c r="BM307" s="6">
        <f t="shared" si="759"/>
        <v>1.7651477215823736E-2</v>
      </c>
      <c r="BN307" s="6">
        <f t="shared" si="760"/>
        <v>0.31614041969013534</v>
      </c>
      <c r="BO307" s="6">
        <f t="shared" si="761"/>
        <v>0.14589855979962432</v>
      </c>
      <c r="BP307" s="6">
        <f t="shared" si="762"/>
        <v>3.2421764871722585E-3</v>
      </c>
      <c r="BQ307" s="6">
        <f t="shared" si="763"/>
        <v>0.16894070950136442</v>
      </c>
      <c r="BR307" s="6">
        <f t="shared" si="764"/>
        <v>0.17332382310984309</v>
      </c>
      <c r="BS307" s="6">
        <f t="shared" si="765"/>
        <v>0.11100354953210713</v>
      </c>
      <c r="BT307" s="6">
        <f t="shared" si="766"/>
        <v>9.1295116772823776E-3</v>
      </c>
      <c r="BU307" s="6">
        <f t="shared" si="767"/>
        <v>2.3953783288713543E-3</v>
      </c>
      <c r="BV307" s="5">
        <f t="shared" si="768"/>
        <v>1.39</v>
      </c>
      <c r="BW307" s="5">
        <f t="shared" si="769"/>
        <v>9.23</v>
      </c>
      <c r="BX307" s="36">
        <f t="shared" si="770"/>
        <v>56.29</v>
      </c>
      <c r="BY307" s="5">
        <f t="shared" si="771"/>
        <v>1.54</v>
      </c>
      <c r="BZ307" s="5">
        <f t="shared" si="772"/>
        <v>11.43</v>
      </c>
      <c r="CA307" s="5">
        <f t="shared" si="773"/>
        <v>6.89</v>
      </c>
      <c r="CB307" s="5">
        <f t="shared" si="774"/>
        <v>8.2899999999999991</v>
      </c>
      <c r="CC307" s="5">
        <f t="shared" si="775"/>
        <v>3.87</v>
      </c>
      <c r="CD307" s="5">
        <f t="shared" si="776"/>
        <v>-5.8500000000000005</v>
      </c>
      <c r="CE307" s="34">
        <f t="shared" si="777"/>
        <v>7.2399999999999993</v>
      </c>
      <c r="CF307" s="34">
        <f t="shared" si="778"/>
        <v>20.400000000000002</v>
      </c>
      <c r="CG307" s="34">
        <f t="shared" si="779"/>
        <v>35.49019607843136</v>
      </c>
      <c r="CH307" s="5">
        <f t="shared" si="780"/>
        <v>4.8099999999999996</v>
      </c>
      <c r="CI307" s="5">
        <f t="shared" si="781"/>
        <v>0.42</v>
      </c>
      <c r="CJ307" s="6">
        <f t="shared" si="782"/>
        <v>5.6000000000000001E-2</v>
      </c>
      <c r="CK307" s="5">
        <f t="shared" si="783"/>
        <v>0.123</v>
      </c>
      <c r="CL307" s="5" t="str">
        <f t="shared" si="784"/>
        <v/>
      </c>
      <c r="CM307" s="5">
        <f t="shared" si="785"/>
        <v>8</v>
      </c>
      <c r="CN307" s="5">
        <f t="shared" si="786"/>
        <v>0.35</v>
      </c>
      <c r="CO307" s="5">
        <f t="shared" si="787"/>
        <v>2.25</v>
      </c>
      <c r="CP307" s="5">
        <f t="shared" si="788"/>
        <v>3.2</v>
      </c>
      <c r="CQ307" s="6">
        <f t="shared" si="789"/>
        <v>0.4</v>
      </c>
      <c r="CR307" s="40">
        <f t="shared" si="790"/>
        <v>6.7999999999999996E-3</v>
      </c>
      <c r="CS307" s="5">
        <f t="shared" si="791"/>
        <v>8.67</v>
      </c>
      <c r="CT307" s="5" t="str">
        <f t="shared" si="792"/>
        <v/>
      </c>
      <c r="CU307" s="5" t="str">
        <f t="shared" si="793"/>
        <v/>
      </c>
      <c r="CV307" s="5" t="str">
        <f t="shared" si="794"/>
        <v/>
      </c>
      <c r="CW307" s="5">
        <f t="shared" si="795"/>
        <v>8</v>
      </c>
      <c r="CX307" s="5" t="str">
        <f t="shared" si="796"/>
        <v/>
      </c>
      <c r="CY307" s="4">
        <f t="shared" si="797"/>
        <v>282</v>
      </c>
      <c r="CZ307" s="4">
        <f t="shared" si="798"/>
        <v>88.1</v>
      </c>
      <c r="DA307" s="4" t="str">
        <f t="shared" si="799"/>
        <v/>
      </c>
      <c r="DB307" s="5">
        <f t="shared" si="800"/>
        <v>3.47</v>
      </c>
      <c r="DC307" s="5" t="str">
        <f t="shared" si="801"/>
        <v/>
      </c>
      <c r="DD307" s="5" t="str">
        <f t="shared" si="802"/>
        <v/>
      </c>
      <c r="DE307" s="5" t="str">
        <f t="shared" si="803"/>
        <v/>
      </c>
      <c r="DF307" s="5" t="str">
        <f t="shared" si="804"/>
        <v/>
      </c>
      <c r="DG307" s="5" t="str">
        <f t="shared" si="805"/>
        <v/>
      </c>
      <c r="DH307" s="5" t="str">
        <f t="shared" si="806"/>
        <v/>
      </c>
      <c r="DI307" s="5" t="str">
        <f t="shared" si="807"/>
        <v/>
      </c>
      <c r="DJ307" s="5" t="str">
        <f t="shared" si="808"/>
        <v/>
      </c>
      <c r="DK307" s="5" t="str">
        <f t="shared" si="809"/>
        <v/>
      </c>
      <c r="DL307" s="5" t="str">
        <f t="shared" si="810"/>
        <v/>
      </c>
      <c r="DM307" s="5" t="str">
        <f t="shared" si="811"/>
        <v/>
      </c>
      <c r="DN307" s="5" t="str">
        <f t="shared" si="812"/>
        <v/>
      </c>
      <c r="DO307" s="5" t="str">
        <f t="shared" si="813"/>
        <v/>
      </c>
      <c r="DP307" s="5" t="str">
        <f t="shared" si="814"/>
        <v/>
      </c>
      <c r="DQ307" s="5" t="str">
        <f t="shared" si="815"/>
        <v/>
      </c>
      <c r="DR307" s="5" t="str">
        <f t="shared" si="816"/>
        <v/>
      </c>
      <c r="DS307" s="5" t="str">
        <f t="shared" si="817"/>
        <v/>
      </c>
      <c r="DT307" s="5" t="str">
        <f t="shared" si="818"/>
        <v/>
      </c>
      <c r="DU307" s="5" t="str">
        <f t="shared" si="819"/>
        <v/>
      </c>
      <c r="DV307" s="5" t="str">
        <f t="shared" si="820"/>
        <v/>
      </c>
      <c r="DW307" s="5" t="str">
        <f t="shared" si="821"/>
        <v/>
      </c>
      <c r="DX307" s="5" t="str">
        <f t="shared" si="822"/>
        <v/>
      </c>
      <c r="DY307" s="5">
        <f t="shared" si="823"/>
        <v>1.99</v>
      </c>
      <c r="DZ307" s="36">
        <f t="shared" si="824"/>
        <v>42</v>
      </c>
      <c r="EA307" s="36" t="str">
        <f t="shared" si="825"/>
        <v/>
      </c>
      <c r="EB307" s="4">
        <f t="shared" si="826"/>
        <v>-275.19786096466788</v>
      </c>
      <c r="EC307" s="4">
        <f t="shared" si="827"/>
        <v>38.683951819173529</v>
      </c>
      <c r="ED307" s="4">
        <f t="shared" si="828"/>
        <v>-150.64028773894034</v>
      </c>
      <c r="EE307" s="4">
        <f t="shared" si="829"/>
        <v>332.49074651681241</v>
      </c>
      <c r="EF307" s="4">
        <f t="shared" si="830"/>
        <v>183.82530166401409</v>
      </c>
      <c r="EG307" s="5">
        <f t="shared" si="831"/>
        <v>0.67744898740288051</v>
      </c>
      <c r="EH307" s="5">
        <f t="shared" si="832"/>
        <v>2.6326737773839461</v>
      </c>
      <c r="EI307" s="5">
        <f t="shared" si="833"/>
        <v>1.0776048572118317</v>
      </c>
      <c r="EJ307" s="5">
        <f t="shared" si="834"/>
        <v>0.69296276405071655</v>
      </c>
      <c r="EK307" s="5">
        <f t="shared" si="835"/>
        <v>0.3613840250768664</v>
      </c>
      <c r="EL307" s="5">
        <f t="shared" si="836"/>
        <v>1.1289129569485599</v>
      </c>
      <c r="EM307" s="5">
        <f t="shared" si="837"/>
        <v>0.33</v>
      </c>
      <c r="EN307" s="5">
        <f t="shared" si="838"/>
        <v>18.89</v>
      </c>
      <c r="EO307" s="36">
        <f t="shared" si="839"/>
        <v>1.41</v>
      </c>
      <c r="EP307" s="36">
        <f t="shared" si="840"/>
        <v>2.3000000000000003</v>
      </c>
      <c r="EQ307" s="36">
        <f t="shared" si="841"/>
        <v>1.7000000000000002</v>
      </c>
      <c r="ER307" s="36">
        <f t="shared" si="842"/>
        <v>84.529499999999999</v>
      </c>
      <c r="ES307" s="36">
        <f t="shared" si="843"/>
        <v>96</v>
      </c>
      <c r="ET307" s="36">
        <f t="shared" si="844"/>
        <v>90</v>
      </c>
      <c r="EU307" s="36">
        <f t="shared" si="845"/>
        <v>10.485000000000001</v>
      </c>
      <c r="EV307" s="36">
        <f t="shared" si="846"/>
        <v>6.81</v>
      </c>
      <c r="EW307" s="36">
        <f t="shared" si="847"/>
        <v>16.12</v>
      </c>
      <c r="EX307" s="36">
        <f t="shared" si="848"/>
        <v>10.485000000000001</v>
      </c>
      <c r="EY307" s="36">
        <f t="shared" si="849"/>
        <v>3.87</v>
      </c>
      <c r="EZ307" s="36">
        <f t="shared" si="850"/>
        <v>6.81</v>
      </c>
      <c r="FA307" s="5" t="str">
        <f t="shared" si="851"/>
        <v/>
      </c>
      <c r="FB307" s="5" t="str">
        <f t="shared" si="852"/>
        <v/>
      </c>
      <c r="FC307" s="5" t="str">
        <f t="shared" si="853"/>
        <v/>
      </c>
      <c r="FD307" s="36">
        <f t="shared" si="854"/>
        <v>84.529499999999999</v>
      </c>
      <c r="FE307" s="36">
        <f t="shared" si="855"/>
        <v>96</v>
      </c>
      <c r="FF307" s="36">
        <f t="shared" si="856"/>
        <v>53</v>
      </c>
      <c r="FG307" s="5">
        <f t="shared" si="857"/>
        <v>24</v>
      </c>
      <c r="FH307" s="36">
        <f t="shared" si="858"/>
        <v>24</v>
      </c>
      <c r="FI307" s="36">
        <f t="shared" si="859"/>
        <v>30</v>
      </c>
      <c r="FJ307" s="5" t="str">
        <f t="shared" si="860"/>
        <v/>
      </c>
      <c r="FK307" s="5" t="str">
        <f t="shared" si="861"/>
        <v/>
      </c>
      <c r="FL307" s="5" t="str">
        <f t="shared" si="862"/>
        <v/>
      </c>
      <c r="FM307" s="5">
        <f t="shared" si="863"/>
        <v>0.43333333333333335</v>
      </c>
      <c r="FN307" s="5" t="str">
        <f t="shared" si="864"/>
        <v/>
      </c>
      <c r="FO307" s="5" t="str">
        <f t="shared" si="865"/>
        <v/>
      </c>
      <c r="FP307" s="4">
        <f t="shared" si="866"/>
        <v>169.06</v>
      </c>
      <c r="FQ307" s="4" t="str">
        <f t="shared" si="867"/>
        <v/>
      </c>
      <c r="FR307" s="4">
        <f t="shared" si="868"/>
        <v>232</v>
      </c>
      <c r="FS307" s="65">
        <f t="shared" si="869"/>
        <v>0.1374471202512674</v>
      </c>
      <c r="FT307" s="65">
        <f t="shared" si="870"/>
        <v>0.29047307523825522</v>
      </c>
      <c r="FU307" s="65" t="str">
        <f t="shared" si="871"/>
        <v/>
      </c>
      <c r="FV307" s="65" t="str">
        <f t="shared" si="872"/>
        <v/>
      </c>
      <c r="FW307" s="65">
        <f t="shared" si="873"/>
        <v>0.73759011927972074</v>
      </c>
      <c r="FX307" s="65">
        <f t="shared" si="874"/>
        <v>-0.29964501238291846</v>
      </c>
      <c r="FY307" s="65">
        <f t="shared" si="875"/>
        <v>4.4326814764206377</v>
      </c>
      <c r="FZ307" s="65">
        <f t="shared" si="876"/>
        <v>-5.882704426808818</v>
      </c>
      <c r="GA307" s="65">
        <f t="shared" si="877"/>
        <v>0.37217203295374268</v>
      </c>
      <c r="GB307" s="65">
        <f t="shared" si="878"/>
        <v>0.34726200000000013</v>
      </c>
      <c r="GC307" s="65">
        <f t="shared" si="879"/>
        <v>-1.5994920000000001</v>
      </c>
      <c r="GD307" s="65">
        <f t="shared" si="880"/>
        <v>-2.4391830000000003</v>
      </c>
    </row>
    <row r="308" spans="1:186">
      <c r="A308" s="38" t="s">
        <v>185</v>
      </c>
      <c r="B308" s="37">
        <v>676635.91615800001</v>
      </c>
      <c r="C308" s="4">
        <v>4906137.6619800003</v>
      </c>
      <c r="D308" s="38" t="s">
        <v>562</v>
      </c>
      <c r="E308" s="38" t="s">
        <v>646</v>
      </c>
      <c r="F308" s="58" t="s">
        <v>571</v>
      </c>
      <c r="G308" s="38" t="s">
        <v>571</v>
      </c>
      <c r="H308" s="34">
        <v>45.9</v>
      </c>
      <c r="I308" s="34">
        <v>1.34</v>
      </c>
      <c r="J308" s="34">
        <v>14.95</v>
      </c>
      <c r="K308" s="34">
        <v>12.02</v>
      </c>
      <c r="L308" s="34">
        <v>0.22</v>
      </c>
      <c r="M308" s="34">
        <v>8.58</v>
      </c>
      <c r="N308" s="34">
        <v>13.9</v>
      </c>
      <c r="O308" s="34">
        <v>2.0499999999999998</v>
      </c>
      <c r="P308" s="34">
        <v>7.0000000000000007E-2</v>
      </c>
      <c r="Q308" s="34">
        <v>0.11</v>
      </c>
      <c r="R308" s="34"/>
      <c r="S308" s="5">
        <f t="shared" si="756"/>
        <v>99.139999999999986</v>
      </c>
      <c r="U308" s="4">
        <v>75</v>
      </c>
      <c r="V308" s="4">
        <v>283</v>
      </c>
      <c r="W308" s="4">
        <v>265</v>
      </c>
      <c r="Y308" s="4">
        <v>89</v>
      </c>
      <c r="AB308" s="4">
        <v>5</v>
      </c>
      <c r="AC308" s="4">
        <v>166</v>
      </c>
      <c r="AD308" s="4">
        <v>30</v>
      </c>
      <c r="AE308" s="4">
        <v>93</v>
      </c>
      <c r="AF308" s="26">
        <v>9</v>
      </c>
      <c r="AG308" s="4">
        <v>42</v>
      </c>
      <c r="BK308" s="4">
        <f t="shared" si="757"/>
        <v>8033</v>
      </c>
      <c r="BL308" s="6">
        <f t="shared" si="758"/>
        <v>0.76385421867199199</v>
      </c>
      <c r="BM308" s="6">
        <f t="shared" si="759"/>
        <v>1.6775162744116175E-2</v>
      </c>
      <c r="BN308" s="6">
        <f t="shared" si="760"/>
        <v>0.29319474406746421</v>
      </c>
      <c r="BO308" s="6">
        <f t="shared" si="761"/>
        <v>0.15053224796493425</v>
      </c>
      <c r="BP308" s="6">
        <f t="shared" si="762"/>
        <v>3.1012122920778123E-3</v>
      </c>
      <c r="BQ308" s="6">
        <f t="shared" si="763"/>
        <v>0.21285040932771024</v>
      </c>
      <c r="BR308" s="6">
        <f t="shared" si="764"/>
        <v>0.24786019971469331</v>
      </c>
      <c r="BS308" s="6">
        <f t="shared" si="765"/>
        <v>6.6150371087447563E-2</v>
      </c>
      <c r="BT308" s="6">
        <f t="shared" si="766"/>
        <v>1.48619957537155E-3</v>
      </c>
      <c r="BU308" s="6">
        <f t="shared" si="767"/>
        <v>1.5499506833873467E-3</v>
      </c>
      <c r="BV308" s="5">
        <f t="shared" si="768"/>
        <v>1.43</v>
      </c>
      <c r="BW308" s="5">
        <f t="shared" si="769"/>
        <v>9.5299999999999994</v>
      </c>
      <c r="BX308" s="36">
        <f t="shared" si="770"/>
        <v>61.13</v>
      </c>
      <c r="BY308" s="5">
        <f t="shared" si="771"/>
        <v>1.26</v>
      </c>
      <c r="BZ308" s="5">
        <f t="shared" si="772"/>
        <v>11.16</v>
      </c>
      <c r="CA308" s="5">
        <f t="shared" si="773"/>
        <v>10.37</v>
      </c>
      <c r="CB308" s="5">
        <f t="shared" si="774"/>
        <v>12.18</v>
      </c>
      <c r="CC308" s="5">
        <f t="shared" si="775"/>
        <v>2.12</v>
      </c>
      <c r="CD308" s="5">
        <f t="shared" si="776"/>
        <v>-11.780000000000001</v>
      </c>
      <c r="CE308" s="34">
        <f t="shared" si="777"/>
        <v>8.65</v>
      </c>
      <c r="CF308" s="34">
        <f t="shared" si="778"/>
        <v>24.6</v>
      </c>
      <c r="CG308" s="34">
        <f t="shared" si="779"/>
        <v>35.162601626016261</v>
      </c>
      <c r="CH308" s="5">
        <f t="shared" si="780"/>
        <v>1.21</v>
      </c>
      <c r="CI308" s="5">
        <f t="shared" si="781"/>
        <v>7.0000000000000007E-2</v>
      </c>
      <c r="CJ308" s="6">
        <f t="shared" si="782"/>
        <v>8.5000000000000006E-2</v>
      </c>
      <c r="CK308" s="5">
        <f t="shared" si="783"/>
        <v>0.03</v>
      </c>
      <c r="CL308" s="5" t="str">
        <f t="shared" si="784"/>
        <v/>
      </c>
      <c r="CM308" s="5">
        <f t="shared" si="785"/>
        <v>8.4</v>
      </c>
      <c r="CN308" s="5">
        <f t="shared" si="786"/>
        <v>0.34</v>
      </c>
      <c r="CO308" s="5">
        <f t="shared" si="787"/>
        <v>0.94</v>
      </c>
      <c r="CP308" s="5">
        <f t="shared" si="788"/>
        <v>3.1</v>
      </c>
      <c r="CQ308" s="6">
        <f t="shared" si="789"/>
        <v>0.3</v>
      </c>
      <c r="CR308" s="40">
        <f t="shared" si="790"/>
        <v>6.8999999999999999E-3</v>
      </c>
      <c r="CS308" s="5">
        <f t="shared" si="791"/>
        <v>4.67</v>
      </c>
      <c r="CT308" s="5" t="str">
        <f t="shared" si="792"/>
        <v/>
      </c>
      <c r="CU308" s="5" t="str">
        <f t="shared" si="793"/>
        <v/>
      </c>
      <c r="CV308" s="5" t="str">
        <f t="shared" si="794"/>
        <v/>
      </c>
      <c r="CW308" s="5">
        <f t="shared" si="795"/>
        <v>10.33</v>
      </c>
      <c r="CX308" s="5" t="str">
        <f t="shared" si="796"/>
        <v/>
      </c>
      <c r="CY308" s="4">
        <f t="shared" si="797"/>
        <v>268</v>
      </c>
      <c r="CZ308" s="4">
        <f t="shared" si="798"/>
        <v>86.4</v>
      </c>
      <c r="DA308" s="4" t="str">
        <f t="shared" si="799"/>
        <v/>
      </c>
      <c r="DB308" s="5">
        <f t="shared" si="800"/>
        <v>1.4</v>
      </c>
      <c r="DC308" s="5" t="str">
        <f t="shared" si="801"/>
        <v/>
      </c>
      <c r="DD308" s="5" t="str">
        <f t="shared" si="802"/>
        <v/>
      </c>
      <c r="DE308" s="5" t="str">
        <f t="shared" si="803"/>
        <v/>
      </c>
      <c r="DF308" s="5" t="str">
        <f t="shared" si="804"/>
        <v/>
      </c>
      <c r="DG308" s="5" t="str">
        <f t="shared" si="805"/>
        <v/>
      </c>
      <c r="DH308" s="5" t="str">
        <f t="shared" si="806"/>
        <v/>
      </c>
      <c r="DI308" s="5" t="str">
        <f t="shared" si="807"/>
        <v/>
      </c>
      <c r="DJ308" s="5" t="str">
        <f t="shared" si="808"/>
        <v/>
      </c>
      <c r="DK308" s="5" t="str">
        <f t="shared" si="809"/>
        <v/>
      </c>
      <c r="DL308" s="5" t="str">
        <f t="shared" si="810"/>
        <v/>
      </c>
      <c r="DM308" s="5" t="str">
        <f t="shared" si="811"/>
        <v/>
      </c>
      <c r="DN308" s="5" t="str">
        <f t="shared" si="812"/>
        <v/>
      </c>
      <c r="DO308" s="5" t="str">
        <f t="shared" si="813"/>
        <v/>
      </c>
      <c r="DP308" s="5" t="str">
        <f t="shared" si="814"/>
        <v/>
      </c>
      <c r="DQ308" s="5" t="str">
        <f t="shared" si="815"/>
        <v/>
      </c>
      <c r="DR308" s="5" t="str">
        <f t="shared" si="816"/>
        <v/>
      </c>
      <c r="DS308" s="5" t="str">
        <f t="shared" si="817"/>
        <v/>
      </c>
      <c r="DT308" s="5" t="str">
        <f t="shared" si="818"/>
        <v/>
      </c>
      <c r="DU308" s="5" t="str">
        <f t="shared" si="819"/>
        <v/>
      </c>
      <c r="DV308" s="5" t="str">
        <f t="shared" si="820"/>
        <v/>
      </c>
      <c r="DW308" s="5" t="str">
        <f t="shared" si="821"/>
        <v/>
      </c>
      <c r="DX308" s="5" t="str">
        <f t="shared" si="822"/>
        <v/>
      </c>
      <c r="DY308" s="5">
        <f t="shared" si="823"/>
        <v>1.54</v>
      </c>
      <c r="DZ308" s="36">
        <f t="shared" si="824"/>
        <v>39</v>
      </c>
      <c r="EA308" s="36" t="str">
        <f t="shared" si="825"/>
        <v/>
      </c>
      <c r="EB308" s="4">
        <f t="shared" si="826"/>
        <v>-312.52437122676935</v>
      </c>
      <c r="EC308" s="4">
        <f t="shared" si="827"/>
        <v>21.741369084716023</v>
      </c>
      <c r="ED308" s="4">
        <f t="shared" si="828"/>
        <v>-270.16222602474153</v>
      </c>
      <c r="EE308" s="4">
        <f t="shared" si="829"/>
        <v>380.15782003676071</v>
      </c>
      <c r="EF308" s="4">
        <f t="shared" si="830"/>
        <v>153.10081087852325</v>
      </c>
      <c r="EG308" s="5">
        <f t="shared" si="831"/>
        <v>0.52056255160261211</v>
      </c>
      <c r="EH308" s="5">
        <f t="shared" si="832"/>
        <v>4.3369725739818064</v>
      </c>
      <c r="EI308" s="5">
        <f t="shared" si="833"/>
        <v>0.92955190275475108</v>
      </c>
      <c r="EJ308" s="5">
        <f t="shared" si="834"/>
        <v>0.27280221388690695</v>
      </c>
      <c r="EK308" s="5">
        <f t="shared" si="835"/>
        <v>0.22665210301472807</v>
      </c>
      <c r="EL308" s="5">
        <f t="shared" si="836"/>
        <v>1.6990430254522522</v>
      </c>
      <c r="EM308" s="5">
        <f t="shared" si="837"/>
        <v>0.33</v>
      </c>
      <c r="EN308" s="5">
        <f t="shared" si="838"/>
        <v>22.2</v>
      </c>
      <c r="EO308" s="36">
        <f t="shared" si="839"/>
        <v>1.34</v>
      </c>
      <c r="EP308" s="36">
        <f t="shared" si="840"/>
        <v>2.2000000000000002</v>
      </c>
      <c r="EQ308" s="36">
        <f t="shared" si="841"/>
        <v>1.1000000000000001</v>
      </c>
      <c r="ER308" s="36">
        <f t="shared" si="842"/>
        <v>80.333000000000013</v>
      </c>
      <c r="ES308" s="36">
        <f t="shared" si="843"/>
        <v>93</v>
      </c>
      <c r="ET308" s="36">
        <f t="shared" si="844"/>
        <v>90</v>
      </c>
      <c r="EU308" s="36">
        <f t="shared" si="845"/>
        <v>10.818</v>
      </c>
      <c r="EV308" s="36">
        <f t="shared" si="846"/>
        <v>8.58</v>
      </c>
      <c r="EW308" s="36">
        <f t="shared" si="847"/>
        <v>14.95</v>
      </c>
      <c r="EX308" s="36">
        <f t="shared" si="848"/>
        <v>10.818</v>
      </c>
      <c r="EY308" s="36">
        <f t="shared" si="849"/>
        <v>2.1199999999999997</v>
      </c>
      <c r="EZ308" s="36">
        <f t="shared" si="850"/>
        <v>8.58</v>
      </c>
      <c r="FA308" s="5" t="str">
        <f t="shared" si="851"/>
        <v/>
      </c>
      <c r="FB308" s="5" t="str">
        <f t="shared" si="852"/>
        <v/>
      </c>
      <c r="FC308" s="5" t="str">
        <f t="shared" si="853"/>
        <v/>
      </c>
      <c r="FD308" s="36">
        <f t="shared" si="854"/>
        <v>80.333000000000013</v>
      </c>
      <c r="FE308" s="36">
        <f t="shared" si="855"/>
        <v>93</v>
      </c>
      <c r="FF308" s="36">
        <f t="shared" si="856"/>
        <v>83</v>
      </c>
      <c r="FG308" s="5">
        <f t="shared" si="857"/>
        <v>18</v>
      </c>
      <c r="FH308" s="36">
        <f t="shared" si="858"/>
        <v>23.25</v>
      </c>
      <c r="FI308" s="36">
        <f t="shared" si="859"/>
        <v>30</v>
      </c>
      <c r="FJ308" s="5" t="str">
        <f t="shared" si="860"/>
        <v/>
      </c>
      <c r="FK308" s="5" t="str">
        <f t="shared" si="861"/>
        <v/>
      </c>
      <c r="FL308" s="5" t="str">
        <f t="shared" si="862"/>
        <v/>
      </c>
      <c r="FM308" s="5">
        <f t="shared" si="863"/>
        <v>0.16666666666666666</v>
      </c>
      <c r="FN308" s="5" t="str">
        <f t="shared" si="864"/>
        <v/>
      </c>
      <c r="FO308" s="5" t="str">
        <f t="shared" si="865"/>
        <v/>
      </c>
      <c r="FP308" s="4">
        <f t="shared" si="866"/>
        <v>160.66</v>
      </c>
      <c r="FQ308" s="4" t="str">
        <f t="shared" si="867"/>
        <v/>
      </c>
      <c r="FR308" s="4">
        <f t="shared" si="868"/>
        <v>283</v>
      </c>
      <c r="FS308" s="65">
        <f t="shared" si="869"/>
        <v>0.24587867289690438</v>
      </c>
      <c r="FT308" s="65">
        <f t="shared" si="870"/>
        <v>0.36812350510033304</v>
      </c>
      <c r="FU308" s="65" t="str">
        <f t="shared" si="871"/>
        <v/>
      </c>
      <c r="FV308" s="65" t="str">
        <f t="shared" si="872"/>
        <v/>
      </c>
      <c r="FW308" s="65">
        <f t="shared" si="873"/>
        <v>0.72728179480395005</v>
      </c>
      <c r="FX308" s="65">
        <f t="shared" si="874"/>
        <v>-8.2709687595387174E-2</v>
      </c>
      <c r="FY308" s="65">
        <f t="shared" si="875"/>
        <v>4.692414831463247</v>
      </c>
      <c r="FZ308" s="65">
        <f t="shared" si="876"/>
        <v>-5.4484124526217439</v>
      </c>
      <c r="GA308" s="65">
        <f t="shared" si="877"/>
        <v>0.27370680255785884</v>
      </c>
      <c r="GB308" s="65">
        <f t="shared" si="878"/>
        <v>0.27041200000000004</v>
      </c>
      <c r="GC308" s="65">
        <f t="shared" si="879"/>
        <v>-1.5866169999999999</v>
      </c>
      <c r="GD308" s="65">
        <f t="shared" si="880"/>
        <v>-2.369459</v>
      </c>
    </row>
    <row r="309" spans="1:186">
      <c r="A309" s="38" t="s">
        <v>185</v>
      </c>
      <c r="B309" s="37">
        <v>676666.429947</v>
      </c>
      <c r="C309" s="4">
        <v>4903962.5183199998</v>
      </c>
      <c r="D309" s="38" t="s">
        <v>562</v>
      </c>
      <c r="E309" s="38" t="s">
        <v>646</v>
      </c>
      <c r="F309" s="58" t="s">
        <v>572</v>
      </c>
      <c r="G309" s="38" t="s">
        <v>572</v>
      </c>
      <c r="H309" s="34">
        <v>48.4</v>
      </c>
      <c r="I309" s="34">
        <v>1.46</v>
      </c>
      <c r="J309" s="34">
        <v>15.06</v>
      </c>
      <c r="K309" s="34">
        <v>11.01</v>
      </c>
      <c r="L309" s="34">
        <v>0.19</v>
      </c>
      <c r="M309" s="34">
        <v>7.18</v>
      </c>
      <c r="N309" s="34">
        <v>12.73</v>
      </c>
      <c r="O309" s="34">
        <v>3.36</v>
      </c>
      <c r="P309" s="34">
        <v>0.05</v>
      </c>
      <c r="Q309" s="34">
        <v>0.16</v>
      </c>
      <c r="R309" s="34"/>
      <c r="S309" s="5">
        <f t="shared" si="756"/>
        <v>99.600000000000009</v>
      </c>
      <c r="V309" s="4">
        <v>296</v>
      </c>
      <c r="W309" s="4">
        <v>194</v>
      </c>
      <c r="Y309" s="4">
        <v>63</v>
      </c>
      <c r="AB309" s="4">
        <v>8</v>
      </c>
      <c r="AC309" s="4">
        <v>150</v>
      </c>
      <c r="AD309" s="4">
        <v>29</v>
      </c>
      <c r="AE309" s="4">
        <v>101</v>
      </c>
      <c r="AF309" s="26">
        <v>12</v>
      </c>
      <c r="AG309" s="4">
        <v>22</v>
      </c>
      <c r="BK309" s="4">
        <f t="shared" si="757"/>
        <v>8753</v>
      </c>
      <c r="BL309" s="6">
        <f t="shared" si="758"/>
        <v>0.80545847894824418</v>
      </c>
      <c r="BM309" s="6">
        <f t="shared" si="759"/>
        <v>1.8277416124186281E-2</v>
      </c>
      <c r="BN309" s="6">
        <f t="shared" si="760"/>
        <v>0.2953520298097666</v>
      </c>
      <c r="BO309" s="6">
        <f t="shared" si="761"/>
        <v>0.13788353162179087</v>
      </c>
      <c r="BP309" s="6">
        <f t="shared" si="762"/>
        <v>2.6783197067944743E-3</v>
      </c>
      <c r="BQ309" s="6">
        <f t="shared" si="763"/>
        <v>0.17811957330687173</v>
      </c>
      <c r="BR309" s="6">
        <f t="shared" si="764"/>
        <v>0.22699714693295295</v>
      </c>
      <c r="BS309" s="6">
        <f t="shared" si="765"/>
        <v>0.10842207163601161</v>
      </c>
      <c r="BT309" s="6">
        <f t="shared" si="766"/>
        <v>1.0615711252653928E-3</v>
      </c>
      <c r="BU309" s="6">
        <f t="shared" si="767"/>
        <v>2.2544737212906864E-3</v>
      </c>
      <c r="BV309" s="5">
        <f t="shared" si="768"/>
        <v>1.31</v>
      </c>
      <c r="BW309" s="5">
        <f t="shared" si="769"/>
        <v>8.73</v>
      </c>
      <c r="BX309" s="36">
        <f t="shared" si="770"/>
        <v>58.96</v>
      </c>
      <c r="BY309" s="5">
        <f t="shared" si="771"/>
        <v>1.38</v>
      </c>
      <c r="BZ309" s="5">
        <f t="shared" si="772"/>
        <v>10.32</v>
      </c>
      <c r="CA309" s="5">
        <f t="shared" si="773"/>
        <v>8.7200000000000006</v>
      </c>
      <c r="CB309" s="5">
        <f t="shared" si="774"/>
        <v>9.1300000000000008</v>
      </c>
      <c r="CC309" s="5">
        <f t="shared" si="775"/>
        <v>3.41</v>
      </c>
      <c r="CD309" s="5">
        <f t="shared" si="776"/>
        <v>-9.32</v>
      </c>
      <c r="CE309" s="34">
        <f t="shared" si="777"/>
        <v>7.2299999999999995</v>
      </c>
      <c r="CF309" s="34">
        <f t="shared" si="778"/>
        <v>23.32</v>
      </c>
      <c r="CG309" s="34">
        <f t="shared" si="779"/>
        <v>31.003430531732416</v>
      </c>
      <c r="CH309" s="5">
        <f t="shared" si="780"/>
        <v>0.59</v>
      </c>
      <c r="CI309" s="5">
        <f t="shared" si="781"/>
        <v>0.05</v>
      </c>
      <c r="CJ309" s="6">
        <f t="shared" si="782"/>
        <v>6.3E-2</v>
      </c>
      <c r="CK309" s="5">
        <f t="shared" si="783"/>
        <v>5.2999999999999999E-2</v>
      </c>
      <c r="CL309" s="5" t="str">
        <f t="shared" si="784"/>
        <v/>
      </c>
      <c r="CM309" s="5">
        <f t="shared" si="785"/>
        <v>2.75</v>
      </c>
      <c r="CN309" s="5">
        <f t="shared" si="786"/>
        <v>0.32</v>
      </c>
      <c r="CO309" s="5">
        <f t="shared" si="787"/>
        <v>0.66</v>
      </c>
      <c r="CP309" s="5">
        <f t="shared" si="788"/>
        <v>3.48</v>
      </c>
      <c r="CQ309" s="6">
        <f t="shared" si="789"/>
        <v>0.41399999999999998</v>
      </c>
      <c r="CR309" s="40">
        <f t="shared" si="790"/>
        <v>6.8999999999999999E-3</v>
      </c>
      <c r="CS309" s="5">
        <f t="shared" si="791"/>
        <v>1.83</v>
      </c>
      <c r="CT309" s="5" t="str">
        <f t="shared" si="792"/>
        <v/>
      </c>
      <c r="CU309" s="5" t="str">
        <f t="shared" si="793"/>
        <v/>
      </c>
      <c r="CV309" s="5" t="str">
        <f t="shared" si="794"/>
        <v/>
      </c>
      <c r="CW309" s="5">
        <f t="shared" si="795"/>
        <v>8.42</v>
      </c>
      <c r="CX309" s="5" t="str">
        <f t="shared" si="796"/>
        <v/>
      </c>
      <c r="CY309" s="4">
        <f t="shared" si="797"/>
        <v>302</v>
      </c>
      <c r="CZ309" s="4">
        <f t="shared" si="798"/>
        <v>86.7</v>
      </c>
      <c r="DA309" s="4" t="str">
        <f t="shared" si="799"/>
        <v/>
      </c>
      <c r="DB309" s="5">
        <f t="shared" si="800"/>
        <v>0.76</v>
      </c>
      <c r="DC309" s="5" t="str">
        <f t="shared" si="801"/>
        <v/>
      </c>
      <c r="DD309" s="5" t="str">
        <f t="shared" si="802"/>
        <v/>
      </c>
      <c r="DE309" s="5" t="str">
        <f t="shared" si="803"/>
        <v/>
      </c>
      <c r="DF309" s="5" t="str">
        <f t="shared" si="804"/>
        <v/>
      </c>
      <c r="DG309" s="5" t="str">
        <f t="shared" si="805"/>
        <v/>
      </c>
      <c r="DH309" s="5" t="str">
        <f t="shared" si="806"/>
        <v/>
      </c>
      <c r="DI309" s="5" t="str">
        <f t="shared" si="807"/>
        <v/>
      </c>
      <c r="DJ309" s="5" t="str">
        <f t="shared" si="808"/>
        <v/>
      </c>
      <c r="DK309" s="5" t="str">
        <f t="shared" si="809"/>
        <v/>
      </c>
      <c r="DL309" s="5" t="str">
        <f t="shared" si="810"/>
        <v/>
      </c>
      <c r="DM309" s="5" t="str">
        <f t="shared" si="811"/>
        <v/>
      </c>
      <c r="DN309" s="5" t="str">
        <f t="shared" si="812"/>
        <v/>
      </c>
      <c r="DO309" s="5" t="str">
        <f t="shared" si="813"/>
        <v/>
      </c>
      <c r="DP309" s="5" t="str">
        <f t="shared" si="814"/>
        <v/>
      </c>
      <c r="DQ309" s="5" t="str">
        <f t="shared" si="815"/>
        <v/>
      </c>
      <c r="DR309" s="5" t="str">
        <f t="shared" si="816"/>
        <v/>
      </c>
      <c r="DS309" s="5" t="str">
        <f t="shared" si="817"/>
        <v/>
      </c>
      <c r="DT309" s="5" t="str">
        <f t="shared" si="818"/>
        <v/>
      </c>
      <c r="DU309" s="5" t="str">
        <f t="shared" si="819"/>
        <v/>
      </c>
      <c r="DV309" s="5" t="str">
        <f t="shared" si="820"/>
        <v/>
      </c>
      <c r="DW309" s="5" t="str">
        <f t="shared" si="821"/>
        <v/>
      </c>
      <c r="DX309" s="5" t="str">
        <f t="shared" si="822"/>
        <v/>
      </c>
      <c r="DY309" s="5">
        <f t="shared" si="823"/>
        <v>1.9</v>
      </c>
      <c r="DZ309" s="36">
        <f t="shared" si="824"/>
        <v>41</v>
      </c>
      <c r="EA309" s="36" t="str">
        <f t="shared" si="825"/>
        <v/>
      </c>
      <c r="EB309" s="4">
        <f t="shared" si="826"/>
        <v>-334.35764744369919</v>
      </c>
      <c r="EC309" s="4">
        <f t="shared" si="827"/>
        <v>7.6710855995024136</v>
      </c>
      <c r="ED309" s="4">
        <f t="shared" si="828"/>
        <v>-268.12590681741631</v>
      </c>
      <c r="EE309" s="4">
        <f t="shared" si="829"/>
        <v>334.28052105284883</v>
      </c>
      <c r="EF309" s="4">
        <f t="shared" si="830"/>
        <v>213.04839334764876</v>
      </c>
      <c r="EG309" s="5">
        <f t="shared" si="831"/>
        <v>0.52429330609617808</v>
      </c>
      <c r="EH309" s="5">
        <f t="shared" si="832"/>
        <v>2.6990453651484563</v>
      </c>
      <c r="EI309" s="5">
        <f t="shared" si="833"/>
        <v>0.87802838120689219</v>
      </c>
      <c r="EJ309" s="5">
        <f t="shared" si="834"/>
        <v>0.48216375187584065</v>
      </c>
      <c r="EK309" s="5">
        <f t="shared" si="835"/>
        <v>0.36822865200963645</v>
      </c>
      <c r="EL309" s="5">
        <f t="shared" si="836"/>
        <v>1.5423764620117824</v>
      </c>
      <c r="EM309" s="5">
        <f t="shared" si="837"/>
        <v>0.31</v>
      </c>
      <c r="EN309" s="5">
        <f t="shared" si="838"/>
        <v>20</v>
      </c>
      <c r="EO309" s="36">
        <f t="shared" si="839"/>
        <v>1.46</v>
      </c>
      <c r="EP309" s="36">
        <f t="shared" si="840"/>
        <v>1.9</v>
      </c>
      <c r="EQ309" s="36">
        <f t="shared" si="841"/>
        <v>1.6</v>
      </c>
      <c r="ER309" s="36">
        <f t="shared" si="842"/>
        <v>87.527000000000001</v>
      </c>
      <c r="ES309" s="36">
        <f t="shared" si="843"/>
        <v>101</v>
      </c>
      <c r="ET309" s="36">
        <f t="shared" si="844"/>
        <v>87</v>
      </c>
      <c r="EU309" s="36">
        <f t="shared" si="845"/>
        <v>9.9090000000000007</v>
      </c>
      <c r="EV309" s="36">
        <f t="shared" si="846"/>
        <v>7.18</v>
      </c>
      <c r="EW309" s="36">
        <f t="shared" si="847"/>
        <v>15.06</v>
      </c>
      <c r="EX309" s="36">
        <f t="shared" si="848"/>
        <v>9.9090000000000007</v>
      </c>
      <c r="EY309" s="36">
        <f t="shared" si="849"/>
        <v>3.4099999999999997</v>
      </c>
      <c r="EZ309" s="36">
        <f t="shared" si="850"/>
        <v>7.18</v>
      </c>
      <c r="FA309" s="5" t="str">
        <f t="shared" si="851"/>
        <v/>
      </c>
      <c r="FB309" s="5" t="str">
        <f t="shared" si="852"/>
        <v/>
      </c>
      <c r="FC309" s="5" t="str">
        <f t="shared" si="853"/>
        <v/>
      </c>
      <c r="FD309" s="36">
        <f t="shared" si="854"/>
        <v>87.527000000000001</v>
      </c>
      <c r="FE309" s="36">
        <f t="shared" si="855"/>
        <v>101</v>
      </c>
      <c r="FF309" s="36">
        <f t="shared" si="856"/>
        <v>75</v>
      </c>
      <c r="FG309" s="5">
        <f t="shared" si="857"/>
        <v>24</v>
      </c>
      <c r="FH309" s="36">
        <f t="shared" si="858"/>
        <v>25.25</v>
      </c>
      <c r="FI309" s="36">
        <f t="shared" si="859"/>
        <v>29</v>
      </c>
      <c r="FJ309" s="5" t="str">
        <f t="shared" si="860"/>
        <v/>
      </c>
      <c r="FK309" s="5" t="str">
        <f t="shared" si="861"/>
        <v/>
      </c>
      <c r="FL309" s="5" t="str">
        <f t="shared" si="862"/>
        <v/>
      </c>
      <c r="FM309" s="5">
        <f t="shared" si="863"/>
        <v>0.26666666666666666</v>
      </c>
      <c r="FN309" s="5" t="str">
        <f t="shared" si="864"/>
        <v/>
      </c>
      <c r="FO309" s="5" t="str">
        <f t="shared" si="865"/>
        <v/>
      </c>
      <c r="FP309" s="4">
        <f t="shared" si="866"/>
        <v>175.06</v>
      </c>
      <c r="FQ309" s="4" t="str">
        <f t="shared" si="867"/>
        <v/>
      </c>
      <c r="FR309" s="4">
        <f t="shared" si="868"/>
        <v>296</v>
      </c>
      <c r="FS309" s="65">
        <f t="shared" si="869"/>
        <v>0.22810478692746694</v>
      </c>
      <c r="FT309" s="65" t="str">
        <f t="shared" si="870"/>
        <v/>
      </c>
      <c r="FU309" s="65" t="str">
        <f t="shared" si="871"/>
        <v/>
      </c>
      <c r="FV309" s="65" t="str">
        <f t="shared" si="872"/>
        <v/>
      </c>
      <c r="FW309" s="65">
        <f t="shared" si="873"/>
        <v>0.71303530940701543</v>
      </c>
      <c r="FX309" s="65">
        <f t="shared" si="874"/>
        <v>-0.16400567808384683</v>
      </c>
      <c r="FY309" s="65">
        <f t="shared" si="875"/>
        <v>4.7244730581706751</v>
      </c>
      <c r="FZ309" s="65">
        <f t="shared" si="876"/>
        <v>-5.7073146123206318</v>
      </c>
      <c r="GA309" s="65">
        <f t="shared" si="877"/>
        <v>0.31716819274346353</v>
      </c>
      <c r="GB309" s="65">
        <f t="shared" si="878"/>
        <v>0.27778599999999992</v>
      </c>
      <c r="GC309" s="65">
        <f t="shared" si="879"/>
        <v>-1.6077490000000001</v>
      </c>
      <c r="GD309" s="65">
        <f t="shared" si="880"/>
        <v>-2.4460479999999998</v>
      </c>
    </row>
    <row r="310" spans="1:186">
      <c r="A310" s="38" t="s">
        <v>185</v>
      </c>
      <c r="B310" s="37">
        <v>676748.13514599996</v>
      </c>
      <c r="C310" s="4">
        <v>4903954.1461699996</v>
      </c>
      <c r="D310" s="38" t="s">
        <v>562</v>
      </c>
      <c r="E310" s="38" t="s">
        <v>646</v>
      </c>
      <c r="F310" s="58" t="s">
        <v>573</v>
      </c>
      <c r="G310" s="38" t="s">
        <v>573</v>
      </c>
      <c r="H310" s="34">
        <v>48.82</v>
      </c>
      <c r="I310" s="34">
        <v>1.26</v>
      </c>
      <c r="J310" s="34">
        <v>14.78</v>
      </c>
      <c r="K310" s="34">
        <v>10.35</v>
      </c>
      <c r="L310" s="34">
        <v>0.17</v>
      </c>
      <c r="M310" s="34">
        <v>8.61</v>
      </c>
      <c r="N310" s="34">
        <v>13.26</v>
      </c>
      <c r="O310" s="34">
        <v>2.4500000000000002</v>
      </c>
      <c r="P310" s="34">
        <v>0.01</v>
      </c>
      <c r="Q310" s="34">
        <v>0.15</v>
      </c>
      <c r="R310" s="34"/>
      <c r="S310" s="5">
        <f t="shared" si="756"/>
        <v>99.860000000000014</v>
      </c>
      <c r="U310" s="4">
        <v>67</v>
      </c>
      <c r="V310" s="4">
        <v>256</v>
      </c>
      <c r="W310" s="4">
        <v>385</v>
      </c>
      <c r="Y310" s="4">
        <v>142</v>
      </c>
      <c r="AB310" s="4">
        <v>5</v>
      </c>
      <c r="AC310" s="4">
        <v>159</v>
      </c>
      <c r="AD310" s="4">
        <v>27</v>
      </c>
      <c r="AE310" s="4">
        <v>90</v>
      </c>
      <c r="AF310" s="26">
        <v>12</v>
      </c>
      <c r="AG310" s="4">
        <v>10</v>
      </c>
      <c r="AH310" s="5">
        <v>4.5</v>
      </c>
      <c r="AI310" s="5">
        <v>12</v>
      </c>
      <c r="AK310" s="5">
        <v>8</v>
      </c>
      <c r="AL310" s="5">
        <v>3.04</v>
      </c>
      <c r="AM310" s="5">
        <v>1.17</v>
      </c>
      <c r="AO310" s="5">
        <v>0.7</v>
      </c>
      <c r="AT310" s="5">
        <v>2.86</v>
      </c>
      <c r="AU310" s="5">
        <v>0.48</v>
      </c>
      <c r="AV310" s="5">
        <v>2</v>
      </c>
      <c r="BK310" s="4">
        <f t="shared" si="757"/>
        <v>7554</v>
      </c>
      <c r="BL310" s="6">
        <f t="shared" si="758"/>
        <v>0.81244799467465467</v>
      </c>
      <c r="BM310" s="6">
        <f t="shared" si="759"/>
        <v>1.5773660490736106E-2</v>
      </c>
      <c r="BN310" s="6">
        <f t="shared" si="760"/>
        <v>0.28986075701117864</v>
      </c>
      <c r="BO310" s="6">
        <f t="shared" si="761"/>
        <v>0.12961803381340012</v>
      </c>
      <c r="BP310" s="6">
        <f t="shared" si="762"/>
        <v>2.3963913166055823E-3</v>
      </c>
      <c r="BQ310" s="6">
        <f t="shared" si="763"/>
        <v>0.21359464152815677</v>
      </c>
      <c r="BR310" s="6">
        <f t="shared" si="764"/>
        <v>0.23644793152639088</v>
      </c>
      <c r="BS310" s="6">
        <f t="shared" si="765"/>
        <v>7.9057760567925142E-2</v>
      </c>
      <c r="BT310" s="6">
        <f t="shared" si="766"/>
        <v>2.1231422505307856E-4</v>
      </c>
      <c r="BU310" s="6">
        <f t="shared" si="767"/>
        <v>2.1135691137100184E-3</v>
      </c>
      <c r="BV310" s="5">
        <f t="shared" si="768"/>
        <v>1.23</v>
      </c>
      <c r="BW310" s="5">
        <f t="shared" si="769"/>
        <v>8.2100000000000009</v>
      </c>
      <c r="BX310" s="36">
        <f t="shared" si="770"/>
        <v>64.7</v>
      </c>
      <c r="BY310" s="5">
        <f t="shared" si="771"/>
        <v>1.08</v>
      </c>
      <c r="BZ310" s="5">
        <f t="shared" si="772"/>
        <v>11.73</v>
      </c>
      <c r="CA310" s="5">
        <f t="shared" si="773"/>
        <v>10.52</v>
      </c>
      <c r="CB310" s="5">
        <f t="shared" si="774"/>
        <v>8.4</v>
      </c>
      <c r="CC310" s="5">
        <f t="shared" si="775"/>
        <v>2.46</v>
      </c>
      <c r="CD310" s="5">
        <f t="shared" si="776"/>
        <v>-10.8</v>
      </c>
      <c r="CE310" s="34">
        <f t="shared" si="777"/>
        <v>8.6199999999999992</v>
      </c>
      <c r="CF310" s="34">
        <f t="shared" si="778"/>
        <v>24.33</v>
      </c>
      <c r="CG310" s="34">
        <f t="shared" si="779"/>
        <v>35.429510891903</v>
      </c>
      <c r="CH310" s="5">
        <f t="shared" si="780"/>
        <v>0.13</v>
      </c>
      <c r="CI310" s="5">
        <f t="shared" si="781"/>
        <v>0.01</v>
      </c>
      <c r="CJ310" s="6">
        <f t="shared" si="782"/>
        <v>0.06</v>
      </c>
      <c r="CK310" s="5">
        <f t="shared" si="783"/>
        <v>3.1E-2</v>
      </c>
      <c r="CL310" s="5">
        <f t="shared" si="784"/>
        <v>19.875</v>
      </c>
      <c r="CM310" s="5">
        <f t="shared" si="785"/>
        <v>2</v>
      </c>
      <c r="CN310" s="5">
        <f t="shared" si="786"/>
        <v>0.37</v>
      </c>
      <c r="CO310" s="5">
        <f t="shared" si="787"/>
        <v>1.5</v>
      </c>
      <c r="CP310" s="5">
        <f t="shared" si="788"/>
        <v>3.33</v>
      </c>
      <c r="CQ310" s="6">
        <f t="shared" si="789"/>
        <v>0.44400000000000001</v>
      </c>
      <c r="CR310" s="40">
        <f t="shared" si="790"/>
        <v>7.1000000000000004E-3</v>
      </c>
      <c r="CS310" s="5">
        <f t="shared" si="791"/>
        <v>0.83</v>
      </c>
      <c r="CT310" s="5">
        <f t="shared" si="792"/>
        <v>2.2200000000000002</v>
      </c>
      <c r="CU310" s="5" t="str">
        <f t="shared" si="793"/>
        <v/>
      </c>
      <c r="CV310" s="5">
        <f t="shared" si="794"/>
        <v>45</v>
      </c>
      <c r="CW310" s="5">
        <f t="shared" si="795"/>
        <v>7.5</v>
      </c>
      <c r="CX310" s="5">
        <f t="shared" si="796"/>
        <v>4.2</v>
      </c>
      <c r="CY310" s="4">
        <f t="shared" si="797"/>
        <v>280</v>
      </c>
      <c r="CZ310" s="4">
        <f t="shared" si="798"/>
        <v>83.9</v>
      </c>
      <c r="DA310" s="4">
        <f t="shared" si="799"/>
        <v>2641</v>
      </c>
      <c r="DB310" s="5">
        <f t="shared" si="800"/>
        <v>0.37</v>
      </c>
      <c r="DC310" s="5">
        <f t="shared" si="801"/>
        <v>3.5</v>
      </c>
      <c r="DD310" s="5" t="str">
        <f t="shared" si="802"/>
        <v/>
      </c>
      <c r="DE310" s="5">
        <f t="shared" si="803"/>
        <v>0.7</v>
      </c>
      <c r="DF310" s="5">
        <f t="shared" si="804"/>
        <v>4.2</v>
      </c>
      <c r="DG310" s="5" t="str">
        <f t="shared" si="805"/>
        <v/>
      </c>
      <c r="DH310" s="5" t="str">
        <f t="shared" si="806"/>
        <v/>
      </c>
      <c r="DI310" s="5">
        <f t="shared" si="807"/>
        <v>0.44</v>
      </c>
      <c r="DJ310" s="5">
        <f t="shared" si="808"/>
        <v>10.4</v>
      </c>
      <c r="DK310" s="5">
        <f t="shared" si="809"/>
        <v>0.38</v>
      </c>
      <c r="DL310" s="5" t="str">
        <f t="shared" si="810"/>
        <v/>
      </c>
      <c r="DM310" s="5" t="str">
        <f t="shared" si="811"/>
        <v/>
      </c>
      <c r="DN310" s="5" t="str">
        <f t="shared" si="812"/>
        <v/>
      </c>
      <c r="DO310" s="5" t="str">
        <f t="shared" si="813"/>
        <v/>
      </c>
      <c r="DP310" s="5" t="str">
        <f t="shared" si="814"/>
        <v/>
      </c>
      <c r="DQ310" s="5">
        <f t="shared" si="815"/>
        <v>1.05</v>
      </c>
      <c r="DR310" s="5">
        <f t="shared" si="816"/>
        <v>0.91</v>
      </c>
      <c r="DS310" s="5">
        <f t="shared" si="817"/>
        <v>1.1499999999999999</v>
      </c>
      <c r="DT310" s="5" t="str">
        <f t="shared" si="818"/>
        <v/>
      </c>
      <c r="DU310" s="5">
        <f t="shared" si="819"/>
        <v>0.38</v>
      </c>
      <c r="DV310" s="5" t="str">
        <f t="shared" si="820"/>
        <v/>
      </c>
      <c r="DW310" s="5" t="str">
        <f t="shared" si="821"/>
        <v/>
      </c>
      <c r="DX310" s="5" t="str">
        <f t="shared" si="822"/>
        <v/>
      </c>
      <c r="DY310" s="5">
        <f t="shared" si="823"/>
        <v>2.13</v>
      </c>
      <c r="DZ310" s="36">
        <f t="shared" si="824"/>
        <v>39</v>
      </c>
      <c r="EA310" s="36" t="str">
        <f t="shared" si="825"/>
        <v/>
      </c>
      <c r="EB310" s="4">
        <f t="shared" si="826"/>
        <v>-315.29337786926294</v>
      </c>
      <c r="EC310" s="4">
        <f t="shared" si="827"/>
        <v>33.913969080979435</v>
      </c>
      <c r="ED310" s="4">
        <f t="shared" si="828"/>
        <v>-262.30518083458134</v>
      </c>
      <c r="EE310" s="4">
        <f t="shared" si="829"/>
        <v>358.98633583229292</v>
      </c>
      <c r="EF310" s="4">
        <f t="shared" si="830"/>
        <v>162.09969508672765</v>
      </c>
      <c r="EG310" s="5">
        <f t="shared" si="831"/>
        <v>0.52507926918900139</v>
      </c>
      <c r="EH310" s="5">
        <f t="shared" si="832"/>
        <v>3.6585065818346192</v>
      </c>
      <c r="EI310" s="5">
        <f t="shared" si="833"/>
        <v>0.91835379060900613</v>
      </c>
      <c r="EJ310" s="5">
        <f t="shared" si="834"/>
        <v>0.335146928138356</v>
      </c>
      <c r="EK310" s="5">
        <f t="shared" si="835"/>
        <v>0.27280246330475566</v>
      </c>
      <c r="EL310" s="5">
        <f t="shared" si="836"/>
        <v>1.632335447408263</v>
      </c>
      <c r="EM310" s="5">
        <f t="shared" si="837"/>
        <v>0.3</v>
      </c>
      <c r="EN310" s="5">
        <f t="shared" si="838"/>
        <v>20.38</v>
      </c>
      <c r="EO310" s="36">
        <f t="shared" si="839"/>
        <v>1.26</v>
      </c>
      <c r="EP310" s="36">
        <f t="shared" si="840"/>
        <v>1.7000000000000002</v>
      </c>
      <c r="EQ310" s="36">
        <f t="shared" si="841"/>
        <v>1.5</v>
      </c>
      <c r="ER310" s="36">
        <f t="shared" si="842"/>
        <v>75.537000000000006</v>
      </c>
      <c r="ES310" s="36">
        <f t="shared" si="843"/>
        <v>90</v>
      </c>
      <c r="ET310" s="36">
        <f t="shared" si="844"/>
        <v>81</v>
      </c>
      <c r="EU310" s="36">
        <f t="shared" si="845"/>
        <v>9.3149999999999995</v>
      </c>
      <c r="EV310" s="36">
        <f t="shared" si="846"/>
        <v>8.61</v>
      </c>
      <c r="EW310" s="36">
        <f t="shared" si="847"/>
        <v>14.78</v>
      </c>
      <c r="EX310" s="36">
        <f t="shared" si="848"/>
        <v>9.3149999999999995</v>
      </c>
      <c r="EY310" s="36">
        <f t="shared" si="849"/>
        <v>2.46</v>
      </c>
      <c r="EZ310" s="36">
        <f t="shared" si="850"/>
        <v>8.61</v>
      </c>
      <c r="FA310" s="5" t="str">
        <f t="shared" si="851"/>
        <v/>
      </c>
      <c r="FB310" s="5" t="str">
        <f t="shared" si="852"/>
        <v/>
      </c>
      <c r="FC310" s="5" t="str">
        <f t="shared" si="853"/>
        <v/>
      </c>
      <c r="FD310" s="36">
        <f t="shared" si="854"/>
        <v>75.537000000000006</v>
      </c>
      <c r="FE310" s="36">
        <f t="shared" si="855"/>
        <v>90</v>
      </c>
      <c r="FF310" s="36">
        <f t="shared" si="856"/>
        <v>79.5</v>
      </c>
      <c r="FG310" s="5">
        <f t="shared" si="857"/>
        <v>24</v>
      </c>
      <c r="FH310" s="36">
        <f t="shared" si="858"/>
        <v>22.5</v>
      </c>
      <c r="FI310" s="36">
        <f t="shared" si="859"/>
        <v>27</v>
      </c>
      <c r="FJ310" s="5">
        <f t="shared" si="860"/>
        <v>1.8</v>
      </c>
      <c r="FK310" s="5">
        <f t="shared" si="861"/>
        <v>0.45</v>
      </c>
      <c r="FL310" s="5">
        <f t="shared" si="862"/>
        <v>1.5</v>
      </c>
      <c r="FM310" s="5">
        <f t="shared" si="863"/>
        <v>0.16666666666666666</v>
      </c>
      <c r="FN310" s="5">
        <f t="shared" si="864"/>
        <v>2</v>
      </c>
      <c r="FO310" s="5" t="str">
        <f t="shared" si="865"/>
        <v/>
      </c>
      <c r="FP310" s="4">
        <f t="shared" si="866"/>
        <v>151.08000000000001</v>
      </c>
      <c r="FQ310" s="4">
        <f t="shared" si="867"/>
        <v>152</v>
      </c>
      <c r="FR310" s="4">
        <f t="shared" si="868"/>
        <v>256</v>
      </c>
      <c r="FS310" s="65">
        <f t="shared" si="869"/>
        <v>0.22903298915636211</v>
      </c>
      <c r="FT310" s="65">
        <f t="shared" si="870"/>
        <v>0.34583783088135783</v>
      </c>
      <c r="FU310" s="65">
        <f t="shared" si="871"/>
        <v>-0.31202537996544438</v>
      </c>
      <c r="FV310" s="65">
        <f t="shared" si="872"/>
        <v>-0.17881411739115455</v>
      </c>
      <c r="FW310" s="65">
        <f t="shared" si="873"/>
        <v>0.78076767081975695</v>
      </c>
      <c r="FX310" s="65">
        <f t="shared" si="874"/>
        <v>-7.4719864843092385E-2</v>
      </c>
      <c r="FY310" s="65">
        <f t="shared" si="875"/>
        <v>4.7606271008408392</v>
      </c>
      <c r="FZ310" s="65">
        <f t="shared" si="876"/>
        <v>-5.4929162476244127</v>
      </c>
      <c r="GA310" s="65">
        <f t="shared" si="877"/>
        <v>0.38429004178248571</v>
      </c>
      <c r="GB310" s="65">
        <f t="shared" si="878"/>
        <v>0.29479700000000003</v>
      </c>
      <c r="GC310" s="65">
        <f t="shared" si="879"/>
        <v>-1.6060100000000002</v>
      </c>
      <c r="GD310" s="65">
        <f t="shared" si="880"/>
        <v>-2.4311540000000003</v>
      </c>
    </row>
    <row r="311" spans="1:186">
      <c r="A311" s="38" t="s">
        <v>185</v>
      </c>
      <c r="B311" s="37">
        <v>676749.52542399999</v>
      </c>
      <c r="C311" s="4">
        <v>4903971.0850499999</v>
      </c>
      <c r="D311" s="38" t="s">
        <v>562</v>
      </c>
      <c r="E311" s="38" t="s">
        <v>646</v>
      </c>
      <c r="F311" s="58" t="s">
        <v>574</v>
      </c>
      <c r="G311" s="38" t="s">
        <v>574</v>
      </c>
      <c r="H311" s="34">
        <v>51.14</v>
      </c>
      <c r="I311" s="34">
        <v>1.07</v>
      </c>
      <c r="J311" s="34">
        <v>15.21</v>
      </c>
      <c r="K311" s="34">
        <v>18.23</v>
      </c>
      <c r="L311" s="34">
        <v>0.21</v>
      </c>
      <c r="M311" s="34">
        <v>12.75</v>
      </c>
      <c r="N311" s="34">
        <v>0.19</v>
      </c>
      <c r="O311" s="34">
        <v>0.21</v>
      </c>
      <c r="P311" s="34">
        <v>0.01</v>
      </c>
      <c r="Q311" s="34">
        <v>0.09</v>
      </c>
      <c r="R311" s="34"/>
      <c r="S311" s="5">
        <f t="shared" si="756"/>
        <v>99.11</v>
      </c>
      <c r="U311" s="4">
        <v>63</v>
      </c>
      <c r="V311" s="4">
        <v>202</v>
      </c>
      <c r="W311" s="4">
        <v>323</v>
      </c>
      <c r="Y311" s="4">
        <v>172</v>
      </c>
      <c r="AB311" s="4">
        <v>5</v>
      </c>
      <c r="AC311" s="4">
        <v>100</v>
      </c>
      <c r="AD311" s="4">
        <v>23</v>
      </c>
      <c r="AE311" s="4">
        <v>78</v>
      </c>
      <c r="AF311" s="26">
        <v>11</v>
      </c>
      <c r="AG311" s="4">
        <v>10</v>
      </c>
      <c r="AH311" s="5">
        <v>3.9</v>
      </c>
      <c r="AI311" s="5">
        <v>10</v>
      </c>
      <c r="AK311" s="5">
        <v>6</v>
      </c>
      <c r="AL311" s="5">
        <v>2.2799999999999998</v>
      </c>
      <c r="AM311" s="5">
        <v>0.79</v>
      </c>
      <c r="AT311" s="5">
        <v>2.97</v>
      </c>
      <c r="AU311" s="5">
        <v>0.43</v>
      </c>
      <c r="AV311" s="5">
        <v>1.7</v>
      </c>
      <c r="BK311" s="4">
        <f t="shared" si="757"/>
        <v>6415</v>
      </c>
      <c r="BL311" s="6">
        <f t="shared" si="758"/>
        <v>0.85105674821101673</v>
      </c>
      <c r="BM311" s="6">
        <f t="shared" si="759"/>
        <v>1.3395092638958439E-2</v>
      </c>
      <c r="BN311" s="6">
        <f t="shared" si="760"/>
        <v>0.29829378309472449</v>
      </c>
      <c r="BO311" s="6">
        <f t="shared" si="761"/>
        <v>0.22830306825297436</v>
      </c>
      <c r="BP311" s="6">
        <f t="shared" si="762"/>
        <v>2.9602480969833662E-3</v>
      </c>
      <c r="BQ311" s="6">
        <f t="shared" si="763"/>
        <v>0.31629868518977922</v>
      </c>
      <c r="BR311" s="6">
        <f t="shared" si="764"/>
        <v>3.3880171184022824E-3</v>
      </c>
      <c r="BS311" s="6">
        <f t="shared" si="765"/>
        <v>6.7763794772507258E-3</v>
      </c>
      <c r="BT311" s="6">
        <f t="shared" si="766"/>
        <v>2.1231422505307856E-4</v>
      </c>
      <c r="BU311" s="6">
        <f t="shared" si="767"/>
        <v>1.2681414682260109E-3</v>
      </c>
      <c r="BV311" s="5">
        <f t="shared" si="768"/>
        <v>2.17</v>
      </c>
      <c r="BW311" s="5">
        <f t="shared" si="769"/>
        <v>14.45</v>
      </c>
      <c r="BX311" s="36">
        <f t="shared" si="770"/>
        <v>60.65</v>
      </c>
      <c r="BY311" s="5">
        <f t="shared" si="771"/>
        <v>1.29</v>
      </c>
      <c r="BZ311" s="5">
        <f t="shared" si="772"/>
        <v>14.21</v>
      </c>
      <c r="CA311" s="5">
        <f t="shared" si="773"/>
        <v>0.18</v>
      </c>
      <c r="CB311" s="5">
        <f t="shared" si="774"/>
        <v>11.89</v>
      </c>
      <c r="CC311" s="5">
        <f t="shared" si="775"/>
        <v>0.22</v>
      </c>
      <c r="CD311" s="5">
        <f t="shared" si="776"/>
        <v>0.03</v>
      </c>
      <c r="CE311" s="34">
        <f t="shared" si="777"/>
        <v>12.76</v>
      </c>
      <c r="CF311" s="34">
        <f t="shared" si="778"/>
        <v>13.16</v>
      </c>
      <c r="CG311" s="34">
        <f t="shared" si="779"/>
        <v>96.960486322188444</v>
      </c>
      <c r="CH311" s="5">
        <f t="shared" si="780"/>
        <v>0.21</v>
      </c>
      <c r="CI311" s="5">
        <f t="shared" si="781"/>
        <v>0.01</v>
      </c>
      <c r="CJ311" s="6">
        <f t="shared" si="782"/>
        <v>8.6999999999999994E-2</v>
      </c>
      <c r="CK311" s="5">
        <f t="shared" si="783"/>
        <v>0.05</v>
      </c>
      <c r="CL311" s="5">
        <f t="shared" si="784"/>
        <v>16.667000000000002</v>
      </c>
      <c r="CM311" s="5">
        <f t="shared" si="785"/>
        <v>2</v>
      </c>
      <c r="CN311" s="5">
        <f t="shared" si="786"/>
        <v>0.53</v>
      </c>
      <c r="CO311" s="5">
        <f t="shared" si="787"/>
        <v>1.6</v>
      </c>
      <c r="CP311" s="5">
        <f t="shared" si="788"/>
        <v>3.39</v>
      </c>
      <c r="CQ311" s="6">
        <f t="shared" si="789"/>
        <v>0.47799999999999998</v>
      </c>
      <c r="CR311" s="40">
        <f t="shared" si="790"/>
        <v>7.3000000000000001E-3</v>
      </c>
      <c r="CS311" s="5">
        <f t="shared" si="791"/>
        <v>0.91</v>
      </c>
      <c r="CT311" s="5">
        <f t="shared" si="792"/>
        <v>2.56</v>
      </c>
      <c r="CU311" s="5" t="str">
        <f t="shared" si="793"/>
        <v/>
      </c>
      <c r="CV311" s="5">
        <f t="shared" si="794"/>
        <v>45.9</v>
      </c>
      <c r="CW311" s="5">
        <f t="shared" si="795"/>
        <v>7.09</v>
      </c>
      <c r="CX311" s="5">
        <f t="shared" si="796"/>
        <v>3.37</v>
      </c>
      <c r="CY311" s="4">
        <f t="shared" si="797"/>
        <v>279</v>
      </c>
      <c r="CZ311" s="4">
        <f t="shared" si="798"/>
        <v>82.2</v>
      </c>
      <c r="DA311" s="4">
        <f t="shared" si="799"/>
        <v>2160</v>
      </c>
      <c r="DB311" s="5">
        <f t="shared" si="800"/>
        <v>0.43</v>
      </c>
      <c r="DC311" s="5">
        <f t="shared" si="801"/>
        <v>3.37</v>
      </c>
      <c r="DD311" s="5" t="str">
        <f t="shared" si="802"/>
        <v/>
      </c>
      <c r="DE311" s="5">
        <f t="shared" si="803"/>
        <v>0.56999999999999995</v>
      </c>
      <c r="DF311" s="5">
        <f t="shared" si="804"/>
        <v>3.7</v>
      </c>
      <c r="DG311" s="5" t="str">
        <f t="shared" si="805"/>
        <v/>
      </c>
      <c r="DH311" s="5" t="str">
        <f t="shared" si="806"/>
        <v/>
      </c>
      <c r="DI311" s="5">
        <f t="shared" si="807"/>
        <v>0.36</v>
      </c>
      <c r="DJ311" s="5">
        <f t="shared" si="808"/>
        <v>9.15</v>
      </c>
      <c r="DK311" s="5">
        <f t="shared" si="809"/>
        <v>0.35</v>
      </c>
      <c r="DL311" s="5" t="str">
        <f t="shared" si="810"/>
        <v/>
      </c>
      <c r="DM311" s="5" t="str">
        <f t="shared" si="811"/>
        <v/>
      </c>
      <c r="DN311" s="5" t="str">
        <f t="shared" si="812"/>
        <v/>
      </c>
      <c r="DO311" s="5" t="str">
        <f t="shared" si="813"/>
        <v/>
      </c>
      <c r="DP311" s="5" t="str">
        <f t="shared" si="814"/>
        <v/>
      </c>
      <c r="DQ311" s="5">
        <f t="shared" si="815"/>
        <v>0.88</v>
      </c>
      <c r="DR311" s="5">
        <f t="shared" si="816"/>
        <v>1.06</v>
      </c>
      <c r="DS311" s="5">
        <f t="shared" si="817"/>
        <v>0.83</v>
      </c>
      <c r="DT311" s="5" t="str">
        <f t="shared" si="818"/>
        <v/>
      </c>
      <c r="DU311" s="5">
        <f t="shared" si="819"/>
        <v>0.36</v>
      </c>
      <c r="DV311" s="5" t="str">
        <f t="shared" si="820"/>
        <v/>
      </c>
      <c r="DW311" s="5" t="str">
        <f t="shared" si="821"/>
        <v/>
      </c>
      <c r="DX311" s="5" t="str">
        <f t="shared" si="822"/>
        <v/>
      </c>
      <c r="DY311" s="5">
        <f t="shared" si="823"/>
        <v>2.25</v>
      </c>
      <c r="DZ311" s="36">
        <f t="shared" si="824"/>
        <v>34</v>
      </c>
      <c r="EA311" s="36" t="str">
        <f t="shared" si="825"/>
        <v/>
      </c>
      <c r="EB311" s="4">
        <f t="shared" si="826"/>
        <v>-9.9520823705999302</v>
      </c>
      <c r="EC311" s="4">
        <f t="shared" si="827"/>
        <v>274.43821095576692</v>
      </c>
      <c r="ED311" s="4">
        <f t="shared" si="828"/>
        <v>284.52905515561611</v>
      </c>
      <c r="EE311" s="4">
        <f t="shared" si="829"/>
        <v>557.99684608171208</v>
      </c>
      <c r="EF311" s="4">
        <f t="shared" si="830"/>
        <v>-277.43505703747905</v>
      </c>
      <c r="EG311" s="5">
        <f t="shared" si="831"/>
        <v>21.678219301491978</v>
      </c>
      <c r="EH311" s="5">
        <f t="shared" si="832"/>
        <v>42.702687787449022</v>
      </c>
      <c r="EI311" s="5">
        <f t="shared" si="833"/>
        <v>28.757539229467554</v>
      </c>
      <c r="EJ311" s="5">
        <f t="shared" si="834"/>
        <v>2.0621895213162316</v>
      </c>
      <c r="EK311" s="5">
        <f t="shared" si="835"/>
        <v>2.2721537235466997E-2</v>
      </c>
      <c r="EL311" s="5">
        <f t="shared" si="836"/>
        <v>2.2727711146814177E-2</v>
      </c>
      <c r="EM311" s="5">
        <f t="shared" si="837"/>
        <v>0.3</v>
      </c>
      <c r="EN311" s="5">
        <f t="shared" si="838"/>
        <v>23.09</v>
      </c>
      <c r="EO311" s="36">
        <f t="shared" si="839"/>
        <v>1.07</v>
      </c>
      <c r="EP311" s="36">
        <f t="shared" si="840"/>
        <v>2.1</v>
      </c>
      <c r="EQ311" s="36">
        <f t="shared" si="841"/>
        <v>0.89999999999999991</v>
      </c>
      <c r="ER311" s="36">
        <f t="shared" si="842"/>
        <v>64.146500000000003</v>
      </c>
      <c r="ES311" s="36">
        <f t="shared" si="843"/>
        <v>78</v>
      </c>
      <c r="ET311" s="36">
        <f t="shared" si="844"/>
        <v>69</v>
      </c>
      <c r="EU311" s="36">
        <f t="shared" si="845"/>
        <v>16.407</v>
      </c>
      <c r="EV311" s="36">
        <f t="shared" si="846"/>
        <v>12.75</v>
      </c>
      <c r="EW311" s="36">
        <f t="shared" si="847"/>
        <v>15.21</v>
      </c>
      <c r="EX311" s="36">
        <f t="shared" si="848"/>
        <v>16.407</v>
      </c>
      <c r="EY311" s="36">
        <f t="shared" si="849"/>
        <v>0.22</v>
      </c>
      <c r="EZ311" s="36">
        <f t="shared" si="850"/>
        <v>12.75</v>
      </c>
      <c r="FA311" s="5" t="str">
        <f t="shared" si="851"/>
        <v/>
      </c>
      <c r="FB311" s="5" t="str">
        <f t="shared" si="852"/>
        <v/>
      </c>
      <c r="FC311" s="5" t="str">
        <f t="shared" si="853"/>
        <v/>
      </c>
      <c r="FD311" s="36">
        <f t="shared" si="854"/>
        <v>64.146500000000003</v>
      </c>
      <c r="FE311" s="36">
        <f t="shared" si="855"/>
        <v>78</v>
      </c>
      <c r="FF311" s="36">
        <f t="shared" si="856"/>
        <v>50</v>
      </c>
      <c r="FG311" s="5">
        <f t="shared" si="857"/>
        <v>22</v>
      </c>
      <c r="FH311" s="36">
        <f t="shared" si="858"/>
        <v>19.5</v>
      </c>
      <c r="FI311" s="36">
        <f t="shared" si="859"/>
        <v>23</v>
      </c>
      <c r="FJ311" s="5">
        <f t="shared" si="860"/>
        <v>1.5333333333333334</v>
      </c>
      <c r="FK311" s="5">
        <f t="shared" si="861"/>
        <v>0.39</v>
      </c>
      <c r="FL311" s="5">
        <f t="shared" si="862"/>
        <v>1.375</v>
      </c>
      <c r="FM311" s="5">
        <f t="shared" si="863"/>
        <v>0.16666666666666666</v>
      </c>
      <c r="FN311" s="5">
        <f t="shared" si="864"/>
        <v>1.7</v>
      </c>
      <c r="FO311" s="5" t="str">
        <f t="shared" si="865"/>
        <v/>
      </c>
      <c r="FP311" s="4">
        <f t="shared" si="866"/>
        <v>128.30000000000001</v>
      </c>
      <c r="FQ311" s="4">
        <f t="shared" si="867"/>
        <v>113.99999999999999</v>
      </c>
      <c r="FR311" s="4">
        <f t="shared" si="868"/>
        <v>202</v>
      </c>
      <c r="FS311" s="65">
        <f t="shared" si="869"/>
        <v>0.1971247130716953</v>
      </c>
      <c r="FT311" s="65">
        <f t="shared" si="870"/>
        <v>0.39008389741467198</v>
      </c>
      <c r="FU311" s="65">
        <f t="shared" si="871"/>
        <v>-0.4348113686251639</v>
      </c>
      <c r="FV311" s="65">
        <f t="shared" si="872"/>
        <v>-0.33243845991560533</v>
      </c>
      <c r="FW311" s="65">
        <f t="shared" si="873"/>
        <v>0.87191093920946272</v>
      </c>
      <c r="FX311" s="65">
        <f t="shared" si="874"/>
        <v>-0.20513666938298494</v>
      </c>
      <c r="FY311" s="65">
        <f t="shared" si="875"/>
        <v>4.5608798317789292</v>
      </c>
      <c r="FZ311" s="65">
        <f t="shared" si="876"/>
        <v>-5.7430211135038327</v>
      </c>
      <c r="GA311" s="65">
        <f t="shared" si="877"/>
        <v>0.40144447606220113</v>
      </c>
      <c r="GB311" s="65">
        <f t="shared" si="878"/>
        <v>0.59007200000000004</v>
      </c>
      <c r="GC311" s="65">
        <f t="shared" si="879"/>
        <v>-1.471646</v>
      </c>
      <c r="GD311" s="65">
        <f t="shared" si="880"/>
        <v>-2.172822</v>
      </c>
    </row>
    <row r="312" spans="1:186">
      <c r="A312" s="38" t="s">
        <v>185</v>
      </c>
      <c r="B312" s="37">
        <v>681187.01706800004</v>
      </c>
      <c r="C312" s="4">
        <v>4915973.1553300004</v>
      </c>
      <c r="D312" s="38" t="s">
        <v>439</v>
      </c>
      <c r="E312" s="38" t="s">
        <v>651</v>
      </c>
      <c r="F312" s="58">
        <v>5211</v>
      </c>
      <c r="G312" s="38" t="s">
        <v>450</v>
      </c>
      <c r="H312" s="34">
        <v>45</v>
      </c>
      <c r="I312" s="34">
        <v>1.36</v>
      </c>
      <c r="J312" s="34">
        <v>15.38</v>
      </c>
      <c r="K312" s="34">
        <v>11.23</v>
      </c>
      <c r="L312" s="34">
        <v>0.23</v>
      </c>
      <c r="M312" s="34">
        <v>6.45</v>
      </c>
      <c r="N312" s="34">
        <v>12.35</v>
      </c>
      <c r="O312" s="34">
        <v>3</v>
      </c>
      <c r="P312" s="34">
        <v>0.04</v>
      </c>
      <c r="Q312" s="34">
        <v>0.02</v>
      </c>
      <c r="R312" s="34"/>
      <c r="S312" s="5">
        <v>95.06</v>
      </c>
      <c r="W312" s="4">
        <v>224</v>
      </c>
      <c r="Y312" s="4">
        <v>70</v>
      </c>
      <c r="AB312" s="4">
        <v>14</v>
      </c>
      <c r="AC312" s="4">
        <v>119</v>
      </c>
      <c r="AD312" s="4">
        <v>34</v>
      </c>
      <c r="AE312" s="4">
        <v>92</v>
      </c>
      <c r="AF312" s="26">
        <v>10</v>
      </c>
      <c r="AG312" s="4">
        <v>9</v>
      </c>
      <c r="BK312" s="4">
        <f t="shared" si="757"/>
        <v>8153</v>
      </c>
      <c r="BL312" s="6">
        <f t="shared" si="758"/>
        <v>0.74887668497254112</v>
      </c>
      <c r="BM312" s="6">
        <f t="shared" si="759"/>
        <v>1.7025538307461195E-2</v>
      </c>
      <c r="BN312" s="6">
        <f t="shared" si="760"/>
        <v>0.30162777015101</v>
      </c>
      <c r="BO312" s="6">
        <f t="shared" si="761"/>
        <v>0.14063869755792111</v>
      </c>
      <c r="BP312" s="6">
        <f t="shared" si="762"/>
        <v>3.2421764871722585E-3</v>
      </c>
      <c r="BQ312" s="6">
        <f t="shared" si="763"/>
        <v>0.16000992309600595</v>
      </c>
      <c r="BR312" s="6">
        <f t="shared" si="764"/>
        <v>0.22022111269614836</v>
      </c>
      <c r="BS312" s="6">
        <f t="shared" si="765"/>
        <v>9.6805421103581812E-2</v>
      </c>
      <c r="BT312" s="6">
        <f t="shared" si="766"/>
        <v>8.4925690021231425E-4</v>
      </c>
      <c r="BU312" s="6">
        <f t="shared" si="767"/>
        <v>2.818092151613358E-4</v>
      </c>
      <c r="BV312" s="5">
        <f t="shared" si="768"/>
        <v>1.34</v>
      </c>
      <c r="BW312" s="5">
        <f t="shared" si="769"/>
        <v>8.9</v>
      </c>
      <c r="BX312" s="36">
        <f t="shared" si="770"/>
        <v>55.86</v>
      </c>
      <c r="BY312" s="5">
        <f t="shared" si="771"/>
        <v>1.57</v>
      </c>
      <c r="BZ312" s="5">
        <f t="shared" si="772"/>
        <v>11.31</v>
      </c>
      <c r="CA312" s="5">
        <f t="shared" si="773"/>
        <v>9.08</v>
      </c>
      <c r="CB312" s="5">
        <f t="shared" si="774"/>
        <v>68</v>
      </c>
      <c r="CC312" s="5">
        <f t="shared" si="775"/>
        <v>3.04</v>
      </c>
      <c r="CD312" s="5">
        <f t="shared" si="776"/>
        <v>-9.3099999999999987</v>
      </c>
      <c r="CE312" s="34">
        <f t="shared" si="777"/>
        <v>6.49</v>
      </c>
      <c r="CF312" s="34">
        <f t="shared" si="778"/>
        <v>21.84</v>
      </c>
      <c r="CG312" s="34">
        <f t="shared" si="779"/>
        <v>29.716117216117215</v>
      </c>
      <c r="CH312" s="5">
        <f t="shared" si="780"/>
        <v>3.8</v>
      </c>
      <c r="CI312" s="5">
        <f t="shared" si="781"/>
        <v>0.04</v>
      </c>
      <c r="CJ312" s="6">
        <f t="shared" si="782"/>
        <v>0.46</v>
      </c>
      <c r="CK312" s="5">
        <f t="shared" si="783"/>
        <v>0.11799999999999999</v>
      </c>
      <c r="CL312" s="5" t="str">
        <f t="shared" si="784"/>
        <v/>
      </c>
      <c r="CM312" s="5">
        <f t="shared" si="785"/>
        <v>0.64</v>
      </c>
      <c r="CN312" s="5">
        <f t="shared" si="786"/>
        <v>0.31</v>
      </c>
      <c r="CO312" s="5" t="str">
        <f t="shared" si="787"/>
        <v/>
      </c>
      <c r="CP312" s="5">
        <f t="shared" si="788"/>
        <v>2.71</v>
      </c>
      <c r="CQ312" s="6">
        <f t="shared" si="789"/>
        <v>0.29399999999999998</v>
      </c>
      <c r="CR312" s="40">
        <f t="shared" si="790"/>
        <v>6.7999999999999996E-3</v>
      </c>
      <c r="CS312" s="5">
        <f t="shared" si="791"/>
        <v>0.9</v>
      </c>
      <c r="CT312" s="5" t="str">
        <f t="shared" si="792"/>
        <v/>
      </c>
      <c r="CU312" s="5" t="str">
        <f t="shared" si="793"/>
        <v/>
      </c>
      <c r="CV312" s="5" t="str">
        <f t="shared" si="794"/>
        <v/>
      </c>
      <c r="CW312" s="5">
        <f t="shared" si="795"/>
        <v>9.1999999999999993</v>
      </c>
      <c r="CX312" s="5" t="str">
        <f t="shared" si="796"/>
        <v/>
      </c>
      <c r="CY312" s="4">
        <f t="shared" si="797"/>
        <v>240</v>
      </c>
      <c r="CZ312" s="4">
        <f t="shared" si="798"/>
        <v>88.6</v>
      </c>
      <c r="DA312" s="4" t="str">
        <f t="shared" si="799"/>
        <v/>
      </c>
      <c r="DB312" s="5">
        <f t="shared" si="800"/>
        <v>0.26</v>
      </c>
      <c r="DC312" s="5" t="str">
        <f t="shared" si="801"/>
        <v/>
      </c>
      <c r="DD312" s="5" t="str">
        <f t="shared" si="802"/>
        <v/>
      </c>
      <c r="DE312" s="5" t="str">
        <f t="shared" si="803"/>
        <v/>
      </c>
      <c r="DF312" s="5" t="str">
        <f t="shared" si="804"/>
        <v/>
      </c>
      <c r="DG312" s="5" t="str">
        <f t="shared" si="805"/>
        <v/>
      </c>
      <c r="DH312" s="5" t="str">
        <f t="shared" si="806"/>
        <v/>
      </c>
      <c r="DI312" s="5" t="str">
        <f t="shared" si="807"/>
        <v/>
      </c>
      <c r="DJ312" s="5" t="str">
        <f t="shared" si="808"/>
        <v/>
      </c>
      <c r="DK312" s="5" t="str">
        <f t="shared" si="809"/>
        <v/>
      </c>
      <c r="DL312" s="5" t="str">
        <f t="shared" si="810"/>
        <v/>
      </c>
      <c r="DM312" s="5" t="str">
        <f t="shared" si="811"/>
        <v/>
      </c>
      <c r="DN312" s="5" t="str">
        <f t="shared" si="812"/>
        <v/>
      </c>
      <c r="DO312" s="5" t="str">
        <f t="shared" si="813"/>
        <v/>
      </c>
      <c r="DP312" s="5" t="str">
        <f t="shared" si="814"/>
        <v/>
      </c>
      <c r="DQ312" s="5" t="str">
        <f t="shared" si="815"/>
        <v/>
      </c>
      <c r="DR312" s="5" t="str">
        <f t="shared" si="816"/>
        <v/>
      </c>
      <c r="DS312" s="5" t="str">
        <f t="shared" si="817"/>
        <v/>
      </c>
      <c r="DT312" s="5" t="str">
        <f t="shared" si="818"/>
        <v/>
      </c>
      <c r="DU312" s="5" t="str">
        <f t="shared" si="819"/>
        <v/>
      </c>
      <c r="DV312" s="5" t="str">
        <f t="shared" si="820"/>
        <v/>
      </c>
      <c r="DW312" s="5" t="str">
        <f t="shared" si="821"/>
        <v/>
      </c>
      <c r="DX312" s="5" t="str">
        <f t="shared" si="822"/>
        <v/>
      </c>
      <c r="DY312" s="5">
        <f t="shared" si="823"/>
        <v>1.73</v>
      </c>
      <c r="DZ312" s="36">
        <f t="shared" si="824"/>
        <v>44</v>
      </c>
      <c r="EA312" s="36" t="str">
        <f t="shared" si="825"/>
        <v/>
      </c>
      <c r="EB312" s="4">
        <f t="shared" si="826"/>
        <v>-316.17727689951784</v>
      </c>
      <c r="EC312" s="4">
        <f t="shared" si="827"/>
        <v>5.1568085229539982</v>
      </c>
      <c r="ED312" s="4">
        <f t="shared" si="828"/>
        <v>-236.46913324508085</v>
      </c>
      <c r="EE312" s="4">
        <f t="shared" si="829"/>
        <v>317.67415896138823</v>
      </c>
      <c r="EF312" s="4">
        <f t="shared" si="830"/>
        <v>232.16903251565776</v>
      </c>
      <c r="EG312" s="5">
        <f t="shared" si="831"/>
        <v>0.56068700081869127</v>
      </c>
      <c r="EH312" s="5">
        <f t="shared" si="832"/>
        <v>3.090283591408244</v>
      </c>
      <c r="EI312" s="5">
        <f t="shared" si="833"/>
        <v>0.94916230891306141</v>
      </c>
      <c r="EJ312" s="5">
        <f t="shared" si="834"/>
        <v>0.44330151527284944</v>
      </c>
      <c r="EK312" s="5">
        <f t="shared" si="835"/>
        <v>0.3216833880036874</v>
      </c>
      <c r="EL312" s="5">
        <f t="shared" si="836"/>
        <v>1.4640571219354699</v>
      </c>
      <c r="EM312" s="5">
        <f t="shared" si="837"/>
        <v>0.34</v>
      </c>
      <c r="EN312" s="5">
        <f t="shared" si="838"/>
        <v>19.64</v>
      </c>
      <c r="EO312" s="36">
        <f t="shared" si="839"/>
        <v>1.36</v>
      </c>
      <c r="EP312" s="36">
        <f t="shared" si="840"/>
        <v>2.3000000000000003</v>
      </c>
      <c r="EQ312" s="36">
        <f t="shared" si="841"/>
        <v>0.2</v>
      </c>
      <c r="ER312" s="36">
        <f t="shared" si="842"/>
        <v>81.532000000000011</v>
      </c>
      <c r="ES312" s="36">
        <f t="shared" si="843"/>
        <v>92</v>
      </c>
      <c r="ET312" s="36">
        <f t="shared" si="844"/>
        <v>102</v>
      </c>
      <c r="EU312" s="36">
        <f t="shared" si="845"/>
        <v>10.107000000000001</v>
      </c>
      <c r="EV312" s="36">
        <f t="shared" si="846"/>
        <v>6.45</v>
      </c>
      <c r="EW312" s="36">
        <f t="shared" si="847"/>
        <v>15.38</v>
      </c>
      <c r="EX312" s="36">
        <f t="shared" si="848"/>
        <v>10.107000000000001</v>
      </c>
      <c r="EY312" s="36">
        <f t="shared" si="849"/>
        <v>3.04</v>
      </c>
      <c r="EZ312" s="36">
        <f t="shared" si="850"/>
        <v>6.45</v>
      </c>
      <c r="FA312" s="5" t="str">
        <f t="shared" si="851"/>
        <v/>
      </c>
      <c r="FB312" s="5" t="str">
        <f t="shared" si="852"/>
        <v/>
      </c>
      <c r="FC312" s="5" t="str">
        <f t="shared" si="853"/>
        <v/>
      </c>
      <c r="FD312" s="36">
        <f t="shared" si="854"/>
        <v>81.532000000000011</v>
      </c>
      <c r="FE312" s="36">
        <f t="shared" si="855"/>
        <v>92</v>
      </c>
      <c r="FF312" s="36">
        <f t="shared" si="856"/>
        <v>59.5</v>
      </c>
      <c r="FG312" s="5">
        <f t="shared" si="857"/>
        <v>20</v>
      </c>
      <c r="FH312" s="36">
        <f t="shared" si="858"/>
        <v>23</v>
      </c>
      <c r="FI312" s="36">
        <f t="shared" si="859"/>
        <v>34</v>
      </c>
      <c r="FJ312" s="5" t="str">
        <f t="shared" si="860"/>
        <v/>
      </c>
      <c r="FK312" s="5" t="str">
        <f t="shared" si="861"/>
        <v/>
      </c>
      <c r="FL312" s="5" t="str">
        <f t="shared" si="862"/>
        <v/>
      </c>
      <c r="FM312" s="5">
        <f t="shared" si="863"/>
        <v>0.46666666666666667</v>
      </c>
      <c r="FN312" s="5" t="str">
        <f t="shared" si="864"/>
        <v/>
      </c>
      <c r="FO312" s="5" t="str">
        <f t="shared" si="865"/>
        <v/>
      </c>
      <c r="FP312" s="4">
        <f t="shared" si="866"/>
        <v>163.06</v>
      </c>
      <c r="FQ312" s="4" t="str">
        <f t="shared" si="867"/>
        <v/>
      </c>
      <c r="FR312" s="4" t="str">
        <f t="shared" si="868"/>
        <v/>
      </c>
      <c r="FS312" s="65" t="str">
        <f t="shared" si="869"/>
        <v/>
      </c>
      <c r="FT312" s="65" t="str">
        <f t="shared" si="870"/>
        <v/>
      </c>
      <c r="FU312" s="65" t="str">
        <f t="shared" si="871"/>
        <v/>
      </c>
      <c r="FV312" s="65" t="str">
        <f t="shared" si="872"/>
        <v/>
      </c>
      <c r="FW312" s="65">
        <f t="shared" si="873"/>
        <v>0.71224194768140647</v>
      </c>
      <c r="FX312" s="65">
        <f t="shared" si="874"/>
        <v>-0.23371048960353738</v>
      </c>
      <c r="FY312" s="65">
        <f t="shared" si="875"/>
        <v>4.3242066258017422</v>
      </c>
      <c r="FZ312" s="65">
        <f t="shared" si="876"/>
        <v>-5.607152992114532</v>
      </c>
      <c r="GA312" s="65">
        <f t="shared" si="877"/>
        <v>0.37704629193329831</v>
      </c>
      <c r="GB312" s="65">
        <f t="shared" si="878"/>
        <v>0.27225400000000005</v>
      </c>
      <c r="GC312" s="65">
        <f t="shared" si="879"/>
        <v>-1.5204220000000004</v>
      </c>
      <c r="GD312" s="65">
        <f t="shared" si="880"/>
        <v>-2.3224110000000002</v>
      </c>
    </row>
    <row r="313" spans="1:186">
      <c r="A313" s="38" t="s">
        <v>185</v>
      </c>
      <c r="B313" s="37">
        <v>681187.01706800004</v>
      </c>
      <c r="C313" s="4">
        <v>4916040.4431999996</v>
      </c>
      <c r="D313" s="38" t="s">
        <v>439</v>
      </c>
      <c r="E313" s="38" t="s">
        <v>651</v>
      </c>
      <c r="F313" s="58">
        <v>5212</v>
      </c>
      <c r="G313" s="38" t="s">
        <v>451</v>
      </c>
      <c r="H313" s="34">
        <v>49.96</v>
      </c>
      <c r="I313" s="34">
        <v>1.29</v>
      </c>
      <c r="J313" s="34">
        <v>14.85</v>
      </c>
      <c r="K313" s="34">
        <v>10.94</v>
      </c>
      <c r="L313" s="34">
        <v>0.19</v>
      </c>
      <c r="M313" s="34">
        <v>5.95</v>
      </c>
      <c r="N313" s="34">
        <v>13.52</v>
      </c>
      <c r="O313" s="34">
        <v>3.27</v>
      </c>
      <c r="P313" s="34">
        <v>0.01</v>
      </c>
      <c r="Q313" s="34">
        <v>0.05</v>
      </c>
      <c r="R313" s="34"/>
      <c r="S313" s="5">
        <v>100.02999999999999</v>
      </c>
      <c r="U313" s="4">
        <v>39</v>
      </c>
      <c r="W313" s="4">
        <v>222</v>
      </c>
      <c r="Y313" s="4">
        <v>94</v>
      </c>
      <c r="AB313" s="4">
        <v>14</v>
      </c>
      <c r="AC313" s="4">
        <v>126</v>
      </c>
      <c r="AD313" s="4">
        <v>33</v>
      </c>
      <c r="AE313" s="4">
        <v>91</v>
      </c>
      <c r="AF313" s="26">
        <v>10</v>
      </c>
      <c r="AG313" s="4">
        <v>9</v>
      </c>
      <c r="AH313" s="5">
        <v>2.94</v>
      </c>
      <c r="AI313" s="5">
        <v>9.4</v>
      </c>
      <c r="AK313" s="5">
        <v>7.5</v>
      </c>
      <c r="AL313" s="5">
        <v>2.74</v>
      </c>
      <c r="AM313" s="5">
        <v>1.02</v>
      </c>
      <c r="AO313" s="5">
        <v>0.57999999999999996</v>
      </c>
      <c r="AT313" s="5">
        <v>3.07</v>
      </c>
      <c r="AU313" s="5">
        <v>0.47</v>
      </c>
      <c r="BK313" s="4">
        <f t="shared" si="757"/>
        <v>7734</v>
      </c>
      <c r="BL313" s="6">
        <f t="shared" si="758"/>
        <v>0.83141953736062568</v>
      </c>
      <c r="BM313" s="6">
        <f t="shared" si="759"/>
        <v>1.614922383575363E-2</v>
      </c>
      <c r="BN313" s="6">
        <f t="shared" si="760"/>
        <v>0.29123357521082566</v>
      </c>
      <c r="BO313" s="6">
        <f t="shared" si="761"/>
        <v>0.13700688791484034</v>
      </c>
      <c r="BP313" s="6">
        <f t="shared" si="762"/>
        <v>2.6783197067944743E-3</v>
      </c>
      <c r="BQ313" s="6">
        <f t="shared" si="763"/>
        <v>0.14760605308856362</v>
      </c>
      <c r="BR313" s="6">
        <f t="shared" si="764"/>
        <v>0.24108416547788872</v>
      </c>
      <c r="BS313" s="6">
        <f t="shared" si="765"/>
        <v>0.10551790900290417</v>
      </c>
      <c r="BT313" s="6">
        <f t="shared" si="766"/>
        <v>2.1231422505307856E-4</v>
      </c>
      <c r="BU313" s="6">
        <f t="shared" si="767"/>
        <v>7.0452303790333951E-4</v>
      </c>
      <c r="BV313" s="5">
        <f t="shared" si="768"/>
        <v>1.3</v>
      </c>
      <c r="BW313" s="5">
        <f t="shared" si="769"/>
        <v>8.68</v>
      </c>
      <c r="BX313" s="36">
        <f t="shared" si="770"/>
        <v>54.51</v>
      </c>
      <c r="BY313" s="5">
        <f t="shared" si="771"/>
        <v>1.65</v>
      </c>
      <c r="BZ313" s="5">
        <f t="shared" si="772"/>
        <v>11.51</v>
      </c>
      <c r="CA313" s="5">
        <f t="shared" si="773"/>
        <v>10.48</v>
      </c>
      <c r="CB313" s="5">
        <f t="shared" si="774"/>
        <v>25.8</v>
      </c>
      <c r="CC313" s="5">
        <f t="shared" si="775"/>
        <v>3.28</v>
      </c>
      <c r="CD313" s="5">
        <f t="shared" si="776"/>
        <v>-10.24</v>
      </c>
      <c r="CE313" s="34">
        <f t="shared" si="777"/>
        <v>5.96</v>
      </c>
      <c r="CF313" s="34">
        <f t="shared" si="778"/>
        <v>22.75</v>
      </c>
      <c r="CG313" s="34">
        <f t="shared" si="779"/>
        <v>26.197802197802201</v>
      </c>
      <c r="CH313" s="5">
        <f t="shared" si="780"/>
        <v>0.38</v>
      </c>
      <c r="CI313" s="5">
        <f t="shared" si="781"/>
        <v>0.01</v>
      </c>
      <c r="CJ313" s="6">
        <f t="shared" si="782"/>
        <v>0.182</v>
      </c>
      <c r="CK313" s="5">
        <f t="shared" si="783"/>
        <v>0.111</v>
      </c>
      <c r="CL313" s="5">
        <f t="shared" si="784"/>
        <v>16.8</v>
      </c>
      <c r="CM313" s="5">
        <f t="shared" si="785"/>
        <v>0.64</v>
      </c>
      <c r="CN313" s="5">
        <f t="shared" si="786"/>
        <v>0.42</v>
      </c>
      <c r="CO313" s="5" t="str">
        <f t="shared" si="787"/>
        <v/>
      </c>
      <c r="CP313" s="5">
        <f t="shared" si="788"/>
        <v>2.76</v>
      </c>
      <c r="CQ313" s="6">
        <f t="shared" si="789"/>
        <v>0.30299999999999999</v>
      </c>
      <c r="CR313" s="40">
        <f t="shared" si="790"/>
        <v>7.1000000000000004E-3</v>
      </c>
      <c r="CS313" s="5">
        <f t="shared" si="791"/>
        <v>0.9</v>
      </c>
      <c r="CT313" s="5">
        <f t="shared" si="792"/>
        <v>3.06</v>
      </c>
      <c r="CU313" s="5" t="str">
        <f t="shared" si="793"/>
        <v/>
      </c>
      <c r="CV313" s="5" t="str">
        <f t="shared" si="794"/>
        <v/>
      </c>
      <c r="CW313" s="5">
        <f t="shared" si="795"/>
        <v>9.1</v>
      </c>
      <c r="CX313" s="5">
        <f t="shared" si="796"/>
        <v>3.06</v>
      </c>
      <c r="CY313" s="4">
        <f t="shared" si="797"/>
        <v>234</v>
      </c>
      <c r="CZ313" s="4">
        <f t="shared" si="798"/>
        <v>85</v>
      </c>
      <c r="DA313" s="4">
        <f t="shared" si="799"/>
        <v>2519</v>
      </c>
      <c r="DB313" s="5">
        <f t="shared" si="800"/>
        <v>0.27</v>
      </c>
      <c r="DC313" s="5">
        <f t="shared" si="801"/>
        <v>2.93</v>
      </c>
      <c r="DD313" s="5" t="str">
        <f t="shared" si="802"/>
        <v/>
      </c>
      <c r="DE313" s="5" t="str">
        <f t="shared" si="803"/>
        <v/>
      </c>
      <c r="DF313" s="5">
        <f t="shared" si="804"/>
        <v>3.26</v>
      </c>
      <c r="DG313" s="5" t="str">
        <f t="shared" si="805"/>
        <v/>
      </c>
      <c r="DH313" s="5" t="str">
        <f t="shared" si="806"/>
        <v/>
      </c>
      <c r="DI313" s="5">
        <f t="shared" si="807"/>
        <v>0.42</v>
      </c>
      <c r="DJ313" s="5">
        <f t="shared" si="808"/>
        <v>8.75</v>
      </c>
      <c r="DK313" s="5">
        <f t="shared" si="809"/>
        <v>0.28999999999999998</v>
      </c>
      <c r="DL313" s="5" t="str">
        <f t="shared" si="810"/>
        <v/>
      </c>
      <c r="DM313" s="5" t="str">
        <f t="shared" si="811"/>
        <v/>
      </c>
      <c r="DN313" s="5" t="str">
        <f t="shared" si="812"/>
        <v/>
      </c>
      <c r="DO313" s="5" t="str">
        <f t="shared" si="813"/>
        <v/>
      </c>
      <c r="DP313" s="5" t="str">
        <f t="shared" si="814"/>
        <v/>
      </c>
      <c r="DQ313" s="5">
        <f t="shared" si="815"/>
        <v>0.64</v>
      </c>
      <c r="DR313" s="5">
        <f t="shared" si="816"/>
        <v>0.66</v>
      </c>
      <c r="DS313" s="5">
        <f t="shared" si="817"/>
        <v>0.97</v>
      </c>
      <c r="DT313" s="5" t="str">
        <f t="shared" si="818"/>
        <v/>
      </c>
      <c r="DU313" s="5">
        <f t="shared" si="819"/>
        <v>0.3</v>
      </c>
      <c r="DV313" s="5" t="str">
        <f t="shared" si="820"/>
        <v/>
      </c>
      <c r="DW313" s="5" t="str">
        <f t="shared" si="821"/>
        <v/>
      </c>
      <c r="DX313" s="5" t="str">
        <f t="shared" si="822"/>
        <v/>
      </c>
      <c r="DY313" s="5">
        <f t="shared" si="823"/>
        <v>1.75</v>
      </c>
      <c r="DZ313" s="36">
        <f t="shared" si="824"/>
        <v>43</v>
      </c>
      <c r="EA313" s="36" t="str">
        <f t="shared" si="825"/>
        <v/>
      </c>
      <c r="EB313" s="4">
        <f t="shared" si="826"/>
        <v>-346.38976025573982</v>
      </c>
      <c r="EC313" s="4">
        <f t="shared" si="827"/>
        <v>10.686845573658843</v>
      </c>
      <c r="ED313" s="4">
        <f t="shared" si="828"/>
        <v>-296.66497897290907</v>
      </c>
      <c r="EE313" s="4">
        <f t="shared" si="829"/>
        <v>300.76216483915755</v>
      </c>
      <c r="EF313" s="4">
        <f t="shared" si="830"/>
        <v>243.55098958718361</v>
      </c>
      <c r="EG313" s="5">
        <f t="shared" si="831"/>
        <v>0.4955063325566616</v>
      </c>
      <c r="EH313" s="5">
        <f t="shared" si="832"/>
        <v>2.755918578305288</v>
      </c>
      <c r="EI313" s="5">
        <f t="shared" si="833"/>
        <v>0.83998563399011994</v>
      </c>
      <c r="EJ313" s="5">
        <f t="shared" si="834"/>
        <v>0.43842120700647219</v>
      </c>
      <c r="EK313" s="5">
        <f t="shared" si="835"/>
        <v>0.36239019136117884</v>
      </c>
      <c r="EL313" s="5">
        <f t="shared" si="836"/>
        <v>1.656490912973791</v>
      </c>
      <c r="EM313" s="5">
        <f t="shared" si="837"/>
        <v>0.3</v>
      </c>
      <c r="EN313" s="5">
        <f t="shared" si="838"/>
        <v>19.72</v>
      </c>
      <c r="EO313" s="36">
        <f t="shared" si="839"/>
        <v>1.29</v>
      </c>
      <c r="EP313" s="36">
        <f t="shared" si="840"/>
        <v>1.9</v>
      </c>
      <c r="EQ313" s="36">
        <f t="shared" si="841"/>
        <v>0.5</v>
      </c>
      <c r="ER313" s="36">
        <f t="shared" si="842"/>
        <v>77.33550000000001</v>
      </c>
      <c r="ES313" s="36">
        <f t="shared" si="843"/>
        <v>91</v>
      </c>
      <c r="ET313" s="36">
        <f t="shared" si="844"/>
        <v>99</v>
      </c>
      <c r="EU313" s="36">
        <f t="shared" si="845"/>
        <v>9.8460000000000001</v>
      </c>
      <c r="EV313" s="36">
        <f t="shared" si="846"/>
        <v>5.95</v>
      </c>
      <c r="EW313" s="36">
        <f t="shared" si="847"/>
        <v>14.85</v>
      </c>
      <c r="EX313" s="36">
        <f t="shared" si="848"/>
        <v>9.8460000000000001</v>
      </c>
      <c r="EY313" s="36">
        <f t="shared" si="849"/>
        <v>3.28</v>
      </c>
      <c r="EZ313" s="36">
        <f t="shared" si="850"/>
        <v>5.95</v>
      </c>
      <c r="FA313" s="5" t="str">
        <f t="shared" si="851"/>
        <v/>
      </c>
      <c r="FB313" s="5" t="str">
        <f t="shared" si="852"/>
        <v/>
      </c>
      <c r="FC313" s="5" t="str">
        <f t="shared" si="853"/>
        <v/>
      </c>
      <c r="FD313" s="36">
        <f t="shared" si="854"/>
        <v>77.33550000000001</v>
      </c>
      <c r="FE313" s="36">
        <f t="shared" si="855"/>
        <v>91</v>
      </c>
      <c r="FF313" s="36">
        <f t="shared" si="856"/>
        <v>63</v>
      </c>
      <c r="FG313" s="5">
        <f t="shared" si="857"/>
        <v>20</v>
      </c>
      <c r="FH313" s="36">
        <f t="shared" si="858"/>
        <v>22.75</v>
      </c>
      <c r="FI313" s="36">
        <f t="shared" si="859"/>
        <v>33</v>
      </c>
      <c r="FJ313" s="5">
        <f t="shared" si="860"/>
        <v>2.2000000000000002</v>
      </c>
      <c r="FK313" s="5">
        <f t="shared" si="861"/>
        <v>0.29399999999999998</v>
      </c>
      <c r="FL313" s="5">
        <f t="shared" si="862"/>
        <v>1.25</v>
      </c>
      <c r="FM313" s="5">
        <f t="shared" si="863"/>
        <v>0.46666666666666667</v>
      </c>
      <c r="FN313" s="5" t="str">
        <f t="shared" si="864"/>
        <v/>
      </c>
      <c r="FO313" s="5" t="str">
        <f t="shared" si="865"/>
        <v/>
      </c>
      <c r="FP313" s="4">
        <f t="shared" si="866"/>
        <v>154.68</v>
      </c>
      <c r="FQ313" s="4">
        <f t="shared" si="867"/>
        <v>137</v>
      </c>
      <c r="FR313" s="4" t="str">
        <f t="shared" si="868"/>
        <v/>
      </c>
      <c r="FS313" s="65" t="str">
        <f t="shared" si="869"/>
        <v/>
      </c>
      <c r="FT313" s="65">
        <f t="shared" si="870"/>
        <v>0.10060044796149015</v>
      </c>
      <c r="FU313" s="65">
        <f t="shared" si="871"/>
        <v>-0.36246769050981864</v>
      </c>
      <c r="FV313" s="65">
        <f t="shared" si="872"/>
        <v>-0.27069731715417339</v>
      </c>
      <c r="FW313" s="65">
        <f t="shared" si="873"/>
        <v>0.78056513819514461</v>
      </c>
      <c r="FX313" s="65">
        <f t="shared" si="874"/>
        <v>-0.18597363129152139</v>
      </c>
      <c r="FY313" s="65">
        <f t="shared" si="875"/>
        <v>4.3660643351683994</v>
      </c>
      <c r="FZ313" s="65">
        <f t="shared" si="876"/>
        <v>-5.524775892958913</v>
      </c>
      <c r="GA313" s="65">
        <f t="shared" si="877"/>
        <v>0.37489719093708707</v>
      </c>
      <c r="GB313" s="65">
        <f t="shared" si="878"/>
        <v>0.2944170000000001</v>
      </c>
      <c r="GC313" s="65">
        <f t="shared" si="879"/>
        <v>-1.5935319999999999</v>
      </c>
      <c r="GD313" s="65">
        <f t="shared" si="880"/>
        <v>-2.437487</v>
      </c>
    </row>
    <row r="314" spans="1:186">
      <c r="A314" s="38" t="s">
        <v>185</v>
      </c>
      <c r="B314" s="37">
        <v>681077.60828199994</v>
      </c>
      <c r="C314" s="4">
        <v>4915442.0658200001</v>
      </c>
      <c r="D314" s="38" t="s">
        <v>439</v>
      </c>
      <c r="E314" s="38" t="s">
        <v>651</v>
      </c>
      <c r="F314" s="58" t="s">
        <v>652</v>
      </c>
      <c r="G314" s="38" t="s">
        <v>455</v>
      </c>
      <c r="H314" s="34">
        <v>49.46</v>
      </c>
      <c r="I314" s="34">
        <v>1.21</v>
      </c>
      <c r="J314" s="34">
        <v>15.65</v>
      </c>
      <c r="K314" s="34">
        <v>9.43</v>
      </c>
      <c r="L314" s="34">
        <v>0.19</v>
      </c>
      <c r="M314" s="34">
        <v>6.17</v>
      </c>
      <c r="N314" s="34">
        <v>14.47</v>
      </c>
      <c r="O314" s="34">
        <v>3.4</v>
      </c>
      <c r="P314" s="34">
        <v>0.01</v>
      </c>
      <c r="Q314" s="34">
        <v>0.09</v>
      </c>
      <c r="R314" s="34"/>
      <c r="S314" s="5">
        <v>100.08000000000001</v>
      </c>
      <c r="W314" s="4">
        <v>318</v>
      </c>
      <c r="Y314" s="4">
        <v>101</v>
      </c>
      <c r="AB314" s="4">
        <v>14</v>
      </c>
      <c r="AC314" s="4">
        <v>134</v>
      </c>
      <c r="AD314" s="4">
        <v>30</v>
      </c>
      <c r="AE314" s="4">
        <v>84</v>
      </c>
      <c r="AF314" s="26">
        <v>10</v>
      </c>
      <c r="AG314" s="4">
        <v>32</v>
      </c>
      <c r="BK314" s="4">
        <f t="shared" si="757"/>
        <v>7254</v>
      </c>
      <c r="BL314" s="6">
        <f t="shared" si="758"/>
        <v>0.82309868530537522</v>
      </c>
      <c r="BM314" s="6">
        <f t="shared" si="759"/>
        <v>1.514772158237356E-2</v>
      </c>
      <c r="BN314" s="6">
        <f t="shared" si="760"/>
        <v>0.30692292606393412</v>
      </c>
      <c r="BO314" s="6">
        <f t="shared" si="761"/>
        <v>0.11809643080776457</v>
      </c>
      <c r="BP314" s="6">
        <f t="shared" si="762"/>
        <v>2.6783197067944743E-3</v>
      </c>
      <c r="BQ314" s="6">
        <f t="shared" si="763"/>
        <v>0.15306375589183824</v>
      </c>
      <c r="BR314" s="6">
        <f t="shared" si="764"/>
        <v>0.25802425106990018</v>
      </c>
      <c r="BS314" s="6">
        <f t="shared" si="765"/>
        <v>0.10971281058405938</v>
      </c>
      <c r="BT314" s="6">
        <f t="shared" si="766"/>
        <v>2.1231422505307856E-4</v>
      </c>
      <c r="BU314" s="6">
        <f t="shared" si="767"/>
        <v>1.2681414682260109E-3</v>
      </c>
      <c r="BV314" s="5">
        <f t="shared" si="768"/>
        <v>1.1200000000000001</v>
      </c>
      <c r="BW314" s="5">
        <f t="shared" si="769"/>
        <v>7.48</v>
      </c>
      <c r="BX314" s="36">
        <f t="shared" si="770"/>
        <v>59.04</v>
      </c>
      <c r="BY314" s="5">
        <f t="shared" si="771"/>
        <v>1.38</v>
      </c>
      <c r="BZ314" s="5">
        <f t="shared" si="772"/>
        <v>12.93</v>
      </c>
      <c r="CA314" s="5">
        <f t="shared" si="773"/>
        <v>11.96</v>
      </c>
      <c r="CB314" s="5">
        <f t="shared" si="774"/>
        <v>13.44</v>
      </c>
      <c r="CC314" s="5">
        <f t="shared" si="775"/>
        <v>3.41</v>
      </c>
      <c r="CD314" s="5">
        <f t="shared" si="776"/>
        <v>-11.06</v>
      </c>
      <c r="CE314" s="34">
        <f t="shared" si="777"/>
        <v>6.18</v>
      </c>
      <c r="CF314" s="34">
        <f t="shared" si="778"/>
        <v>24.05</v>
      </c>
      <c r="CG314" s="34">
        <f t="shared" si="779"/>
        <v>25.696465696465694</v>
      </c>
      <c r="CH314" s="5">
        <f t="shared" si="780"/>
        <v>0.21</v>
      </c>
      <c r="CI314" s="5">
        <f t="shared" si="781"/>
        <v>0.01</v>
      </c>
      <c r="CJ314" s="6">
        <f t="shared" si="782"/>
        <v>9.2999999999999999E-2</v>
      </c>
      <c r="CK314" s="5">
        <f t="shared" si="783"/>
        <v>0.104</v>
      </c>
      <c r="CL314" s="5" t="str">
        <f t="shared" si="784"/>
        <v/>
      </c>
      <c r="CM314" s="5">
        <f t="shared" si="785"/>
        <v>2.29</v>
      </c>
      <c r="CN314" s="5">
        <f t="shared" si="786"/>
        <v>0.32</v>
      </c>
      <c r="CO314" s="5" t="str">
        <f t="shared" si="787"/>
        <v/>
      </c>
      <c r="CP314" s="5">
        <f t="shared" si="788"/>
        <v>2.8</v>
      </c>
      <c r="CQ314" s="6">
        <f t="shared" si="789"/>
        <v>0.33300000000000002</v>
      </c>
      <c r="CR314" s="40">
        <f t="shared" si="790"/>
        <v>6.8999999999999999E-3</v>
      </c>
      <c r="CS314" s="5">
        <f t="shared" si="791"/>
        <v>3.2</v>
      </c>
      <c r="CT314" s="5" t="str">
        <f t="shared" si="792"/>
        <v/>
      </c>
      <c r="CU314" s="5" t="str">
        <f t="shared" si="793"/>
        <v/>
      </c>
      <c r="CV314" s="5" t="str">
        <f t="shared" si="794"/>
        <v/>
      </c>
      <c r="CW314" s="5">
        <f t="shared" si="795"/>
        <v>8.4</v>
      </c>
      <c r="CX314" s="5" t="str">
        <f t="shared" si="796"/>
        <v/>
      </c>
      <c r="CY314" s="4">
        <f t="shared" si="797"/>
        <v>242</v>
      </c>
      <c r="CZ314" s="4">
        <f t="shared" si="798"/>
        <v>86.4</v>
      </c>
      <c r="DA314" s="4" t="str">
        <f t="shared" si="799"/>
        <v/>
      </c>
      <c r="DB314" s="5">
        <f t="shared" si="800"/>
        <v>1.07</v>
      </c>
      <c r="DC314" s="5" t="str">
        <f t="shared" si="801"/>
        <v/>
      </c>
      <c r="DD314" s="5" t="str">
        <f t="shared" si="802"/>
        <v/>
      </c>
      <c r="DE314" s="5" t="str">
        <f t="shared" si="803"/>
        <v/>
      </c>
      <c r="DF314" s="5" t="str">
        <f t="shared" si="804"/>
        <v/>
      </c>
      <c r="DG314" s="5" t="str">
        <f t="shared" si="805"/>
        <v/>
      </c>
      <c r="DH314" s="5" t="str">
        <f t="shared" si="806"/>
        <v/>
      </c>
      <c r="DI314" s="5" t="str">
        <f t="shared" si="807"/>
        <v/>
      </c>
      <c r="DJ314" s="5" t="str">
        <f t="shared" si="808"/>
        <v/>
      </c>
      <c r="DK314" s="5" t="str">
        <f t="shared" si="809"/>
        <v/>
      </c>
      <c r="DL314" s="5" t="str">
        <f t="shared" si="810"/>
        <v/>
      </c>
      <c r="DM314" s="5" t="str">
        <f t="shared" si="811"/>
        <v/>
      </c>
      <c r="DN314" s="5" t="str">
        <f t="shared" si="812"/>
        <v/>
      </c>
      <c r="DO314" s="5" t="str">
        <f t="shared" si="813"/>
        <v/>
      </c>
      <c r="DP314" s="5" t="str">
        <f t="shared" si="814"/>
        <v/>
      </c>
      <c r="DQ314" s="5" t="str">
        <f t="shared" si="815"/>
        <v/>
      </c>
      <c r="DR314" s="5" t="str">
        <f t="shared" si="816"/>
        <v/>
      </c>
      <c r="DS314" s="5" t="str">
        <f t="shared" si="817"/>
        <v/>
      </c>
      <c r="DT314" s="5" t="str">
        <f t="shared" si="818"/>
        <v/>
      </c>
      <c r="DU314" s="5" t="str">
        <f t="shared" si="819"/>
        <v/>
      </c>
      <c r="DV314" s="5" t="str">
        <f t="shared" si="820"/>
        <v/>
      </c>
      <c r="DW314" s="5" t="str">
        <f t="shared" si="821"/>
        <v/>
      </c>
      <c r="DX314" s="5" t="str">
        <f t="shared" si="822"/>
        <v/>
      </c>
      <c r="DY314" s="5">
        <f t="shared" si="823"/>
        <v>1.9</v>
      </c>
      <c r="DZ314" s="36">
        <f t="shared" si="824"/>
        <v>40</v>
      </c>
      <c r="EA314" s="36" t="str">
        <f t="shared" si="825"/>
        <v/>
      </c>
      <c r="EB314" s="4">
        <f t="shared" si="826"/>
        <v>-367.52474742890649</v>
      </c>
      <c r="EC314" s="4">
        <f t="shared" si="827"/>
        <v>-7.5750637539208077</v>
      </c>
      <c r="ED314" s="4">
        <f t="shared" si="828"/>
        <v>-319.05070088497865</v>
      </c>
      <c r="EE314" s="4">
        <f t="shared" si="829"/>
        <v>286.30790828197632</v>
      </c>
      <c r="EF314" s="4">
        <f t="shared" si="830"/>
        <v>276.26715547194448</v>
      </c>
      <c r="EG314" s="5">
        <f t="shared" si="831"/>
        <v>0.4904365997567986</v>
      </c>
      <c r="EH314" s="5">
        <f t="shared" si="832"/>
        <v>2.7935503194047531</v>
      </c>
      <c r="EI314" s="5">
        <f t="shared" si="833"/>
        <v>0.83438780581268657</v>
      </c>
      <c r="EJ314" s="5">
        <f t="shared" si="834"/>
        <v>0.42589004231346855</v>
      </c>
      <c r="EK314" s="5">
        <f t="shared" si="835"/>
        <v>0.3575226004325367</v>
      </c>
      <c r="EL314" s="5">
        <f t="shared" si="836"/>
        <v>1.682196786901307</v>
      </c>
      <c r="EM314" s="5">
        <f t="shared" si="837"/>
        <v>0.32</v>
      </c>
      <c r="EN314" s="5">
        <f t="shared" si="838"/>
        <v>18.920000000000002</v>
      </c>
      <c r="EO314" s="36">
        <f t="shared" si="839"/>
        <v>1.21</v>
      </c>
      <c r="EP314" s="36">
        <f t="shared" si="840"/>
        <v>1.9</v>
      </c>
      <c r="EQ314" s="36">
        <f t="shared" si="841"/>
        <v>0.89999999999999991</v>
      </c>
      <c r="ER314" s="36">
        <f t="shared" si="842"/>
        <v>72.539500000000004</v>
      </c>
      <c r="ES314" s="36">
        <f t="shared" si="843"/>
        <v>84</v>
      </c>
      <c r="ET314" s="36">
        <f t="shared" si="844"/>
        <v>90</v>
      </c>
      <c r="EU314" s="36">
        <f t="shared" si="845"/>
        <v>8.4870000000000001</v>
      </c>
      <c r="EV314" s="36">
        <f t="shared" si="846"/>
        <v>6.17</v>
      </c>
      <c r="EW314" s="36">
        <f t="shared" si="847"/>
        <v>15.65</v>
      </c>
      <c r="EX314" s="36">
        <f t="shared" si="848"/>
        <v>8.4870000000000001</v>
      </c>
      <c r="EY314" s="36">
        <f t="shared" si="849"/>
        <v>3.4099999999999997</v>
      </c>
      <c r="EZ314" s="36">
        <f t="shared" si="850"/>
        <v>6.17</v>
      </c>
      <c r="FA314" s="5" t="str">
        <f t="shared" si="851"/>
        <v/>
      </c>
      <c r="FB314" s="5" t="str">
        <f t="shared" si="852"/>
        <v/>
      </c>
      <c r="FC314" s="5" t="str">
        <f t="shared" si="853"/>
        <v/>
      </c>
      <c r="FD314" s="36">
        <f t="shared" si="854"/>
        <v>72.539500000000004</v>
      </c>
      <c r="FE314" s="36">
        <f t="shared" si="855"/>
        <v>84</v>
      </c>
      <c r="FF314" s="36">
        <f t="shared" si="856"/>
        <v>67</v>
      </c>
      <c r="FG314" s="5">
        <f t="shared" si="857"/>
        <v>20</v>
      </c>
      <c r="FH314" s="36">
        <f t="shared" si="858"/>
        <v>21</v>
      </c>
      <c r="FI314" s="36">
        <f t="shared" si="859"/>
        <v>30</v>
      </c>
      <c r="FJ314" s="5" t="str">
        <f t="shared" si="860"/>
        <v/>
      </c>
      <c r="FK314" s="5" t="str">
        <f t="shared" si="861"/>
        <v/>
      </c>
      <c r="FL314" s="5" t="str">
        <f t="shared" si="862"/>
        <v/>
      </c>
      <c r="FM314" s="5">
        <f t="shared" si="863"/>
        <v>0.46666666666666667</v>
      </c>
      <c r="FN314" s="5" t="str">
        <f t="shared" si="864"/>
        <v/>
      </c>
      <c r="FO314" s="5" t="str">
        <f t="shared" si="865"/>
        <v/>
      </c>
      <c r="FP314" s="4">
        <f t="shared" si="866"/>
        <v>145.08000000000001</v>
      </c>
      <c r="FQ314" s="4" t="str">
        <f t="shared" si="867"/>
        <v/>
      </c>
      <c r="FR314" s="4" t="str">
        <f t="shared" si="868"/>
        <v/>
      </c>
      <c r="FS314" s="65" t="str">
        <f t="shared" si="869"/>
        <v/>
      </c>
      <c r="FT314" s="65" t="str">
        <f t="shared" si="870"/>
        <v/>
      </c>
      <c r="FU314" s="65" t="str">
        <f t="shared" si="871"/>
        <v/>
      </c>
      <c r="FV314" s="65" t="str">
        <f t="shared" si="872"/>
        <v/>
      </c>
      <c r="FW314" s="65">
        <f t="shared" si="873"/>
        <v>0.80402343701095635</v>
      </c>
      <c r="FX314" s="65">
        <f t="shared" si="874"/>
        <v>-0.13141276155164552</v>
      </c>
      <c r="FY314" s="65">
        <f t="shared" si="875"/>
        <v>4.4881857369333025</v>
      </c>
      <c r="FZ314" s="65">
        <f t="shared" si="876"/>
        <v>-5.4432330658719685</v>
      </c>
      <c r="GA314" s="65">
        <f t="shared" si="877"/>
        <v>0.40390081332925909</v>
      </c>
      <c r="GB314" s="65">
        <f t="shared" si="878"/>
        <v>0.28047500000000014</v>
      </c>
      <c r="GC314" s="65">
        <f t="shared" si="879"/>
        <v>-1.612025</v>
      </c>
      <c r="GD314" s="65">
        <f t="shared" si="880"/>
        <v>-2.4868090000000005</v>
      </c>
    </row>
    <row r="315" spans="1:186">
      <c r="A315" s="38" t="s">
        <v>185</v>
      </c>
      <c r="B315" s="37">
        <v>684908.75407499995</v>
      </c>
      <c r="C315" s="4">
        <v>4921160.4156499999</v>
      </c>
      <c r="D315" s="38" t="s">
        <v>439</v>
      </c>
      <c r="E315" s="38" t="s">
        <v>651</v>
      </c>
      <c r="F315" s="58">
        <v>5320</v>
      </c>
      <c r="G315" s="38" t="s">
        <v>452</v>
      </c>
      <c r="H315" s="34">
        <v>47.52</v>
      </c>
      <c r="I315" s="34">
        <v>0.93</v>
      </c>
      <c r="J315" s="34">
        <v>17.68</v>
      </c>
      <c r="K315" s="34">
        <v>8.5</v>
      </c>
      <c r="L315" s="34">
        <v>0.25</v>
      </c>
      <c r="M315" s="34">
        <v>4.57</v>
      </c>
      <c r="N315" s="34">
        <v>14.71</v>
      </c>
      <c r="O315" s="34">
        <v>5.83</v>
      </c>
      <c r="P315" s="34">
        <v>0.01</v>
      </c>
      <c r="Q315" s="34">
        <v>0.09</v>
      </c>
      <c r="R315" s="34"/>
      <c r="S315" s="5">
        <v>100.09</v>
      </c>
      <c r="W315" s="4">
        <v>225</v>
      </c>
      <c r="Y315" s="4">
        <v>64</v>
      </c>
      <c r="AB315" s="4">
        <v>15</v>
      </c>
      <c r="AC315" s="4">
        <v>137</v>
      </c>
      <c r="AD315" s="4">
        <v>22</v>
      </c>
      <c r="AE315" s="4">
        <v>76</v>
      </c>
      <c r="AF315" s="26">
        <v>10</v>
      </c>
      <c r="AG315" s="4">
        <v>25</v>
      </c>
      <c r="BK315" s="4">
        <f t="shared" si="757"/>
        <v>5575</v>
      </c>
      <c r="BL315" s="6">
        <f t="shared" si="758"/>
        <v>0.7908137793310035</v>
      </c>
      <c r="BM315" s="6">
        <f t="shared" si="759"/>
        <v>1.1642463695543316E-2</v>
      </c>
      <c r="BN315" s="6">
        <f t="shared" si="760"/>
        <v>0.34673465385369678</v>
      </c>
      <c r="BO315" s="6">
        <f t="shared" si="761"/>
        <v>0.10644959298685035</v>
      </c>
      <c r="BP315" s="6">
        <f t="shared" si="762"/>
        <v>3.5241048773611504E-3</v>
      </c>
      <c r="BQ315" s="6">
        <f t="shared" si="763"/>
        <v>0.11337137186802282</v>
      </c>
      <c r="BR315" s="6">
        <f t="shared" si="764"/>
        <v>0.26230385164051356</v>
      </c>
      <c r="BS315" s="6">
        <f t="shared" si="765"/>
        <v>0.18812520167796065</v>
      </c>
      <c r="BT315" s="6">
        <f t="shared" si="766"/>
        <v>2.1231422505307856E-4</v>
      </c>
      <c r="BU315" s="6">
        <f t="shared" si="767"/>
        <v>1.2681414682260109E-3</v>
      </c>
      <c r="BV315" s="5">
        <f t="shared" si="768"/>
        <v>1.01</v>
      </c>
      <c r="BW315" s="5">
        <f t="shared" si="769"/>
        <v>6.74</v>
      </c>
      <c r="BX315" s="36">
        <f t="shared" si="770"/>
        <v>54.23</v>
      </c>
      <c r="BY315" s="5">
        <f t="shared" si="771"/>
        <v>1.67</v>
      </c>
      <c r="BZ315" s="5">
        <f t="shared" si="772"/>
        <v>19.010000000000002</v>
      </c>
      <c r="CA315" s="5">
        <f t="shared" si="773"/>
        <v>15.82</v>
      </c>
      <c r="CB315" s="5">
        <f t="shared" si="774"/>
        <v>10.33</v>
      </c>
      <c r="CC315" s="5">
        <f t="shared" si="775"/>
        <v>5.84</v>
      </c>
      <c r="CD315" s="5">
        <f t="shared" si="776"/>
        <v>-8.870000000000001</v>
      </c>
      <c r="CE315" s="34">
        <f t="shared" si="777"/>
        <v>4.58</v>
      </c>
      <c r="CF315" s="34">
        <f t="shared" si="778"/>
        <v>25.12</v>
      </c>
      <c r="CG315" s="34">
        <f t="shared" si="779"/>
        <v>18.232484076433121</v>
      </c>
      <c r="CH315" s="5">
        <f t="shared" si="780"/>
        <v>0.21</v>
      </c>
      <c r="CI315" s="5">
        <f t="shared" si="781"/>
        <v>0.01</v>
      </c>
      <c r="CJ315" s="6">
        <f t="shared" si="782"/>
        <v>8.4000000000000005E-2</v>
      </c>
      <c r="CK315" s="5">
        <f t="shared" si="783"/>
        <v>0.109</v>
      </c>
      <c r="CL315" s="5" t="str">
        <f t="shared" si="784"/>
        <v/>
      </c>
      <c r="CM315" s="5">
        <f t="shared" si="785"/>
        <v>1.67</v>
      </c>
      <c r="CN315" s="5">
        <f t="shared" si="786"/>
        <v>0.28000000000000003</v>
      </c>
      <c r="CO315" s="5" t="str">
        <f t="shared" si="787"/>
        <v/>
      </c>
      <c r="CP315" s="5">
        <f t="shared" si="788"/>
        <v>3.45</v>
      </c>
      <c r="CQ315" s="6">
        <f t="shared" si="789"/>
        <v>0.45500000000000002</v>
      </c>
      <c r="CR315" s="40">
        <f t="shared" si="790"/>
        <v>8.2000000000000007E-3</v>
      </c>
      <c r="CS315" s="5">
        <f t="shared" si="791"/>
        <v>2.5</v>
      </c>
      <c r="CT315" s="5" t="str">
        <f t="shared" si="792"/>
        <v/>
      </c>
      <c r="CU315" s="5" t="str">
        <f t="shared" si="793"/>
        <v/>
      </c>
      <c r="CV315" s="5" t="str">
        <f t="shared" si="794"/>
        <v/>
      </c>
      <c r="CW315" s="5">
        <f t="shared" si="795"/>
        <v>7.6</v>
      </c>
      <c r="CX315" s="5" t="str">
        <f t="shared" si="796"/>
        <v/>
      </c>
      <c r="CY315" s="4">
        <f t="shared" si="797"/>
        <v>253</v>
      </c>
      <c r="CZ315" s="4">
        <f t="shared" si="798"/>
        <v>73.400000000000006</v>
      </c>
      <c r="DA315" s="4" t="str">
        <f t="shared" si="799"/>
        <v/>
      </c>
      <c r="DB315" s="5">
        <f t="shared" si="800"/>
        <v>1.1399999999999999</v>
      </c>
      <c r="DC315" s="5" t="str">
        <f t="shared" si="801"/>
        <v/>
      </c>
      <c r="DD315" s="5" t="str">
        <f t="shared" si="802"/>
        <v/>
      </c>
      <c r="DE315" s="5" t="str">
        <f t="shared" si="803"/>
        <v/>
      </c>
      <c r="DF315" s="5" t="str">
        <f t="shared" si="804"/>
        <v/>
      </c>
      <c r="DG315" s="5" t="str">
        <f t="shared" si="805"/>
        <v/>
      </c>
      <c r="DH315" s="5" t="str">
        <f t="shared" si="806"/>
        <v/>
      </c>
      <c r="DI315" s="5" t="str">
        <f t="shared" si="807"/>
        <v/>
      </c>
      <c r="DJ315" s="5" t="str">
        <f t="shared" si="808"/>
        <v/>
      </c>
      <c r="DK315" s="5" t="str">
        <f t="shared" si="809"/>
        <v/>
      </c>
      <c r="DL315" s="5" t="str">
        <f t="shared" si="810"/>
        <v/>
      </c>
      <c r="DM315" s="5" t="str">
        <f t="shared" si="811"/>
        <v/>
      </c>
      <c r="DN315" s="5" t="str">
        <f t="shared" si="812"/>
        <v/>
      </c>
      <c r="DO315" s="5" t="str">
        <f t="shared" si="813"/>
        <v/>
      </c>
      <c r="DP315" s="5" t="str">
        <f t="shared" si="814"/>
        <v/>
      </c>
      <c r="DQ315" s="5" t="str">
        <f t="shared" si="815"/>
        <v/>
      </c>
      <c r="DR315" s="5" t="str">
        <f t="shared" si="816"/>
        <v/>
      </c>
      <c r="DS315" s="5" t="str">
        <f t="shared" si="817"/>
        <v/>
      </c>
      <c r="DT315" s="5" t="str">
        <f t="shared" si="818"/>
        <v/>
      </c>
      <c r="DU315" s="5" t="str">
        <f t="shared" si="819"/>
        <v/>
      </c>
      <c r="DV315" s="5" t="str">
        <f t="shared" si="820"/>
        <v/>
      </c>
      <c r="DW315" s="5" t="str">
        <f t="shared" si="821"/>
        <v/>
      </c>
      <c r="DX315" s="5" t="str">
        <f t="shared" si="822"/>
        <v/>
      </c>
      <c r="DY315" s="5">
        <f t="shared" si="823"/>
        <v>2.1</v>
      </c>
      <c r="DZ315" s="36">
        <f t="shared" si="824"/>
        <v>32</v>
      </c>
      <c r="EA315" s="36" t="str">
        <f t="shared" si="825"/>
        <v/>
      </c>
      <c r="EB315" s="4">
        <f t="shared" si="826"/>
        <v>-450.21673909342115</v>
      </c>
      <c r="EC315" s="4">
        <f t="shared" si="827"/>
        <v>-99.602157219688294</v>
      </c>
      <c r="ED315" s="4">
        <f t="shared" si="828"/>
        <v>-366.21056533034408</v>
      </c>
      <c r="EE315" s="4">
        <f t="shared" si="829"/>
        <v>231.46342855041649</v>
      </c>
      <c r="EF315" s="4">
        <f t="shared" si="830"/>
        <v>423.13872866927181</v>
      </c>
      <c r="EG315" s="5">
        <f t="shared" si="831"/>
        <v>0.48647788188402119</v>
      </c>
      <c r="EH315" s="5">
        <f t="shared" si="832"/>
        <v>1.8419805106215366</v>
      </c>
      <c r="EI315" s="5">
        <f t="shared" si="833"/>
        <v>0.76967901179851039</v>
      </c>
      <c r="EJ315" s="5">
        <f t="shared" si="834"/>
        <v>0.71778227731969169</v>
      </c>
      <c r="EK315" s="5">
        <f t="shared" si="835"/>
        <v>0.54261359747709392</v>
      </c>
      <c r="EL315" s="5">
        <f t="shared" si="836"/>
        <v>1.5136256376306918</v>
      </c>
      <c r="EM315" s="5">
        <f t="shared" si="837"/>
        <v>0.37</v>
      </c>
      <c r="EN315" s="5">
        <f t="shared" si="838"/>
        <v>17.39</v>
      </c>
      <c r="EO315" s="36">
        <f t="shared" si="839"/>
        <v>0.93</v>
      </c>
      <c r="EP315" s="36">
        <f t="shared" si="840"/>
        <v>2.5</v>
      </c>
      <c r="EQ315" s="36">
        <f t="shared" si="841"/>
        <v>0.89999999999999991</v>
      </c>
      <c r="ER315" s="36">
        <f t="shared" si="842"/>
        <v>55.753500000000003</v>
      </c>
      <c r="ES315" s="36">
        <f t="shared" si="843"/>
        <v>76</v>
      </c>
      <c r="ET315" s="36">
        <f t="shared" si="844"/>
        <v>66</v>
      </c>
      <c r="EU315" s="36">
        <f t="shared" si="845"/>
        <v>7.65</v>
      </c>
      <c r="EV315" s="36">
        <f t="shared" si="846"/>
        <v>4.57</v>
      </c>
      <c r="EW315" s="36">
        <f t="shared" si="847"/>
        <v>17.68</v>
      </c>
      <c r="EX315" s="36">
        <f t="shared" si="848"/>
        <v>7.65</v>
      </c>
      <c r="EY315" s="36">
        <f t="shared" si="849"/>
        <v>5.84</v>
      </c>
      <c r="EZ315" s="36">
        <f t="shared" si="850"/>
        <v>4.57</v>
      </c>
      <c r="FA315" s="5" t="str">
        <f t="shared" si="851"/>
        <v/>
      </c>
      <c r="FB315" s="5" t="str">
        <f t="shared" si="852"/>
        <v/>
      </c>
      <c r="FC315" s="5" t="str">
        <f t="shared" si="853"/>
        <v/>
      </c>
      <c r="FD315" s="36">
        <f t="shared" si="854"/>
        <v>55.753500000000003</v>
      </c>
      <c r="FE315" s="36">
        <f t="shared" si="855"/>
        <v>76</v>
      </c>
      <c r="FF315" s="36">
        <f t="shared" si="856"/>
        <v>68.5</v>
      </c>
      <c r="FG315" s="5">
        <f t="shared" si="857"/>
        <v>20</v>
      </c>
      <c r="FH315" s="36">
        <f t="shared" si="858"/>
        <v>19</v>
      </c>
      <c r="FI315" s="36">
        <f t="shared" si="859"/>
        <v>22</v>
      </c>
      <c r="FJ315" s="5" t="str">
        <f t="shared" si="860"/>
        <v/>
      </c>
      <c r="FK315" s="5" t="str">
        <f t="shared" si="861"/>
        <v/>
      </c>
      <c r="FL315" s="5" t="str">
        <f t="shared" si="862"/>
        <v/>
      </c>
      <c r="FM315" s="5">
        <f t="shared" si="863"/>
        <v>0.5</v>
      </c>
      <c r="FN315" s="5" t="str">
        <f t="shared" si="864"/>
        <v/>
      </c>
      <c r="FO315" s="5" t="str">
        <f t="shared" si="865"/>
        <v/>
      </c>
      <c r="FP315" s="4">
        <f t="shared" si="866"/>
        <v>111.5</v>
      </c>
      <c r="FQ315" s="4" t="str">
        <f t="shared" si="867"/>
        <v/>
      </c>
      <c r="FR315" s="4" t="str">
        <f t="shared" si="868"/>
        <v/>
      </c>
      <c r="FS315" s="65" t="str">
        <f t="shared" si="869"/>
        <v/>
      </c>
      <c r="FT315" s="65" t="str">
        <f t="shared" si="870"/>
        <v/>
      </c>
      <c r="FU315" s="65" t="str">
        <f t="shared" si="871"/>
        <v/>
      </c>
      <c r="FV315" s="65" t="str">
        <f t="shared" si="872"/>
        <v/>
      </c>
      <c r="FW315" s="65">
        <f t="shared" si="873"/>
        <v>0.90097843648303222</v>
      </c>
      <c r="FX315" s="65">
        <f t="shared" si="874"/>
        <v>-7.4643132358291064E-3</v>
      </c>
      <c r="FY315" s="65">
        <f t="shared" si="875"/>
        <v>4.7332779508742968</v>
      </c>
      <c r="FZ315" s="65">
        <f t="shared" si="876"/>
        <v>-5.363269969598087</v>
      </c>
      <c r="GA315" s="65">
        <f t="shared" si="877"/>
        <v>0.36539873411642598</v>
      </c>
      <c r="GB315" s="65">
        <f t="shared" si="878"/>
        <v>0.26251999999999998</v>
      </c>
      <c r="GC315" s="65">
        <f t="shared" si="879"/>
        <v>-1.671675</v>
      </c>
      <c r="GD315" s="65">
        <f t="shared" si="880"/>
        <v>-2.6129890000000002</v>
      </c>
    </row>
    <row r="316" spans="1:186">
      <c r="A316" s="38" t="s">
        <v>185</v>
      </c>
      <c r="B316" s="37">
        <v>684902.77913299995</v>
      </c>
      <c r="C316" s="4">
        <v>4921119.9893100001</v>
      </c>
      <c r="D316" s="38" t="s">
        <v>439</v>
      </c>
      <c r="E316" s="38" t="s">
        <v>651</v>
      </c>
      <c r="F316" s="58">
        <v>5321</v>
      </c>
      <c r="G316" s="38" t="s">
        <v>453</v>
      </c>
      <c r="H316" s="34">
        <v>49.84</v>
      </c>
      <c r="I316" s="34">
        <v>1.48</v>
      </c>
      <c r="J316" s="34">
        <v>15.32</v>
      </c>
      <c r="K316" s="34">
        <v>10.53</v>
      </c>
      <c r="L316" s="34">
        <v>0.2</v>
      </c>
      <c r="M316" s="34">
        <v>7.84</v>
      </c>
      <c r="N316" s="34">
        <v>11.69</v>
      </c>
      <c r="O316" s="34">
        <v>3.11</v>
      </c>
      <c r="P316" s="34">
        <v>0.01</v>
      </c>
      <c r="Q316" s="34">
        <v>0.14000000000000001</v>
      </c>
      <c r="R316" s="34"/>
      <c r="S316" s="5">
        <v>100.16000000000001</v>
      </c>
      <c r="U316" s="4">
        <v>40</v>
      </c>
      <c r="W316" s="4">
        <v>202</v>
      </c>
      <c r="Y316" s="4">
        <v>66</v>
      </c>
      <c r="AB316" s="4">
        <v>17</v>
      </c>
      <c r="AC316" s="4">
        <v>105</v>
      </c>
      <c r="AD316" s="4">
        <v>33</v>
      </c>
      <c r="AE316" s="4">
        <v>107</v>
      </c>
      <c r="AF316" s="26">
        <v>13</v>
      </c>
      <c r="AG316" s="4">
        <v>41</v>
      </c>
      <c r="AH316" s="5">
        <v>5.92</v>
      </c>
      <c r="AI316" s="5">
        <v>16.600000000000001</v>
      </c>
      <c r="AK316" s="5">
        <v>10.8</v>
      </c>
      <c r="AL316" s="5">
        <v>3.17</v>
      </c>
      <c r="AM316" s="5">
        <v>1.1599999999999999</v>
      </c>
      <c r="AO316" s="5">
        <v>0.61</v>
      </c>
      <c r="AT316" s="5">
        <v>2.94</v>
      </c>
      <c r="AU316" s="5">
        <v>0.45</v>
      </c>
      <c r="BK316" s="4">
        <f t="shared" si="757"/>
        <v>8873</v>
      </c>
      <c r="BL316" s="6">
        <f t="shared" si="758"/>
        <v>0.82942253286736567</v>
      </c>
      <c r="BM316" s="6">
        <f t="shared" si="759"/>
        <v>1.8527791687531298E-2</v>
      </c>
      <c r="BN316" s="6">
        <f t="shared" si="760"/>
        <v>0.30045106883702688</v>
      </c>
      <c r="BO316" s="6">
        <f t="shared" si="761"/>
        <v>0.13187226048841577</v>
      </c>
      <c r="BP316" s="6">
        <f t="shared" si="762"/>
        <v>2.8192839018889204E-3</v>
      </c>
      <c r="BQ316" s="6">
        <f t="shared" si="763"/>
        <v>0.19449268171669559</v>
      </c>
      <c r="BR316" s="6">
        <f t="shared" si="764"/>
        <v>0.20845221112696147</v>
      </c>
      <c r="BS316" s="6">
        <f t="shared" si="765"/>
        <v>0.10035495321071314</v>
      </c>
      <c r="BT316" s="6">
        <f t="shared" si="766"/>
        <v>2.1231422505307856E-4</v>
      </c>
      <c r="BU316" s="6">
        <f t="shared" si="767"/>
        <v>1.9726645061293505E-3</v>
      </c>
      <c r="BV316" s="5">
        <f t="shared" si="768"/>
        <v>1.25</v>
      </c>
      <c r="BW316" s="5">
        <f t="shared" si="769"/>
        <v>8.35</v>
      </c>
      <c r="BX316" s="36">
        <f t="shared" si="770"/>
        <v>62.13</v>
      </c>
      <c r="BY316" s="5">
        <f t="shared" si="771"/>
        <v>1.21</v>
      </c>
      <c r="BZ316" s="5">
        <f t="shared" si="772"/>
        <v>10.35</v>
      </c>
      <c r="CA316" s="5">
        <f t="shared" si="773"/>
        <v>7.9</v>
      </c>
      <c r="CB316" s="5">
        <f t="shared" si="774"/>
        <v>10.57</v>
      </c>
      <c r="CC316" s="5">
        <f t="shared" si="775"/>
        <v>3.12</v>
      </c>
      <c r="CD316" s="5">
        <f t="shared" si="776"/>
        <v>-8.57</v>
      </c>
      <c r="CE316" s="34">
        <f t="shared" si="777"/>
        <v>7.85</v>
      </c>
      <c r="CF316" s="34">
        <f t="shared" si="778"/>
        <v>22.650000000000002</v>
      </c>
      <c r="CG316" s="34">
        <f t="shared" si="779"/>
        <v>34.657836644591605</v>
      </c>
      <c r="CH316" s="5">
        <f t="shared" si="780"/>
        <v>0.14000000000000001</v>
      </c>
      <c r="CI316" s="5">
        <f t="shared" si="781"/>
        <v>0.01</v>
      </c>
      <c r="CJ316" s="6">
        <f t="shared" si="782"/>
        <v>7.5999999999999998E-2</v>
      </c>
      <c r="CK316" s="5">
        <f t="shared" si="783"/>
        <v>0.16200000000000001</v>
      </c>
      <c r="CL316" s="5">
        <f t="shared" si="784"/>
        <v>9.7219999999999995</v>
      </c>
      <c r="CM316" s="5">
        <f t="shared" si="785"/>
        <v>2.41</v>
      </c>
      <c r="CN316" s="5">
        <f t="shared" si="786"/>
        <v>0.33</v>
      </c>
      <c r="CO316" s="5" t="str">
        <f t="shared" si="787"/>
        <v/>
      </c>
      <c r="CP316" s="5">
        <f t="shared" si="788"/>
        <v>3.24</v>
      </c>
      <c r="CQ316" s="6">
        <f t="shared" si="789"/>
        <v>0.39400000000000002</v>
      </c>
      <c r="CR316" s="40">
        <f t="shared" si="790"/>
        <v>7.1999999999999998E-3</v>
      </c>
      <c r="CS316" s="5">
        <f t="shared" si="791"/>
        <v>3.15</v>
      </c>
      <c r="CT316" s="5">
        <f t="shared" si="792"/>
        <v>6.93</v>
      </c>
      <c r="CU316" s="5" t="str">
        <f t="shared" si="793"/>
        <v/>
      </c>
      <c r="CV316" s="5" t="str">
        <f t="shared" si="794"/>
        <v/>
      </c>
      <c r="CW316" s="5">
        <f t="shared" si="795"/>
        <v>8.23</v>
      </c>
      <c r="CX316" s="5">
        <f t="shared" si="796"/>
        <v>5.65</v>
      </c>
      <c r="CY316" s="4">
        <f t="shared" si="797"/>
        <v>269</v>
      </c>
      <c r="CZ316" s="4">
        <f t="shared" si="798"/>
        <v>82.9</v>
      </c>
      <c r="DA316" s="4">
        <f t="shared" si="799"/>
        <v>3018</v>
      </c>
      <c r="DB316" s="5">
        <f t="shared" si="800"/>
        <v>1.24</v>
      </c>
      <c r="DC316" s="5">
        <f t="shared" si="801"/>
        <v>13.95</v>
      </c>
      <c r="DD316" s="5" t="str">
        <f t="shared" si="802"/>
        <v/>
      </c>
      <c r="DE316" s="5" t="str">
        <f t="shared" si="803"/>
        <v/>
      </c>
      <c r="DF316" s="5">
        <f t="shared" si="804"/>
        <v>4.42</v>
      </c>
      <c r="DG316" s="5" t="str">
        <f t="shared" si="805"/>
        <v/>
      </c>
      <c r="DH316" s="5" t="str">
        <f t="shared" si="806"/>
        <v/>
      </c>
      <c r="DI316" s="5">
        <f t="shared" si="807"/>
        <v>0.5</v>
      </c>
      <c r="DJ316" s="5">
        <f t="shared" si="808"/>
        <v>12.03</v>
      </c>
      <c r="DK316" s="5">
        <f t="shared" si="809"/>
        <v>0.46</v>
      </c>
      <c r="DL316" s="5" t="str">
        <f t="shared" si="810"/>
        <v/>
      </c>
      <c r="DM316" s="5" t="str">
        <f t="shared" si="811"/>
        <v/>
      </c>
      <c r="DN316" s="5" t="str">
        <f t="shared" si="812"/>
        <v/>
      </c>
      <c r="DO316" s="5" t="str">
        <f t="shared" si="813"/>
        <v/>
      </c>
      <c r="DP316" s="5" t="str">
        <f t="shared" si="814"/>
        <v/>
      </c>
      <c r="DQ316" s="5">
        <f t="shared" si="815"/>
        <v>1.35</v>
      </c>
      <c r="DR316" s="5">
        <f t="shared" si="816"/>
        <v>1.1499999999999999</v>
      </c>
      <c r="DS316" s="5">
        <f t="shared" si="817"/>
        <v>1.17</v>
      </c>
      <c r="DT316" s="5" t="str">
        <f t="shared" si="818"/>
        <v/>
      </c>
      <c r="DU316" s="5">
        <f t="shared" si="819"/>
        <v>0.46</v>
      </c>
      <c r="DV316" s="5" t="str">
        <f t="shared" si="820"/>
        <v/>
      </c>
      <c r="DW316" s="5" t="str">
        <f t="shared" si="821"/>
        <v/>
      </c>
      <c r="DX316" s="5" t="str">
        <f t="shared" si="822"/>
        <v/>
      </c>
      <c r="DY316" s="5">
        <f t="shared" si="823"/>
        <v>1.94</v>
      </c>
      <c r="DZ316" s="36">
        <f t="shared" si="824"/>
        <v>46</v>
      </c>
      <c r="EA316" s="36" t="str">
        <f t="shared" si="825"/>
        <v/>
      </c>
      <c r="EB316" s="4">
        <f t="shared" si="826"/>
        <v>-308.59485011262154</v>
      </c>
      <c r="EC316" s="4">
        <f t="shared" si="827"/>
        <v>36.938769435381381</v>
      </c>
      <c r="ED316" s="4">
        <f t="shared" si="828"/>
        <v>-217.02062085266226</v>
      </c>
      <c r="EE316" s="4">
        <f t="shared" si="829"/>
        <v>344.89273389264264</v>
      </c>
      <c r="EF316" s="4">
        <f t="shared" si="830"/>
        <v>173.16849667197596</v>
      </c>
      <c r="EG316" s="5">
        <f t="shared" si="831"/>
        <v>0.58076350780195418</v>
      </c>
      <c r="EH316" s="5">
        <f t="shared" si="832"/>
        <v>2.9891047271775792</v>
      </c>
      <c r="EI316" s="5">
        <f t="shared" si="833"/>
        <v>0.97256415770931481</v>
      </c>
      <c r="EJ316" s="5">
        <f t="shared" si="834"/>
        <v>0.48229337531541322</v>
      </c>
      <c r="EK316" s="5">
        <f t="shared" si="835"/>
        <v>0.33407734878888662</v>
      </c>
      <c r="EL316" s="5">
        <f t="shared" si="836"/>
        <v>1.3883048381458347</v>
      </c>
      <c r="EM316" s="5">
        <f t="shared" si="837"/>
        <v>0.31</v>
      </c>
      <c r="EN316" s="5">
        <f t="shared" si="838"/>
        <v>19.37</v>
      </c>
      <c r="EO316" s="36">
        <f t="shared" si="839"/>
        <v>1.48</v>
      </c>
      <c r="EP316" s="36">
        <f t="shared" si="840"/>
        <v>2</v>
      </c>
      <c r="EQ316" s="36">
        <f t="shared" si="841"/>
        <v>1.4000000000000001</v>
      </c>
      <c r="ER316" s="36">
        <f t="shared" si="842"/>
        <v>88.725999999999999</v>
      </c>
      <c r="ES316" s="36">
        <f t="shared" si="843"/>
        <v>107</v>
      </c>
      <c r="ET316" s="36">
        <f t="shared" si="844"/>
        <v>99</v>
      </c>
      <c r="EU316" s="36">
        <f t="shared" si="845"/>
        <v>9.4770000000000003</v>
      </c>
      <c r="EV316" s="36">
        <f t="shared" si="846"/>
        <v>7.84</v>
      </c>
      <c r="EW316" s="36">
        <f t="shared" si="847"/>
        <v>15.32</v>
      </c>
      <c r="EX316" s="36">
        <f t="shared" si="848"/>
        <v>9.4770000000000003</v>
      </c>
      <c r="EY316" s="36">
        <f t="shared" si="849"/>
        <v>3.1199999999999997</v>
      </c>
      <c r="EZ316" s="36">
        <f t="shared" si="850"/>
        <v>7.84</v>
      </c>
      <c r="FA316" s="5" t="str">
        <f t="shared" si="851"/>
        <v/>
      </c>
      <c r="FB316" s="5" t="str">
        <f t="shared" si="852"/>
        <v/>
      </c>
      <c r="FC316" s="5" t="str">
        <f t="shared" si="853"/>
        <v/>
      </c>
      <c r="FD316" s="36">
        <f t="shared" si="854"/>
        <v>88.725999999999999</v>
      </c>
      <c r="FE316" s="36">
        <f t="shared" si="855"/>
        <v>107</v>
      </c>
      <c r="FF316" s="36">
        <f t="shared" si="856"/>
        <v>52.5</v>
      </c>
      <c r="FG316" s="5">
        <f t="shared" si="857"/>
        <v>26</v>
      </c>
      <c r="FH316" s="36">
        <f t="shared" si="858"/>
        <v>26.75</v>
      </c>
      <c r="FI316" s="36">
        <f t="shared" si="859"/>
        <v>33</v>
      </c>
      <c r="FJ316" s="5">
        <f t="shared" si="860"/>
        <v>2.2000000000000002</v>
      </c>
      <c r="FK316" s="5">
        <f t="shared" si="861"/>
        <v>0.59199999999999997</v>
      </c>
      <c r="FL316" s="5">
        <f t="shared" si="862"/>
        <v>1.625</v>
      </c>
      <c r="FM316" s="5">
        <f t="shared" si="863"/>
        <v>0.56666666666666665</v>
      </c>
      <c r="FN316" s="5" t="str">
        <f t="shared" si="864"/>
        <v/>
      </c>
      <c r="FO316" s="5" t="str">
        <f t="shared" si="865"/>
        <v/>
      </c>
      <c r="FP316" s="4">
        <f t="shared" si="866"/>
        <v>177.46</v>
      </c>
      <c r="FQ316" s="4">
        <f t="shared" si="867"/>
        <v>158.5</v>
      </c>
      <c r="FR316" s="4" t="str">
        <f t="shared" si="868"/>
        <v/>
      </c>
      <c r="FS316" s="65" t="str">
        <f t="shared" si="869"/>
        <v/>
      </c>
      <c r="FT316" s="65">
        <f t="shared" si="870"/>
        <v>5.1929518481058888E-2</v>
      </c>
      <c r="FU316" s="65">
        <f t="shared" si="871"/>
        <v>-0.287724528884444</v>
      </c>
      <c r="FV316" s="65">
        <f t="shared" si="872"/>
        <v>-0.33099321904142442</v>
      </c>
      <c r="FW316" s="65">
        <f t="shared" si="873"/>
        <v>0.71985442836226543</v>
      </c>
      <c r="FX316" s="65">
        <f t="shared" si="874"/>
        <v>-0.32482119112104069</v>
      </c>
      <c r="FY316" s="65">
        <f t="shared" si="875"/>
        <v>4.3342941333869938</v>
      </c>
      <c r="FZ316" s="65">
        <f t="shared" si="876"/>
        <v>-5.9238568429920235</v>
      </c>
      <c r="GA316" s="65">
        <f t="shared" si="877"/>
        <v>0.35524980222887892</v>
      </c>
      <c r="GB316" s="65">
        <f t="shared" si="878"/>
        <v>0.30670700000000012</v>
      </c>
      <c r="GC316" s="65">
        <f t="shared" si="879"/>
        <v>-1.6088</v>
      </c>
      <c r="GD316" s="65">
        <f t="shared" si="880"/>
        <v>-2.466345</v>
      </c>
    </row>
    <row r="317" spans="1:186">
      <c r="A317" s="38" t="s">
        <v>185</v>
      </c>
      <c r="B317" s="37">
        <v>681023.37420800002</v>
      </c>
      <c r="C317" s="4">
        <v>4914598.1702199997</v>
      </c>
      <c r="D317" s="38" t="s">
        <v>439</v>
      </c>
      <c r="E317" s="38" t="s">
        <v>651</v>
      </c>
      <c r="F317" s="58" t="s">
        <v>454</v>
      </c>
      <c r="G317" s="38" t="s">
        <v>454</v>
      </c>
      <c r="H317" s="34">
        <v>49.51</v>
      </c>
      <c r="I317" s="34">
        <v>1.32</v>
      </c>
      <c r="J317" s="34">
        <v>15.89</v>
      </c>
      <c r="K317" s="34">
        <v>10.63</v>
      </c>
      <c r="L317" s="34">
        <v>0.16</v>
      </c>
      <c r="M317" s="34">
        <v>5.99</v>
      </c>
      <c r="N317" s="34">
        <v>11.81</v>
      </c>
      <c r="O317" s="34">
        <v>4.18</v>
      </c>
      <c r="P317" s="34">
        <v>0.26</v>
      </c>
      <c r="Q317" s="34">
        <v>7.0000000000000007E-2</v>
      </c>
      <c r="R317" s="34"/>
      <c r="S317" s="5">
        <v>99.819999999999979</v>
      </c>
      <c r="W317" s="4">
        <v>621</v>
      </c>
      <c r="Y317" s="4">
        <v>263</v>
      </c>
      <c r="AB317" s="4">
        <v>20</v>
      </c>
      <c r="AC317" s="4">
        <v>128</v>
      </c>
      <c r="AD317" s="4">
        <v>31</v>
      </c>
      <c r="AE317" s="4">
        <v>96</v>
      </c>
      <c r="AF317" s="26">
        <v>13</v>
      </c>
      <c r="AG317" s="4">
        <v>67</v>
      </c>
      <c r="BK317" s="4">
        <f t="shared" si="757"/>
        <v>7913</v>
      </c>
      <c r="BL317" s="6">
        <f t="shared" si="758"/>
        <v>0.82393077051090025</v>
      </c>
      <c r="BM317" s="6">
        <f t="shared" si="759"/>
        <v>1.6524787180771158E-2</v>
      </c>
      <c r="BN317" s="6">
        <f t="shared" si="760"/>
        <v>0.31162973131986665</v>
      </c>
      <c r="BO317" s="6">
        <f t="shared" si="761"/>
        <v>0.13312460864120226</v>
      </c>
      <c r="BP317" s="6">
        <f t="shared" si="762"/>
        <v>2.2554271215111362E-3</v>
      </c>
      <c r="BQ317" s="6">
        <f t="shared" si="763"/>
        <v>0.14859836268915902</v>
      </c>
      <c r="BR317" s="6">
        <f t="shared" si="764"/>
        <v>0.21059201141226822</v>
      </c>
      <c r="BS317" s="6">
        <f t="shared" si="765"/>
        <v>0.13488222007099063</v>
      </c>
      <c r="BT317" s="6">
        <f t="shared" si="766"/>
        <v>5.5201698513800421E-3</v>
      </c>
      <c r="BU317" s="6">
        <f t="shared" si="767"/>
        <v>9.8633225306467526E-4</v>
      </c>
      <c r="BV317" s="5">
        <f t="shared" si="768"/>
        <v>1.26</v>
      </c>
      <c r="BW317" s="5">
        <f t="shared" si="769"/>
        <v>8.43</v>
      </c>
      <c r="BX317" s="36">
        <f t="shared" si="770"/>
        <v>55.39</v>
      </c>
      <c r="BY317" s="5">
        <f t="shared" si="771"/>
        <v>1.6</v>
      </c>
      <c r="BZ317" s="5">
        <f t="shared" si="772"/>
        <v>12.04</v>
      </c>
      <c r="CA317" s="5">
        <f t="shared" si="773"/>
        <v>8.9499999999999993</v>
      </c>
      <c r="CB317" s="5">
        <f t="shared" si="774"/>
        <v>18.86</v>
      </c>
      <c r="CC317" s="5">
        <f t="shared" si="775"/>
        <v>4.4400000000000004</v>
      </c>
      <c r="CD317" s="5">
        <f t="shared" si="776"/>
        <v>-7.370000000000001</v>
      </c>
      <c r="CE317" s="34">
        <f t="shared" si="777"/>
        <v>6.25</v>
      </c>
      <c r="CF317" s="34">
        <f t="shared" si="778"/>
        <v>22.240000000000002</v>
      </c>
      <c r="CG317" s="34">
        <f t="shared" si="779"/>
        <v>28.102517985611509</v>
      </c>
      <c r="CH317" s="5">
        <f t="shared" si="780"/>
        <v>7.06</v>
      </c>
      <c r="CI317" s="5">
        <f t="shared" si="781"/>
        <v>0.27</v>
      </c>
      <c r="CJ317" s="6">
        <f t="shared" si="782"/>
        <v>0.13700000000000001</v>
      </c>
      <c r="CK317" s="5">
        <f t="shared" si="783"/>
        <v>0.156</v>
      </c>
      <c r="CL317" s="5" t="str">
        <f t="shared" si="784"/>
        <v/>
      </c>
      <c r="CM317" s="5">
        <f t="shared" si="785"/>
        <v>3.35</v>
      </c>
      <c r="CN317" s="5">
        <f t="shared" si="786"/>
        <v>0.42</v>
      </c>
      <c r="CO317" s="5" t="str">
        <f t="shared" si="787"/>
        <v/>
      </c>
      <c r="CP317" s="5">
        <f t="shared" si="788"/>
        <v>3.1</v>
      </c>
      <c r="CQ317" s="6">
        <f t="shared" si="789"/>
        <v>0.41899999999999998</v>
      </c>
      <c r="CR317" s="40">
        <f t="shared" si="790"/>
        <v>7.3000000000000001E-3</v>
      </c>
      <c r="CS317" s="5">
        <f t="shared" si="791"/>
        <v>5.15</v>
      </c>
      <c r="CT317" s="5" t="str">
        <f t="shared" si="792"/>
        <v/>
      </c>
      <c r="CU317" s="5" t="str">
        <f t="shared" si="793"/>
        <v/>
      </c>
      <c r="CV317" s="5" t="str">
        <f t="shared" si="794"/>
        <v/>
      </c>
      <c r="CW317" s="5">
        <f t="shared" si="795"/>
        <v>7.38</v>
      </c>
      <c r="CX317" s="5" t="str">
        <f t="shared" si="796"/>
        <v/>
      </c>
      <c r="CY317" s="4">
        <f t="shared" si="797"/>
        <v>255</v>
      </c>
      <c r="CZ317" s="4">
        <f t="shared" si="798"/>
        <v>82.4</v>
      </c>
      <c r="DA317" s="4" t="str">
        <f t="shared" si="799"/>
        <v/>
      </c>
      <c r="DB317" s="5">
        <f t="shared" si="800"/>
        <v>2.16</v>
      </c>
      <c r="DC317" s="5" t="str">
        <f t="shared" si="801"/>
        <v/>
      </c>
      <c r="DD317" s="5" t="str">
        <f t="shared" si="802"/>
        <v/>
      </c>
      <c r="DE317" s="5" t="str">
        <f t="shared" si="803"/>
        <v/>
      </c>
      <c r="DF317" s="5" t="str">
        <f t="shared" si="804"/>
        <v/>
      </c>
      <c r="DG317" s="5" t="str">
        <f t="shared" si="805"/>
        <v/>
      </c>
      <c r="DH317" s="5" t="str">
        <f t="shared" si="806"/>
        <v/>
      </c>
      <c r="DI317" s="5" t="str">
        <f t="shared" si="807"/>
        <v/>
      </c>
      <c r="DJ317" s="5" t="str">
        <f t="shared" si="808"/>
        <v/>
      </c>
      <c r="DK317" s="5" t="str">
        <f t="shared" si="809"/>
        <v/>
      </c>
      <c r="DL317" s="5" t="str">
        <f t="shared" si="810"/>
        <v/>
      </c>
      <c r="DM317" s="5" t="str">
        <f t="shared" si="811"/>
        <v/>
      </c>
      <c r="DN317" s="5" t="str">
        <f t="shared" si="812"/>
        <v/>
      </c>
      <c r="DO317" s="5" t="str">
        <f t="shared" si="813"/>
        <v/>
      </c>
      <c r="DP317" s="5" t="str">
        <f t="shared" si="814"/>
        <v/>
      </c>
      <c r="DQ317" s="5" t="str">
        <f t="shared" si="815"/>
        <v/>
      </c>
      <c r="DR317" s="5" t="str">
        <f t="shared" si="816"/>
        <v/>
      </c>
      <c r="DS317" s="5" t="str">
        <f t="shared" si="817"/>
        <v/>
      </c>
      <c r="DT317" s="5" t="str">
        <f t="shared" si="818"/>
        <v/>
      </c>
      <c r="DU317" s="5" t="str">
        <f t="shared" si="819"/>
        <v/>
      </c>
      <c r="DV317" s="5" t="str">
        <f t="shared" si="820"/>
        <v/>
      </c>
      <c r="DW317" s="5" t="str">
        <f t="shared" si="821"/>
        <v/>
      </c>
      <c r="DX317" s="5" t="str">
        <f t="shared" si="822"/>
        <v/>
      </c>
      <c r="DY317" s="5">
        <f t="shared" si="823"/>
        <v>2.16</v>
      </c>
      <c r="DZ317" s="36">
        <f t="shared" si="824"/>
        <v>44</v>
      </c>
      <c r="EA317" s="36" t="str">
        <f t="shared" si="825"/>
        <v/>
      </c>
      <c r="EB317" s="4">
        <f t="shared" si="826"/>
        <v>-339.9540616318788</v>
      </c>
      <c r="EC317" s="4">
        <f t="shared" si="827"/>
        <v>-6.1534740269160721</v>
      </c>
      <c r="ED317" s="4">
        <f t="shared" si="828"/>
        <v>-249.95668142704048</v>
      </c>
      <c r="EE317" s="4">
        <f t="shared" si="829"/>
        <v>298.24775851113242</v>
      </c>
      <c r="EF317" s="4">
        <f t="shared" si="830"/>
        <v>262.90571551578364</v>
      </c>
      <c r="EG317" s="5">
        <f t="shared" si="831"/>
        <v>0.55505572546942072</v>
      </c>
      <c r="EH317" s="5">
        <f t="shared" si="832"/>
        <v>2.2205779475720679</v>
      </c>
      <c r="EI317" s="5">
        <f t="shared" si="833"/>
        <v>0.88811756077336512</v>
      </c>
      <c r="EJ317" s="5">
        <f t="shared" si="834"/>
        <v>0.66652455080267581</v>
      </c>
      <c r="EK317" s="5">
        <f t="shared" si="835"/>
        <v>0.44041215559498859</v>
      </c>
      <c r="EL317" s="5">
        <f t="shared" si="836"/>
        <v>1.3756773840248833</v>
      </c>
      <c r="EM317" s="5">
        <f t="shared" si="837"/>
        <v>0.32</v>
      </c>
      <c r="EN317" s="5">
        <f t="shared" si="838"/>
        <v>18.59</v>
      </c>
      <c r="EO317" s="36">
        <f t="shared" si="839"/>
        <v>1.32</v>
      </c>
      <c r="EP317" s="36">
        <f t="shared" si="840"/>
        <v>1.6</v>
      </c>
      <c r="EQ317" s="36">
        <f t="shared" si="841"/>
        <v>0.70000000000000007</v>
      </c>
      <c r="ER317" s="36">
        <f t="shared" si="842"/>
        <v>79.134000000000015</v>
      </c>
      <c r="ES317" s="36">
        <f t="shared" si="843"/>
        <v>96</v>
      </c>
      <c r="ET317" s="36">
        <f t="shared" si="844"/>
        <v>93</v>
      </c>
      <c r="EU317" s="36">
        <f t="shared" si="845"/>
        <v>9.5670000000000002</v>
      </c>
      <c r="EV317" s="36">
        <f t="shared" si="846"/>
        <v>5.99</v>
      </c>
      <c r="EW317" s="36">
        <f t="shared" si="847"/>
        <v>15.89</v>
      </c>
      <c r="EX317" s="36">
        <f t="shared" si="848"/>
        <v>9.5670000000000002</v>
      </c>
      <c r="EY317" s="36">
        <f t="shared" si="849"/>
        <v>4.4399999999999995</v>
      </c>
      <c r="EZ317" s="36">
        <f t="shared" si="850"/>
        <v>5.99</v>
      </c>
      <c r="FA317" s="5" t="str">
        <f t="shared" si="851"/>
        <v/>
      </c>
      <c r="FB317" s="5" t="str">
        <f t="shared" si="852"/>
        <v/>
      </c>
      <c r="FC317" s="5" t="str">
        <f t="shared" si="853"/>
        <v/>
      </c>
      <c r="FD317" s="36">
        <f t="shared" si="854"/>
        <v>79.134000000000015</v>
      </c>
      <c r="FE317" s="36">
        <f t="shared" si="855"/>
        <v>96</v>
      </c>
      <c r="FF317" s="36">
        <f t="shared" si="856"/>
        <v>64</v>
      </c>
      <c r="FG317" s="5">
        <f t="shared" si="857"/>
        <v>26</v>
      </c>
      <c r="FH317" s="36">
        <f t="shared" si="858"/>
        <v>24</v>
      </c>
      <c r="FI317" s="36">
        <f t="shared" si="859"/>
        <v>31</v>
      </c>
      <c r="FJ317" s="5" t="str">
        <f t="shared" si="860"/>
        <v/>
      </c>
      <c r="FK317" s="5" t="str">
        <f t="shared" si="861"/>
        <v/>
      </c>
      <c r="FL317" s="5" t="str">
        <f t="shared" si="862"/>
        <v/>
      </c>
      <c r="FM317" s="5">
        <f t="shared" si="863"/>
        <v>0.66666666666666663</v>
      </c>
      <c r="FN317" s="5" t="str">
        <f t="shared" si="864"/>
        <v/>
      </c>
      <c r="FO317" s="5" t="str">
        <f t="shared" si="865"/>
        <v/>
      </c>
      <c r="FP317" s="4">
        <f t="shared" si="866"/>
        <v>158.26</v>
      </c>
      <c r="FQ317" s="4" t="str">
        <f t="shared" si="867"/>
        <v/>
      </c>
      <c r="FR317" s="4" t="str">
        <f t="shared" si="868"/>
        <v/>
      </c>
      <c r="FS317" s="65" t="str">
        <f t="shared" si="869"/>
        <v/>
      </c>
      <c r="FT317" s="65" t="str">
        <f t="shared" si="870"/>
        <v/>
      </c>
      <c r="FU317" s="65" t="str">
        <f t="shared" si="871"/>
        <v/>
      </c>
      <c r="FV317" s="65" t="str">
        <f t="shared" si="872"/>
        <v/>
      </c>
      <c r="FW317" s="65">
        <f t="shared" si="873"/>
        <v>0.76669863683406814</v>
      </c>
      <c r="FX317" s="65">
        <f t="shared" si="874"/>
        <v>-0.18907120475167846</v>
      </c>
      <c r="FY317" s="65">
        <f t="shared" si="875"/>
        <v>4.4710265410794197</v>
      </c>
      <c r="FZ317" s="65">
        <f t="shared" si="876"/>
        <v>-5.6295513282717202</v>
      </c>
      <c r="GA317" s="65">
        <f t="shared" si="877"/>
        <v>0.41879957080449182</v>
      </c>
      <c r="GB317" s="65">
        <f t="shared" si="878"/>
        <v>0.30719799999999997</v>
      </c>
      <c r="GC317" s="65">
        <f t="shared" si="879"/>
        <v>-1.6262649999999998</v>
      </c>
      <c r="GD317" s="65">
        <f t="shared" si="880"/>
        <v>-2.4925510000000002</v>
      </c>
    </row>
    <row r="318" spans="1:186">
      <c r="A318" s="38" t="s">
        <v>185</v>
      </c>
      <c r="B318" s="37">
        <v>684101.06037600001</v>
      </c>
      <c r="C318" s="4">
        <v>4922748.2888200004</v>
      </c>
      <c r="D318" s="38" t="s">
        <v>439</v>
      </c>
      <c r="E318" s="38" t="s">
        <v>651</v>
      </c>
      <c r="F318" s="58" t="s">
        <v>456</v>
      </c>
      <c r="G318" s="38" t="s">
        <v>456</v>
      </c>
      <c r="H318" s="34">
        <v>49.33</v>
      </c>
      <c r="I318" s="34">
        <v>1.18</v>
      </c>
      <c r="J318" s="34">
        <v>14.7</v>
      </c>
      <c r="K318" s="34">
        <v>10.63</v>
      </c>
      <c r="L318" s="34">
        <v>0.22</v>
      </c>
      <c r="M318" s="34">
        <v>6.61</v>
      </c>
      <c r="N318" s="34">
        <v>13.8</v>
      </c>
      <c r="O318" s="34">
        <v>2.61</v>
      </c>
      <c r="P318" s="34">
        <v>0.02</v>
      </c>
      <c r="Q318" s="34">
        <v>7.0000000000000007E-2</v>
      </c>
      <c r="R318" s="34"/>
      <c r="S318" s="5">
        <v>99.169999999999973</v>
      </c>
      <c r="W318" s="4">
        <v>286</v>
      </c>
      <c r="Y318" s="4">
        <v>92</v>
      </c>
      <c r="AB318" s="4">
        <v>14</v>
      </c>
      <c r="AC318" s="4">
        <v>124</v>
      </c>
      <c r="AD318" s="4">
        <v>30</v>
      </c>
      <c r="AE318" s="4">
        <v>87</v>
      </c>
      <c r="AF318" s="26">
        <v>11</v>
      </c>
      <c r="AG318" s="4">
        <v>39</v>
      </c>
      <c r="BK318" s="4">
        <f t="shared" si="757"/>
        <v>7074</v>
      </c>
      <c r="BL318" s="6">
        <f t="shared" si="758"/>
        <v>0.82093526377101012</v>
      </c>
      <c r="BM318" s="6">
        <f t="shared" si="759"/>
        <v>1.4772158237356035E-2</v>
      </c>
      <c r="BN318" s="6">
        <f t="shared" si="760"/>
        <v>0.28829182192586778</v>
      </c>
      <c r="BO318" s="6">
        <f t="shared" si="761"/>
        <v>0.13312460864120226</v>
      </c>
      <c r="BP318" s="6">
        <f t="shared" si="762"/>
        <v>3.1012122920778123E-3</v>
      </c>
      <c r="BQ318" s="6">
        <f t="shared" si="763"/>
        <v>0.16397916149838748</v>
      </c>
      <c r="BR318" s="6">
        <f t="shared" si="764"/>
        <v>0.24607703281027107</v>
      </c>
      <c r="BS318" s="6">
        <f t="shared" si="765"/>
        <v>8.422071636011616E-2</v>
      </c>
      <c r="BT318" s="6">
        <f t="shared" si="766"/>
        <v>4.2462845010615713E-4</v>
      </c>
      <c r="BU318" s="6">
        <f t="shared" si="767"/>
        <v>9.8633225306467526E-4</v>
      </c>
      <c r="BV318" s="5">
        <f t="shared" si="768"/>
        <v>1.26</v>
      </c>
      <c r="BW318" s="5">
        <f t="shared" si="769"/>
        <v>8.43</v>
      </c>
      <c r="BX318" s="36">
        <f t="shared" si="770"/>
        <v>57.81</v>
      </c>
      <c r="BY318" s="5">
        <f t="shared" si="771"/>
        <v>1.45</v>
      </c>
      <c r="BZ318" s="5">
        <f t="shared" si="772"/>
        <v>12.46</v>
      </c>
      <c r="CA318" s="5">
        <f t="shared" si="773"/>
        <v>11.69</v>
      </c>
      <c r="CB318" s="5">
        <f t="shared" si="774"/>
        <v>16.86</v>
      </c>
      <c r="CC318" s="5">
        <f t="shared" si="775"/>
        <v>2.63</v>
      </c>
      <c r="CD318" s="5">
        <f t="shared" si="776"/>
        <v>-11.170000000000002</v>
      </c>
      <c r="CE318" s="34">
        <f t="shared" si="777"/>
        <v>6.63</v>
      </c>
      <c r="CF318" s="34">
        <f t="shared" si="778"/>
        <v>23.04</v>
      </c>
      <c r="CG318" s="34">
        <f t="shared" si="779"/>
        <v>28.776041666666668</v>
      </c>
      <c r="CH318" s="5">
        <f t="shared" si="780"/>
        <v>0.54</v>
      </c>
      <c r="CI318" s="5">
        <f t="shared" si="781"/>
        <v>0.02</v>
      </c>
      <c r="CJ318" s="6">
        <f t="shared" si="782"/>
        <v>0.124</v>
      </c>
      <c r="CK318" s="5">
        <f t="shared" si="783"/>
        <v>0.113</v>
      </c>
      <c r="CL318" s="5" t="str">
        <f t="shared" si="784"/>
        <v/>
      </c>
      <c r="CM318" s="5">
        <f t="shared" si="785"/>
        <v>2.79</v>
      </c>
      <c r="CN318" s="5">
        <f t="shared" si="786"/>
        <v>0.32</v>
      </c>
      <c r="CO318" s="5" t="str">
        <f t="shared" si="787"/>
        <v/>
      </c>
      <c r="CP318" s="5">
        <f t="shared" si="788"/>
        <v>2.9</v>
      </c>
      <c r="CQ318" s="6">
        <f t="shared" si="789"/>
        <v>0.36699999999999999</v>
      </c>
      <c r="CR318" s="40">
        <f t="shared" si="790"/>
        <v>7.4000000000000003E-3</v>
      </c>
      <c r="CS318" s="5">
        <f t="shared" si="791"/>
        <v>3.55</v>
      </c>
      <c r="CT318" s="5" t="str">
        <f t="shared" si="792"/>
        <v/>
      </c>
      <c r="CU318" s="5" t="str">
        <f t="shared" si="793"/>
        <v/>
      </c>
      <c r="CV318" s="5" t="str">
        <f t="shared" si="794"/>
        <v/>
      </c>
      <c r="CW318" s="5">
        <f t="shared" si="795"/>
        <v>7.91</v>
      </c>
      <c r="CX318" s="5" t="str">
        <f t="shared" si="796"/>
        <v/>
      </c>
      <c r="CY318" s="4">
        <f t="shared" si="797"/>
        <v>236</v>
      </c>
      <c r="CZ318" s="4">
        <f t="shared" si="798"/>
        <v>81.3</v>
      </c>
      <c r="DA318" s="4" t="str">
        <f t="shared" si="799"/>
        <v/>
      </c>
      <c r="DB318" s="5">
        <f t="shared" si="800"/>
        <v>1.3</v>
      </c>
      <c r="DC318" s="5" t="str">
        <f t="shared" si="801"/>
        <v/>
      </c>
      <c r="DD318" s="5" t="str">
        <f t="shared" si="802"/>
        <v/>
      </c>
      <c r="DE318" s="5" t="str">
        <f t="shared" si="803"/>
        <v/>
      </c>
      <c r="DF318" s="5" t="str">
        <f t="shared" si="804"/>
        <v/>
      </c>
      <c r="DG318" s="5" t="str">
        <f t="shared" si="805"/>
        <v/>
      </c>
      <c r="DH318" s="5" t="str">
        <f t="shared" si="806"/>
        <v/>
      </c>
      <c r="DI318" s="5" t="str">
        <f t="shared" si="807"/>
        <v/>
      </c>
      <c r="DJ318" s="5" t="str">
        <f t="shared" si="808"/>
        <v/>
      </c>
      <c r="DK318" s="5" t="str">
        <f t="shared" si="809"/>
        <v/>
      </c>
      <c r="DL318" s="5" t="str">
        <f t="shared" si="810"/>
        <v/>
      </c>
      <c r="DM318" s="5" t="str">
        <f t="shared" si="811"/>
        <v/>
      </c>
      <c r="DN318" s="5" t="str">
        <f t="shared" si="812"/>
        <v/>
      </c>
      <c r="DO318" s="5" t="str">
        <f t="shared" si="813"/>
        <v/>
      </c>
      <c r="DP318" s="5" t="str">
        <f t="shared" si="814"/>
        <v/>
      </c>
      <c r="DQ318" s="5" t="str">
        <f t="shared" si="815"/>
        <v/>
      </c>
      <c r="DR318" s="5" t="str">
        <f t="shared" si="816"/>
        <v/>
      </c>
      <c r="DS318" s="5" t="str">
        <f t="shared" si="817"/>
        <v/>
      </c>
      <c r="DT318" s="5" t="str">
        <f t="shared" si="818"/>
        <v/>
      </c>
      <c r="DU318" s="5" t="str">
        <f t="shared" si="819"/>
        <v/>
      </c>
      <c r="DV318" s="5" t="str">
        <f t="shared" si="820"/>
        <v/>
      </c>
      <c r="DW318" s="5" t="str">
        <f t="shared" si="821"/>
        <v/>
      </c>
      <c r="DX318" s="5" t="str">
        <f t="shared" si="822"/>
        <v/>
      </c>
      <c r="DY318" s="5">
        <f t="shared" si="823"/>
        <v>2.02</v>
      </c>
      <c r="DZ318" s="36">
        <f t="shared" si="824"/>
        <v>41</v>
      </c>
      <c r="EA318" s="36" t="str">
        <f t="shared" si="825"/>
        <v/>
      </c>
      <c r="EB318" s="4">
        <f t="shared" si="826"/>
        <v>-329.87312072028107</v>
      </c>
      <c r="EC318" s="4">
        <f t="shared" si="827"/>
        <v>24.948387906600338</v>
      </c>
      <c r="ED318" s="4">
        <f t="shared" si="828"/>
        <v>-288.50758850489666</v>
      </c>
      <c r="EE318" s="4">
        <f t="shared" si="829"/>
        <v>311.87592837694581</v>
      </c>
      <c r="EF318" s="4">
        <f t="shared" si="830"/>
        <v>218.17568371645388</v>
      </c>
      <c r="EG318" s="5">
        <f t="shared" si="831"/>
        <v>0.49993415960064941</v>
      </c>
      <c r="EH318" s="5">
        <f t="shared" si="832"/>
        <v>3.4076228653273759</v>
      </c>
      <c r="EI318" s="5">
        <f t="shared" si="833"/>
        <v>0.87194483025863334</v>
      </c>
      <c r="EJ318" s="5">
        <f t="shared" si="834"/>
        <v>0.34387048284503313</v>
      </c>
      <c r="EK318" s="5">
        <f t="shared" si="835"/>
        <v>0.29241659381361285</v>
      </c>
      <c r="EL318" s="5">
        <f t="shared" si="836"/>
        <v>1.7093235557504551</v>
      </c>
      <c r="EM318" s="5">
        <f t="shared" si="837"/>
        <v>0.3</v>
      </c>
      <c r="EN318" s="5">
        <f t="shared" si="838"/>
        <v>19.899999999999999</v>
      </c>
      <c r="EO318" s="36">
        <f t="shared" si="839"/>
        <v>1.18</v>
      </c>
      <c r="EP318" s="36">
        <f t="shared" si="840"/>
        <v>2.2000000000000002</v>
      </c>
      <c r="EQ318" s="36">
        <f t="shared" si="841"/>
        <v>0.70000000000000007</v>
      </c>
      <c r="ER318" s="36">
        <f t="shared" si="842"/>
        <v>70.741</v>
      </c>
      <c r="ES318" s="36">
        <f t="shared" si="843"/>
        <v>87</v>
      </c>
      <c r="ET318" s="36">
        <f t="shared" si="844"/>
        <v>90</v>
      </c>
      <c r="EU318" s="36">
        <f t="shared" si="845"/>
        <v>9.5670000000000002</v>
      </c>
      <c r="EV318" s="36">
        <f t="shared" si="846"/>
        <v>6.61</v>
      </c>
      <c r="EW318" s="36">
        <f t="shared" si="847"/>
        <v>14.7</v>
      </c>
      <c r="EX318" s="36">
        <f t="shared" si="848"/>
        <v>9.5670000000000002</v>
      </c>
      <c r="EY318" s="36">
        <f t="shared" si="849"/>
        <v>2.63</v>
      </c>
      <c r="EZ318" s="36">
        <f t="shared" si="850"/>
        <v>6.61</v>
      </c>
      <c r="FA318" s="5" t="str">
        <f t="shared" si="851"/>
        <v/>
      </c>
      <c r="FB318" s="5" t="str">
        <f t="shared" si="852"/>
        <v/>
      </c>
      <c r="FC318" s="5" t="str">
        <f t="shared" si="853"/>
        <v/>
      </c>
      <c r="FD318" s="36">
        <f t="shared" si="854"/>
        <v>70.741</v>
      </c>
      <c r="FE318" s="36">
        <f t="shared" si="855"/>
        <v>87</v>
      </c>
      <c r="FF318" s="36">
        <f t="shared" si="856"/>
        <v>62</v>
      </c>
      <c r="FG318" s="5">
        <f t="shared" si="857"/>
        <v>22</v>
      </c>
      <c r="FH318" s="36">
        <f t="shared" si="858"/>
        <v>21.75</v>
      </c>
      <c r="FI318" s="36">
        <f t="shared" si="859"/>
        <v>30</v>
      </c>
      <c r="FJ318" s="5" t="str">
        <f t="shared" si="860"/>
        <v/>
      </c>
      <c r="FK318" s="5" t="str">
        <f t="shared" si="861"/>
        <v/>
      </c>
      <c r="FL318" s="5" t="str">
        <f t="shared" si="862"/>
        <v/>
      </c>
      <c r="FM318" s="5">
        <f t="shared" si="863"/>
        <v>0.46666666666666667</v>
      </c>
      <c r="FN318" s="5" t="str">
        <f t="shared" si="864"/>
        <v/>
      </c>
      <c r="FO318" s="5" t="str">
        <f t="shared" si="865"/>
        <v/>
      </c>
      <c r="FP318" s="4">
        <f t="shared" si="866"/>
        <v>141.47999999999999</v>
      </c>
      <c r="FQ318" s="4" t="str">
        <f t="shared" si="867"/>
        <v/>
      </c>
      <c r="FR318" s="4" t="str">
        <f t="shared" si="868"/>
        <v/>
      </c>
      <c r="FS318" s="65" t="str">
        <f t="shared" si="869"/>
        <v/>
      </c>
      <c r="FT318" s="65" t="str">
        <f t="shared" si="870"/>
        <v/>
      </c>
      <c r="FU318" s="65" t="str">
        <f t="shared" si="871"/>
        <v/>
      </c>
      <c r="FV318" s="65" t="str">
        <f t="shared" si="872"/>
        <v/>
      </c>
      <c r="FW318" s="65">
        <f t="shared" si="873"/>
        <v>0.81379293621350179</v>
      </c>
      <c r="FX318" s="65">
        <f t="shared" si="874"/>
        <v>-0.15418337898853526</v>
      </c>
      <c r="FY318" s="65">
        <f t="shared" si="875"/>
        <v>4.4212994714186227</v>
      </c>
      <c r="FZ318" s="65">
        <f t="shared" si="876"/>
        <v>-5.5002942529932355</v>
      </c>
      <c r="GA318" s="65">
        <f t="shared" si="877"/>
        <v>0.41686190828609371</v>
      </c>
      <c r="GB318" s="65">
        <f t="shared" si="878"/>
        <v>0.29930399999999979</v>
      </c>
      <c r="GC318" s="65">
        <f t="shared" si="879"/>
        <v>-1.5725029999999998</v>
      </c>
      <c r="GD318" s="65">
        <f t="shared" si="880"/>
        <v>-2.396976</v>
      </c>
    </row>
    <row r="319" spans="1:186">
      <c r="A319" s="38" t="s">
        <v>185</v>
      </c>
      <c r="B319" s="74">
        <v>686198</v>
      </c>
      <c r="C319" s="74">
        <v>4921321</v>
      </c>
      <c r="D319" s="39" t="s">
        <v>439</v>
      </c>
      <c r="E319" s="38" t="s">
        <v>651</v>
      </c>
      <c r="F319" s="60"/>
      <c r="G319" s="39" t="s">
        <v>575</v>
      </c>
      <c r="H319" s="5">
        <v>48.36</v>
      </c>
      <c r="I319" s="5">
        <v>0.89</v>
      </c>
      <c r="J319" s="5">
        <v>15.2</v>
      </c>
      <c r="K319" s="5">
        <v>11.07</v>
      </c>
      <c r="L319" s="5">
        <v>0.17</v>
      </c>
      <c r="M319" s="5">
        <v>7.52</v>
      </c>
      <c r="N319" s="5">
        <v>10.92</v>
      </c>
      <c r="O319" s="5">
        <v>2.99</v>
      </c>
      <c r="P319" s="5">
        <v>0.31</v>
      </c>
      <c r="Q319" s="28">
        <v>0.1</v>
      </c>
      <c r="R319" s="5">
        <v>2.7</v>
      </c>
      <c r="S319" s="5">
        <f t="shared" si="756"/>
        <v>100.23</v>
      </c>
      <c r="U319" s="4">
        <v>44</v>
      </c>
      <c r="V319" s="4">
        <v>281</v>
      </c>
      <c r="W319" s="4">
        <v>322</v>
      </c>
      <c r="X319" s="4">
        <v>49</v>
      </c>
      <c r="Y319" s="4">
        <v>44</v>
      </c>
      <c r="Z319" s="4">
        <v>93</v>
      </c>
      <c r="AA319" s="4">
        <v>37</v>
      </c>
      <c r="AB319" s="4">
        <v>7</v>
      </c>
      <c r="AC319" s="4">
        <v>83</v>
      </c>
      <c r="AD319" s="4">
        <v>23</v>
      </c>
      <c r="AE319" s="4">
        <v>47</v>
      </c>
      <c r="AF319" s="36">
        <v>4</v>
      </c>
      <c r="AG319" s="36">
        <v>38.9</v>
      </c>
      <c r="AH319" s="36">
        <v>3.4</v>
      </c>
      <c r="AI319" s="36">
        <v>8.6999999999999993</v>
      </c>
      <c r="AJ319" s="36">
        <v>1.27</v>
      </c>
      <c r="AK319" s="5">
        <v>7</v>
      </c>
      <c r="AL319" s="5">
        <v>1.9</v>
      </c>
      <c r="AM319" s="5">
        <v>0.86</v>
      </c>
      <c r="AN319" s="5">
        <v>3.13</v>
      </c>
      <c r="AO319" s="5">
        <v>0.66</v>
      </c>
      <c r="AP319" s="5">
        <v>4.01</v>
      </c>
      <c r="AQ319" s="5">
        <v>0.92</v>
      </c>
      <c r="AR319" s="5">
        <v>2.61</v>
      </c>
      <c r="AS319" s="5">
        <v>0.38</v>
      </c>
      <c r="AT319" s="36">
        <v>2.4500000000000002</v>
      </c>
      <c r="AU319" s="36">
        <v>0.38</v>
      </c>
      <c r="AV319" s="36">
        <v>1.3</v>
      </c>
      <c r="AW319" s="5">
        <v>0.4</v>
      </c>
      <c r="AX319" s="5">
        <v>0.6</v>
      </c>
      <c r="AY319" s="36">
        <v>0.2</v>
      </c>
      <c r="AZ319" s="36" t="s">
        <v>576</v>
      </c>
      <c r="BA319" s="36">
        <v>0.5</v>
      </c>
      <c r="BK319" s="4">
        <f t="shared" si="757"/>
        <v>5336</v>
      </c>
      <c r="BL319" s="6">
        <f t="shared" si="758"/>
        <v>0.80479281078382425</v>
      </c>
      <c r="BM319" s="6">
        <f t="shared" si="759"/>
        <v>1.114171256885328E-2</v>
      </c>
      <c r="BN319" s="6">
        <f t="shared" si="760"/>
        <v>0.29809766620906059</v>
      </c>
      <c r="BO319" s="6">
        <f t="shared" si="761"/>
        <v>0.13863494051346276</v>
      </c>
      <c r="BP319" s="6">
        <f t="shared" si="762"/>
        <v>2.3963913166055823E-3</v>
      </c>
      <c r="BQ319" s="6">
        <f t="shared" si="763"/>
        <v>0.1865542049119325</v>
      </c>
      <c r="BR319" s="6">
        <f t="shared" si="764"/>
        <v>0.19472182596291013</v>
      </c>
      <c r="BS319" s="6">
        <f t="shared" si="765"/>
        <v>9.6482736366569871E-2</v>
      </c>
      <c r="BT319" s="6">
        <f t="shared" si="766"/>
        <v>6.5817409766454347E-3</v>
      </c>
      <c r="BU319" s="6">
        <f t="shared" si="767"/>
        <v>1.409046075806679E-3</v>
      </c>
      <c r="BV319" s="5">
        <f t="shared" si="768"/>
        <v>1.32</v>
      </c>
      <c r="BW319" s="5">
        <f t="shared" si="769"/>
        <v>8.7799999999999994</v>
      </c>
      <c r="BX319" s="36">
        <f t="shared" si="770"/>
        <v>59.95</v>
      </c>
      <c r="BY319" s="5">
        <f t="shared" si="771"/>
        <v>1.32</v>
      </c>
      <c r="BZ319" s="5">
        <f t="shared" si="772"/>
        <v>17.079999999999998</v>
      </c>
      <c r="CA319" s="5">
        <f t="shared" si="773"/>
        <v>12.27</v>
      </c>
      <c r="CB319" s="5">
        <f t="shared" si="774"/>
        <v>8.9</v>
      </c>
      <c r="CC319" s="5">
        <f t="shared" si="775"/>
        <v>3.3</v>
      </c>
      <c r="CD319" s="5">
        <f t="shared" si="776"/>
        <v>-7.6199999999999992</v>
      </c>
      <c r="CE319" s="34">
        <f t="shared" si="777"/>
        <v>7.8299999999999992</v>
      </c>
      <c r="CF319" s="34">
        <f t="shared" si="778"/>
        <v>21.74</v>
      </c>
      <c r="CG319" s="34">
        <f t="shared" si="779"/>
        <v>36.016559337626489</v>
      </c>
      <c r="CH319" s="5">
        <f t="shared" si="780"/>
        <v>5.89</v>
      </c>
      <c r="CI319" s="5">
        <f t="shared" si="781"/>
        <v>0.48</v>
      </c>
      <c r="CJ319" s="6">
        <f t="shared" si="782"/>
        <v>4.7E-2</v>
      </c>
      <c r="CK319" s="5">
        <f t="shared" si="783"/>
        <v>8.4000000000000005E-2</v>
      </c>
      <c r="CL319" s="5">
        <f t="shared" si="784"/>
        <v>11.856999999999999</v>
      </c>
      <c r="CM319" s="5">
        <f t="shared" si="785"/>
        <v>5.56</v>
      </c>
      <c r="CN319" s="5">
        <f t="shared" si="786"/>
        <v>0.14000000000000001</v>
      </c>
      <c r="CO319" s="5">
        <f t="shared" si="787"/>
        <v>1.1499999999999999</v>
      </c>
      <c r="CP319" s="5">
        <f t="shared" si="788"/>
        <v>2.04</v>
      </c>
      <c r="CQ319" s="6">
        <f t="shared" si="789"/>
        <v>0.17399999999999999</v>
      </c>
      <c r="CR319" s="40">
        <f t="shared" si="790"/>
        <v>5.3E-3</v>
      </c>
      <c r="CS319" s="5">
        <f t="shared" si="791"/>
        <v>9.73</v>
      </c>
      <c r="CT319" s="5">
        <f t="shared" si="792"/>
        <v>11.44</v>
      </c>
      <c r="CU319" s="5">
        <f t="shared" si="793"/>
        <v>64.8</v>
      </c>
      <c r="CV319" s="5">
        <f t="shared" si="794"/>
        <v>36.200000000000003</v>
      </c>
      <c r="CW319" s="5">
        <f t="shared" si="795"/>
        <v>11.75</v>
      </c>
      <c r="CX319" s="5">
        <f t="shared" si="796"/>
        <v>3.55</v>
      </c>
      <c r="CY319" s="4">
        <f t="shared" si="797"/>
        <v>232</v>
      </c>
      <c r="CZ319" s="4">
        <f t="shared" si="798"/>
        <v>113.5</v>
      </c>
      <c r="DA319" s="4">
        <f t="shared" si="799"/>
        <v>2178</v>
      </c>
      <c r="DB319" s="5">
        <f t="shared" si="800"/>
        <v>1.69</v>
      </c>
      <c r="DC319" s="5">
        <f t="shared" si="801"/>
        <v>15.88</v>
      </c>
      <c r="DD319" s="5">
        <f t="shared" si="802"/>
        <v>97.25</v>
      </c>
      <c r="DE319" s="5">
        <f t="shared" si="803"/>
        <v>0.53</v>
      </c>
      <c r="DF319" s="5">
        <f t="shared" si="804"/>
        <v>1.63</v>
      </c>
      <c r="DG319" s="5">
        <f t="shared" si="805"/>
        <v>0.16</v>
      </c>
      <c r="DH319" s="5">
        <f t="shared" si="806"/>
        <v>0.24</v>
      </c>
      <c r="DI319" s="5">
        <f t="shared" si="807"/>
        <v>0.36</v>
      </c>
      <c r="DJ319" s="5">
        <f t="shared" si="808"/>
        <v>7.75</v>
      </c>
      <c r="DK319" s="5">
        <f t="shared" si="809"/>
        <v>0.85</v>
      </c>
      <c r="DL319" s="5">
        <f t="shared" si="810"/>
        <v>8.5</v>
      </c>
      <c r="DM319" s="5" t="str">
        <f t="shared" si="811"/>
        <v/>
      </c>
      <c r="DN319" s="5">
        <f t="shared" si="812"/>
        <v>1.5</v>
      </c>
      <c r="DO319" s="5">
        <f t="shared" si="813"/>
        <v>6.7</v>
      </c>
      <c r="DP319" s="5" t="str">
        <f t="shared" si="814"/>
        <v/>
      </c>
      <c r="DQ319" s="5">
        <f t="shared" si="815"/>
        <v>0.93</v>
      </c>
      <c r="DR319" s="5">
        <f t="shared" si="816"/>
        <v>1.1000000000000001</v>
      </c>
      <c r="DS319" s="5">
        <f t="shared" si="817"/>
        <v>0.84</v>
      </c>
      <c r="DT319" s="5">
        <f t="shared" si="818"/>
        <v>0.56000000000000005</v>
      </c>
      <c r="DU319" s="5">
        <f t="shared" si="819"/>
        <v>0.86</v>
      </c>
      <c r="DV319" s="5">
        <f t="shared" si="820"/>
        <v>1.24</v>
      </c>
      <c r="DW319" s="5">
        <f t="shared" si="821"/>
        <v>0.7</v>
      </c>
      <c r="DX319" s="5">
        <f t="shared" si="822"/>
        <v>0.61</v>
      </c>
      <c r="DY319" s="5">
        <f t="shared" si="823"/>
        <v>1.36</v>
      </c>
      <c r="DZ319" s="36">
        <f t="shared" si="824"/>
        <v>27</v>
      </c>
      <c r="EA319" s="36">
        <f t="shared" si="825"/>
        <v>2.9</v>
      </c>
      <c r="EB319" s="4">
        <f t="shared" si="826"/>
        <v>-284.62282135283459</v>
      </c>
      <c r="EC319" s="4">
        <f t="shared" si="827"/>
        <v>35.385242276119364</v>
      </c>
      <c r="ED319" s="4">
        <f t="shared" si="828"/>
        <v>-194.41046305997494</v>
      </c>
      <c r="EE319" s="4">
        <f t="shared" si="829"/>
        <v>336.3308579942485</v>
      </c>
      <c r="EF319" s="4">
        <f t="shared" si="830"/>
        <v>183.28389972963214</v>
      </c>
      <c r="EG319" s="5">
        <f t="shared" si="831"/>
        <v>0.60541284494781511</v>
      </c>
      <c r="EH319" s="5">
        <f t="shared" si="832"/>
        <v>2.8935862951497198</v>
      </c>
      <c r="EI319" s="5">
        <f t="shared" si="833"/>
        <v>1.0013230874928241</v>
      </c>
      <c r="EJ319" s="5">
        <f t="shared" si="834"/>
        <v>0.5291669168649733</v>
      </c>
      <c r="EK319" s="5">
        <f t="shared" si="835"/>
        <v>0.33080382611063375</v>
      </c>
      <c r="EL319" s="5">
        <f t="shared" si="836"/>
        <v>1.3356899509894098</v>
      </c>
      <c r="EM319" s="5">
        <f t="shared" si="837"/>
        <v>0.31</v>
      </c>
      <c r="EN319" s="5">
        <f t="shared" si="838"/>
        <v>19.32</v>
      </c>
      <c r="EO319" s="36">
        <f t="shared" si="839"/>
        <v>0.89</v>
      </c>
      <c r="EP319" s="36">
        <f t="shared" si="840"/>
        <v>1.7000000000000002</v>
      </c>
      <c r="EQ319" s="36">
        <f t="shared" si="841"/>
        <v>1</v>
      </c>
      <c r="ER319" s="36">
        <f t="shared" si="842"/>
        <v>53.355500000000006</v>
      </c>
      <c r="ES319" s="36">
        <f t="shared" si="843"/>
        <v>47</v>
      </c>
      <c r="ET319" s="36">
        <f t="shared" si="844"/>
        <v>69</v>
      </c>
      <c r="EU319" s="36">
        <f t="shared" si="845"/>
        <v>9.963000000000001</v>
      </c>
      <c r="EV319" s="36">
        <f t="shared" si="846"/>
        <v>7.52</v>
      </c>
      <c r="EW319" s="36">
        <f t="shared" si="847"/>
        <v>15.2</v>
      </c>
      <c r="EX319" s="36">
        <f t="shared" si="848"/>
        <v>9.963000000000001</v>
      </c>
      <c r="EY319" s="36">
        <f t="shared" si="849"/>
        <v>3.3000000000000003</v>
      </c>
      <c r="EZ319" s="36">
        <f t="shared" si="850"/>
        <v>7.52</v>
      </c>
      <c r="FA319" s="5">
        <f t="shared" si="851"/>
        <v>0.43333333333333335</v>
      </c>
      <c r="FB319" s="5">
        <f t="shared" si="852"/>
        <v>0.6</v>
      </c>
      <c r="FC319" s="5">
        <f t="shared" si="853"/>
        <v>0.4</v>
      </c>
      <c r="FD319" s="36">
        <f t="shared" si="854"/>
        <v>53.355500000000006</v>
      </c>
      <c r="FE319" s="36">
        <f t="shared" si="855"/>
        <v>47</v>
      </c>
      <c r="FF319" s="36">
        <f t="shared" si="856"/>
        <v>41.5</v>
      </c>
      <c r="FG319" s="5">
        <f t="shared" si="857"/>
        <v>8</v>
      </c>
      <c r="FH319" s="36">
        <f t="shared" si="858"/>
        <v>11.75</v>
      </c>
      <c r="FI319" s="36">
        <f t="shared" si="859"/>
        <v>23</v>
      </c>
      <c r="FJ319" s="5">
        <f t="shared" si="860"/>
        <v>1.5333333333333334</v>
      </c>
      <c r="FK319" s="5">
        <f t="shared" si="861"/>
        <v>0.33999999999999997</v>
      </c>
      <c r="FL319" s="5">
        <f t="shared" si="862"/>
        <v>0.5</v>
      </c>
      <c r="FM319" s="5">
        <f t="shared" si="863"/>
        <v>0.23333333333333334</v>
      </c>
      <c r="FN319" s="5">
        <f t="shared" si="864"/>
        <v>1.3</v>
      </c>
      <c r="FO319" s="5">
        <f t="shared" si="865"/>
        <v>1.2000000000000002</v>
      </c>
      <c r="FP319" s="4">
        <f t="shared" si="866"/>
        <v>106.72</v>
      </c>
      <c r="FQ319" s="4">
        <f t="shared" si="867"/>
        <v>95</v>
      </c>
      <c r="FR319" s="4">
        <f t="shared" si="868"/>
        <v>281</v>
      </c>
      <c r="FS319" s="65">
        <f t="shared" si="869"/>
        <v>0.42046050333260615</v>
      </c>
      <c r="FT319" s="65">
        <f t="shared" si="870"/>
        <v>0.31417686424973251</v>
      </c>
      <c r="FU319" s="65">
        <f t="shared" si="871"/>
        <v>-0.34425514970926124</v>
      </c>
      <c r="FV319" s="65">
        <f t="shared" si="872"/>
        <v>-0.35967550857675501</v>
      </c>
      <c r="FW319" s="65">
        <f t="shared" si="873"/>
        <v>0.92761734751033509</v>
      </c>
      <c r="FX319" s="65">
        <f t="shared" si="874"/>
        <v>-0.20607773720445627</v>
      </c>
      <c r="FY319" s="65">
        <f t="shared" si="875"/>
        <v>4.3248852178708903</v>
      </c>
      <c r="FZ319" s="65">
        <f t="shared" si="876"/>
        <v>-5.3669702946989783</v>
      </c>
      <c r="GA319" s="65">
        <f t="shared" si="877"/>
        <v>0.38605932682487409</v>
      </c>
      <c r="GB319" s="65">
        <f t="shared" si="878"/>
        <v>0.35416799999999998</v>
      </c>
      <c r="GC319" s="65">
        <f t="shared" si="879"/>
        <v>-1.573229</v>
      </c>
      <c r="GD319" s="65">
        <f t="shared" si="880"/>
        <v>-2.3714139999999997</v>
      </c>
    </row>
    <row r="320" spans="1:186">
      <c r="A320" s="38" t="s">
        <v>185</v>
      </c>
      <c r="B320" s="74">
        <v>686336</v>
      </c>
      <c r="C320" s="74">
        <v>4921531</v>
      </c>
      <c r="D320" s="39" t="s">
        <v>439</v>
      </c>
      <c r="E320" s="38" t="s">
        <v>651</v>
      </c>
      <c r="F320" s="39" t="s">
        <v>577</v>
      </c>
      <c r="G320" s="39" t="s">
        <v>578</v>
      </c>
      <c r="H320" s="5">
        <v>47.66</v>
      </c>
      <c r="I320" s="5">
        <v>0.95</v>
      </c>
      <c r="J320" s="5">
        <v>15.2</v>
      </c>
      <c r="K320" s="5">
        <v>11.02</v>
      </c>
      <c r="L320" s="5">
        <v>0.15</v>
      </c>
      <c r="M320" s="5">
        <v>7.88</v>
      </c>
      <c r="N320" s="5">
        <v>14.11</v>
      </c>
      <c r="O320" s="5">
        <v>1.34</v>
      </c>
      <c r="P320" s="5">
        <v>0.09</v>
      </c>
      <c r="Q320" s="28">
        <v>0.08</v>
      </c>
      <c r="R320" s="5">
        <v>1.8</v>
      </c>
      <c r="S320" s="5">
        <f t="shared" si="756"/>
        <v>100.28</v>
      </c>
      <c r="U320" s="4">
        <v>44</v>
      </c>
      <c r="V320" s="4">
        <v>290</v>
      </c>
      <c r="W320" s="4">
        <v>513</v>
      </c>
      <c r="X320" s="4">
        <v>52</v>
      </c>
      <c r="Y320" s="4">
        <v>49</v>
      </c>
      <c r="Z320" s="4">
        <v>34</v>
      </c>
      <c r="AA320" s="4">
        <v>20</v>
      </c>
      <c r="AB320" s="4">
        <v>2</v>
      </c>
      <c r="AC320" s="4">
        <v>109</v>
      </c>
      <c r="AD320" s="4">
        <v>25</v>
      </c>
      <c r="AE320" s="4">
        <v>48</v>
      </c>
      <c r="AF320" s="36">
        <v>3.1</v>
      </c>
      <c r="AG320" s="36">
        <v>9.4</v>
      </c>
      <c r="AH320" s="36">
        <v>3.4</v>
      </c>
      <c r="AI320" s="36">
        <v>7.5</v>
      </c>
      <c r="AJ320" s="36">
        <v>1.27</v>
      </c>
      <c r="AK320" s="5">
        <v>5.9</v>
      </c>
      <c r="AL320" s="5">
        <v>2.1</v>
      </c>
      <c r="AM320" s="5">
        <v>0.82</v>
      </c>
      <c r="AN320" s="5">
        <v>3.48</v>
      </c>
      <c r="AO320" s="5">
        <v>0.78</v>
      </c>
      <c r="AP320" s="5">
        <v>4.1500000000000004</v>
      </c>
      <c r="AQ320" s="5">
        <v>0.9</v>
      </c>
      <c r="AR320" s="5">
        <v>2.82</v>
      </c>
      <c r="AS320" s="5">
        <v>0.43</v>
      </c>
      <c r="AT320" s="36">
        <v>2.5</v>
      </c>
      <c r="AU320" s="36">
        <v>0.37</v>
      </c>
      <c r="AV320" s="36">
        <v>1.6</v>
      </c>
      <c r="AW320" s="5">
        <v>0.2</v>
      </c>
      <c r="AX320" s="5">
        <v>0.5</v>
      </c>
      <c r="AY320" s="36">
        <v>0.1</v>
      </c>
      <c r="AZ320" s="36" t="s">
        <v>576</v>
      </c>
      <c r="BA320" s="36">
        <v>1.2</v>
      </c>
      <c r="BK320" s="4">
        <f t="shared" si="757"/>
        <v>5695</v>
      </c>
      <c r="BL320" s="6">
        <f t="shared" si="758"/>
        <v>0.79314361790647347</v>
      </c>
      <c r="BM320" s="6">
        <f t="shared" si="759"/>
        <v>1.1892839258888333E-2</v>
      </c>
      <c r="BN320" s="6">
        <f t="shared" si="760"/>
        <v>0.29809766620906059</v>
      </c>
      <c r="BO320" s="6">
        <f t="shared" si="761"/>
        <v>0.1380087664370695</v>
      </c>
      <c r="BP320" s="6">
        <f t="shared" si="762"/>
        <v>2.11446292641669E-3</v>
      </c>
      <c r="BQ320" s="6">
        <f t="shared" si="763"/>
        <v>0.19548499131729097</v>
      </c>
      <c r="BR320" s="6">
        <f t="shared" si="764"/>
        <v>0.25160485021398005</v>
      </c>
      <c r="BS320" s="6">
        <f t="shared" si="765"/>
        <v>4.3239754759599874E-2</v>
      </c>
      <c r="BT320" s="6">
        <f t="shared" si="766"/>
        <v>1.9108280254777068E-3</v>
      </c>
      <c r="BU320" s="6">
        <f t="shared" si="767"/>
        <v>1.1272368606453432E-3</v>
      </c>
      <c r="BV320" s="5">
        <f t="shared" si="768"/>
        <v>1.31</v>
      </c>
      <c r="BW320" s="5">
        <f t="shared" si="769"/>
        <v>8.74</v>
      </c>
      <c r="BX320" s="36">
        <f t="shared" si="770"/>
        <v>61.17</v>
      </c>
      <c r="BY320" s="5">
        <f t="shared" si="771"/>
        <v>1.26</v>
      </c>
      <c r="BZ320" s="5">
        <f t="shared" si="772"/>
        <v>16</v>
      </c>
      <c r="CA320" s="5">
        <f t="shared" si="773"/>
        <v>14.85</v>
      </c>
      <c r="CB320" s="5">
        <f t="shared" si="774"/>
        <v>11.88</v>
      </c>
      <c r="CC320" s="5">
        <f t="shared" si="775"/>
        <v>1.43</v>
      </c>
      <c r="CD320" s="5">
        <f t="shared" si="776"/>
        <v>-12.68</v>
      </c>
      <c r="CE320" s="34">
        <f t="shared" si="777"/>
        <v>7.97</v>
      </c>
      <c r="CF320" s="34">
        <f t="shared" si="778"/>
        <v>23.419999999999998</v>
      </c>
      <c r="CG320" s="34">
        <f t="shared" si="779"/>
        <v>34.030742954739537</v>
      </c>
      <c r="CH320" s="5">
        <f t="shared" si="780"/>
        <v>2.14</v>
      </c>
      <c r="CI320" s="5">
        <f t="shared" si="781"/>
        <v>0.13</v>
      </c>
      <c r="CJ320" s="6">
        <f t="shared" si="782"/>
        <v>0.06</v>
      </c>
      <c r="CK320" s="5">
        <f t="shared" si="783"/>
        <v>1.7999999999999999E-2</v>
      </c>
      <c r="CL320" s="5">
        <f t="shared" si="784"/>
        <v>18.475000000000001</v>
      </c>
      <c r="CM320" s="5">
        <f t="shared" si="785"/>
        <v>4.7</v>
      </c>
      <c r="CN320" s="5">
        <f t="shared" si="786"/>
        <v>0.1</v>
      </c>
      <c r="CO320" s="5">
        <f t="shared" si="787"/>
        <v>1.77</v>
      </c>
      <c r="CP320" s="5">
        <f t="shared" si="788"/>
        <v>1.92</v>
      </c>
      <c r="CQ320" s="6">
        <f t="shared" si="789"/>
        <v>0.124</v>
      </c>
      <c r="CR320" s="40">
        <f t="shared" si="790"/>
        <v>5.1000000000000004E-3</v>
      </c>
      <c r="CS320" s="5">
        <f t="shared" si="791"/>
        <v>3.03</v>
      </c>
      <c r="CT320" s="5">
        <f t="shared" si="792"/>
        <v>2.76</v>
      </c>
      <c r="CU320" s="5">
        <f t="shared" si="793"/>
        <v>18.8</v>
      </c>
      <c r="CV320" s="5">
        <f t="shared" si="794"/>
        <v>30</v>
      </c>
      <c r="CW320" s="5">
        <f t="shared" si="795"/>
        <v>15.48</v>
      </c>
      <c r="CX320" s="5">
        <f t="shared" si="796"/>
        <v>3</v>
      </c>
      <c r="CY320" s="4">
        <f t="shared" si="797"/>
        <v>228</v>
      </c>
      <c r="CZ320" s="4">
        <f t="shared" si="798"/>
        <v>118.7</v>
      </c>
      <c r="DA320" s="4">
        <f t="shared" si="799"/>
        <v>2278</v>
      </c>
      <c r="DB320" s="5">
        <f t="shared" si="800"/>
        <v>0.38</v>
      </c>
      <c r="DC320" s="5">
        <f t="shared" si="801"/>
        <v>3.76</v>
      </c>
      <c r="DD320" s="5">
        <f t="shared" si="802"/>
        <v>47</v>
      </c>
      <c r="DE320" s="5">
        <f t="shared" si="803"/>
        <v>0.64</v>
      </c>
      <c r="DF320" s="5">
        <f t="shared" si="804"/>
        <v>1.24</v>
      </c>
      <c r="DG320" s="5">
        <f t="shared" si="805"/>
        <v>0.08</v>
      </c>
      <c r="DH320" s="5">
        <f t="shared" si="806"/>
        <v>0.2</v>
      </c>
      <c r="DI320" s="5">
        <f t="shared" si="807"/>
        <v>0.38</v>
      </c>
      <c r="DJ320" s="5">
        <f t="shared" si="808"/>
        <v>8</v>
      </c>
      <c r="DK320" s="5">
        <f t="shared" si="809"/>
        <v>1.1000000000000001</v>
      </c>
      <c r="DL320" s="5">
        <f t="shared" si="810"/>
        <v>17</v>
      </c>
      <c r="DM320" s="5" t="str">
        <f t="shared" si="811"/>
        <v/>
      </c>
      <c r="DN320" s="5">
        <f t="shared" si="812"/>
        <v>2.5</v>
      </c>
      <c r="DO320" s="5">
        <f t="shared" si="813"/>
        <v>6.2</v>
      </c>
      <c r="DP320" s="5" t="str">
        <f t="shared" si="814"/>
        <v/>
      </c>
      <c r="DQ320" s="5">
        <f t="shared" si="815"/>
        <v>0.91</v>
      </c>
      <c r="DR320" s="5">
        <f t="shared" si="816"/>
        <v>1</v>
      </c>
      <c r="DS320" s="5">
        <f t="shared" si="817"/>
        <v>0.91</v>
      </c>
      <c r="DT320" s="5">
        <f t="shared" si="818"/>
        <v>0.87</v>
      </c>
      <c r="DU320" s="5">
        <f t="shared" si="819"/>
        <v>1.1100000000000001</v>
      </c>
      <c r="DV320" s="5">
        <f t="shared" si="820"/>
        <v>1.33</v>
      </c>
      <c r="DW320" s="5">
        <f t="shared" si="821"/>
        <v>1.1599999999999999</v>
      </c>
      <c r="DX320" s="5">
        <f t="shared" si="822"/>
        <v>0.9</v>
      </c>
      <c r="DY320" s="5">
        <f t="shared" si="823"/>
        <v>1.03</v>
      </c>
      <c r="DZ320" s="36">
        <f t="shared" si="824"/>
        <v>28.1</v>
      </c>
      <c r="EA320" s="36">
        <f t="shared" si="825"/>
        <v>2.7</v>
      </c>
      <c r="EB320" s="4">
        <f t="shared" si="826"/>
        <v>-292.93377694810221</v>
      </c>
      <c r="EC320" s="4">
        <f t="shared" si="827"/>
        <v>51.494056374426862</v>
      </c>
      <c r="ED320" s="4">
        <f t="shared" si="828"/>
        <v>-250.26261700397706</v>
      </c>
      <c r="EE320" s="4">
        <f t="shared" si="829"/>
        <v>345.38659701324883</v>
      </c>
      <c r="EF320" s="4">
        <f t="shared" si="830"/>
        <v>158.11934661232431</v>
      </c>
      <c r="EG320" s="5">
        <f t="shared" si="831"/>
        <v>0.54373489263287023</v>
      </c>
      <c r="EH320" s="5">
        <f t="shared" si="832"/>
        <v>6.6053379939077397</v>
      </c>
      <c r="EI320" s="5">
        <f t="shared" si="833"/>
        <v>1.0047604219235127</v>
      </c>
      <c r="EJ320" s="5">
        <f t="shared" si="834"/>
        <v>0.17940300067436371</v>
      </c>
      <c r="EK320" s="5">
        <f t="shared" si="835"/>
        <v>0.14591320453062839</v>
      </c>
      <c r="EL320" s="5">
        <f t="shared" si="836"/>
        <v>1.6986366702616245</v>
      </c>
      <c r="EM320" s="5">
        <f t="shared" si="837"/>
        <v>0.32</v>
      </c>
      <c r="EN320" s="5">
        <f t="shared" si="838"/>
        <v>21.05</v>
      </c>
      <c r="EO320" s="36">
        <f t="shared" si="839"/>
        <v>0.95</v>
      </c>
      <c r="EP320" s="36">
        <f t="shared" si="840"/>
        <v>1.5</v>
      </c>
      <c r="EQ320" s="36">
        <f t="shared" si="841"/>
        <v>0.8</v>
      </c>
      <c r="ER320" s="36">
        <f t="shared" si="842"/>
        <v>56.952500000000001</v>
      </c>
      <c r="ES320" s="36">
        <f t="shared" si="843"/>
        <v>48</v>
      </c>
      <c r="ET320" s="36">
        <f t="shared" si="844"/>
        <v>75</v>
      </c>
      <c r="EU320" s="36">
        <f t="shared" si="845"/>
        <v>9.9179999999999993</v>
      </c>
      <c r="EV320" s="36">
        <f t="shared" si="846"/>
        <v>7.88</v>
      </c>
      <c r="EW320" s="36">
        <f t="shared" si="847"/>
        <v>15.2</v>
      </c>
      <c r="EX320" s="36">
        <f t="shared" si="848"/>
        <v>9.9179999999999993</v>
      </c>
      <c r="EY320" s="36">
        <f t="shared" si="849"/>
        <v>1.4300000000000002</v>
      </c>
      <c r="EZ320" s="36">
        <f t="shared" si="850"/>
        <v>7.88</v>
      </c>
      <c r="FA320" s="5">
        <f t="shared" si="851"/>
        <v>0.53333333333333333</v>
      </c>
      <c r="FB320" s="5">
        <f t="shared" si="852"/>
        <v>0.5</v>
      </c>
      <c r="FC320" s="5">
        <f t="shared" si="853"/>
        <v>0.2</v>
      </c>
      <c r="FD320" s="36">
        <f t="shared" si="854"/>
        <v>56.952500000000001</v>
      </c>
      <c r="FE320" s="36">
        <f t="shared" si="855"/>
        <v>48</v>
      </c>
      <c r="FF320" s="36">
        <f t="shared" si="856"/>
        <v>54.5</v>
      </c>
      <c r="FG320" s="5">
        <f t="shared" si="857"/>
        <v>6.2</v>
      </c>
      <c r="FH320" s="36">
        <f t="shared" si="858"/>
        <v>12</v>
      </c>
      <c r="FI320" s="36">
        <f t="shared" si="859"/>
        <v>25</v>
      </c>
      <c r="FJ320" s="5">
        <f t="shared" si="860"/>
        <v>1.6666666666666667</v>
      </c>
      <c r="FK320" s="5">
        <f t="shared" si="861"/>
        <v>0.33999999999999997</v>
      </c>
      <c r="FL320" s="5">
        <f t="shared" si="862"/>
        <v>0.38750000000000001</v>
      </c>
      <c r="FM320" s="5">
        <f t="shared" si="863"/>
        <v>6.6666666666666666E-2</v>
      </c>
      <c r="FN320" s="5">
        <f t="shared" si="864"/>
        <v>1.6</v>
      </c>
      <c r="FO320" s="5">
        <f t="shared" si="865"/>
        <v>0.60000000000000009</v>
      </c>
      <c r="FP320" s="4">
        <f t="shared" si="866"/>
        <v>113.9</v>
      </c>
      <c r="FQ320" s="4">
        <f t="shared" si="867"/>
        <v>105</v>
      </c>
      <c r="FR320" s="4">
        <f t="shared" si="868"/>
        <v>290</v>
      </c>
      <c r="FS320" s="65">
        <f t="shared" si="869"/>
        <v>0.40587427381985575</v>
      </c>
      <c r="FT320" s="65">
        <f t="shared" si="870"/>
        <v>0.28589895674310589</v>
      </c>
      <c r="FU320" s="65">
        <f t="shared" si="871"/>
        <v>-0.35335787601929713</v>
      </c>
      <c r="FV320" s="65">
        <f t="shared" si="872"/>
        <v>-0.22974523046239018</v>
      </c>
      <c r="FW320" s="65">
        <f t="shared" si="873"/>
        <v>0.8930071858254115</v>
      </c>
      <c r="FX320" s="65">
        <f t="shared" si="874"/>
        <v>-0.11600723914653314</v>
      </c>
      <c r="FY320" s="65">
        <f t="shared" si="875"/>
        <v>4.4368037583041531</v>
      </c>
      <c r="FZ320" s="65">
        <f t="shared" si="876"/>
        <v>-5.156033153690224</v>
      </c>
      <c r="GA320" s="65">
        <f t="shared" si="877"/>
        <v>0.28948332605141991</v>
      </c>
      <c r="GB320" s="65">
        <f t="shared" si="878"/>
        <v>0.3226</v>
      </c>
      <c r="GC320" s="65">
        <f t="shared" si="879"/>
        <v>-1.5454839999999999</v>
      </c>
      <c r="GD320" s="65">
        <f t="shared" si="880"/>
        <v>-2.3337120000000002</v>
      </c>
    </row>
    <row r="321" spans="1:186">
      <c r="A321" s="38" t="s">
        <v>185</v>
      </c>
      <c r="B321" s="74">
        <v>681473</v>
      </c>
      <c r="C321" s="74">
        <v>4911450</v>
      </c>
      <c r="D321" s="39" t="s">
        <v>579</v>
      </c>
      <c r="E321" s="38" t="s">
        <v>651</v>
      </c>
      <c r="F321" s="60"/>
      <c r="G321" s="39" t="s">
        <v>580</v>
      </c>
      <c r="H321" s="5">
        <v>46.85</v>
      </c>
      <c r="I321" s="5">
        <v>1</v>
      </c>
      <c r="J321" s="5">
        <v>14.98</v>
      </c>
      <c r="K321" s="5">
        <v>10.62</v>
      </c>
      <c r="L321" s="5">
        <v>0.16</v>
      </c>
      <c r="M321" s="5">
        <v>6.83</v>
      </c>
      <c r="N321" s="5">
        <v>14.05</v>
      </c>
      <c r="O321" s="5">
        <v>2.2999999999999998</v>
      </c>
      <c r="P321" s="5">
        <v>0.24</v>
      </c>
      <c r="Q321" s="28">
        <v>0.09</v>
      </c>
      <c r="R321" s="5">
        <v>3.2</v>
      </c>
      <c r="S321" s="5">
        <f t="shared" si="756"/>
        <v>100.32</v>
      </c>
      <c r="U321" s="4">
        <v>42</v>
      </c>
      <c r="V321" s="4">
        <v>278</v>
      </c>
      <c r="W321" s="4">
        <v>335</v>
      </c>
      <c r="X321" s="4">
        <v>47</v>
      </c>
      <c r="Y321" s="4">
        <v>35</v>
      </c>
      <c r="Z321" s="4">
        <v>93</v>
      </c>
      <c r="AA321" s="4">
        <v>25</v>
      </c>
      <c r="AB321" s="4">
        <v>5</v>
      </c>
      <c r="AC321" s="4">
        <v>96</v>
      </c>
      <c r="AD321" s="4">
        <v>27</v>
      </c>
      <c r="AE321" s="4">
        <v>50</v>
      </c>
      <c r="AF321" s="36">
        <v>1.7</v>
      </c>
      <c r="AG321" s="36">
        <v>26.9</v>
      </c>
      <c r="AH321" s="36">
        <v>2.1</v>
      </c>
      <c r="AI321" s="36">
        <v>6.9</v>
      </c>
      <c r="AJ321" s="36">
        <v>1.1100000000000001</v>
      </c>
      <c r="AK321" s="5">
        <v>7</v>
      </c>
      <c r="AL321" s="5">
        <v>2.2999999999999998</v>
      </c>
      <c r="AM321" s="5">
        <v>0.88</v>
      </c>
      <c r="AN321" s="5">
        <v>3.34</v>
      </c>
      <c r="AO321" s="5">
        <v>0.72</v>
      </c>
      <c r="AP321" s="5">
        <v>4.3899999999999997</v>
      </c>
      <c r="AQ321" s="5">
        <v>1.1200000000000001</v>
      </c>
      <c r="AR321" s="5">
        <v>2.73</v>
      </c>
      <c r="AS321" s="5">
        <v>0.44</v>
      </c>
      <c r="AT321" s="36">
        <v>2.79</v>
      </c>
      <c r="AU321" s="36">
        <v>0.43</v>
      </c>
      <c r="AV321" s="36">
        <v>1.4</v>
      </c>
      <c r="AW321" s="5">
        <v>0.2</v>
      </c>
      <c r="AX321" s="5">
        <v>0.3</v>
      </c>
      <c r="AY321" s="36">
        <v>0.1</v>
      </c>
      <c r="AZ321" s="36" t="s">
        <v>576</v>
      </c>
      <c r="BA321" s="36" t="s">
        <v>581</v>
      </c>
      <c r="BK321" s="4">
        <f t="shared" si="757"/>
        <v>5995</v>
      </c>
      <c r="BL321" s="6">
        <f t="shared" si="758"/>
        <v>0.77966383757696789</v>
      </c>
      <c r="BM321" s="6">
        <f t="shared" si="759"/>
        <v>1.2518778167250878E-2</v>
      </c>
      <c r="BN321" s="6">
        <f t="shared" si="760"/>
        <v>0.2937830947244558</v>
      </c>
      <c r="BO321" s="6">
        <f t="shared" si="761"/>
        <v>0.13299937382592361</v>
      </c>
      <c r="BP321" s="6">
        <f t="shared" si="762"/>
        <v>2.2554271215111362E-3</v>
      </c>
      <c r="BQ321" s="6">
        <f t="shared" si="763"/>
        <v>0.1694368643016621</v>
      </c>
      <c r="BR321" s="6">
        <f t="shared" si="764"/>
        <v>0.2505349500713267</v>
      </c>
      <c r="BS321" s="6">
        <f t="shared" si="765"/>
        <v>7.4217489512746052E-2</v>
      </c>
      <c r="BT321" s="6">
        <f t="shared" si="766"/>
        <v>5.0955414012738851E-3</v>
      </c>
      <c r="BU321" s="6">
        <f t="shared" si="767"/>
        <v>1.2681414682260109E-3</v>
      </c>
      <c r="BV321" s="5">
        <f t="shared" si="768"/>
        <v>1.26</v>
      </c>
      <c r="BW321" s="5">
        <f t="shared" si="769"/>
        <v>8.42</v>
      </c>
      <c r="BX321" s="36">
        <f t="shared" si="770"/>
        <v>58.63</v>
      </c>
      <c r="BY321" s="5">
        <f t="shared" si="771"/>
        <v>1.4</v>
      </c>
      <c r="BZ321" s="5">
        <f t="shared" si="772"/>
        <v>14.98</v>
      </c>
      <c r="CA321" s="5">
        <f t="shared" si="773"/>
        <v>14.05</v>
      </c>
      <c r="CB321" s="5">
        <f t="shared" si="774"/>
        <v>11.11</v>
      </c>
      <c r="CC321" s="5">
        <f t="shared" si="775"/>
        <v>2.54</v>
      </c>
      <c r="CD321" s="5">
        <f t="shared" si="776"/>
        <v>-11.510000000000002</v>
      </c>
      <c r="CE321" s="34">
        <f t="shared" si="777"/>
        <v>7.07</v>
      </c>
      <c r="CF321" s="34">
        <f t="shared" si="778"/>
        <v>23.42</v>
      </c>
      <c r="CG321" s="34">
        <f t="shared" si="779"/>
        <v>30.187873612297185</v>
      </c>
      <c r="CH321" s="5">
        <f t="shared" si="780"/>
        <v>5.07</v>
      </c>
      <c r="CI321" s="5">
        <f t="shared" si="781"/>
        <v>0.33</v>
      </c>
      <c r="CJ321" s="6">
        <f t="shared" si="782"/>
        <v>5.6000000000000001E-2</v>
      </c>
      <c r="CK321" s="5">
        <f t="shared" si="783"/>
        <v>5.1999999999999998E-2</v>
      </c>
      <c r="CL321" s="5">
        <f t="shared" si="784"/>
        <v>13.714</v>
      </c>
      <c r="CM321" s="5">
        <f t="shared" si="785"/>
        <v>5.38</v>
      </c>
      <c r="CN321" s="5">
        <f t="shared" si="786"/>
        <v>0.1</v>
      </c>
      <c r="CO321" s="5">
        <f t="shared" si="787"/>
        <v>1.21</v>
      </c>
      <c r="CP321" s="5">
        <f t="shared" si="788"/>
        <v>1.85</v>
      </c>
      <c r="CQ321" s="6">
        <f t="shared" si="789"/>
        <v>6.3E-2</v>
      </c>
      <c r="CR321" s="40">
        <f t="shared" si="790"/>
        <v>5.0000000000000001E-3</v>
      </c>
      <c r="CS321" s="5">
        <f t="shared" si="791"/>
        <v>15.82</v>
      </c>
      <c r="CT321" s="5">
        <f t="shared" si="792"/>
        <v>12.81</v>
      </c>
      <c r="CU321" s="5">
        <f t="shared" si="793"/>
        <v>89.7</v>
      </c>
      <c r="CV321" s="5">
        <f t="shared" si="794"/>
        <v>35.700000000000003</v>
      </c>
      <c r="CW321" s="5">
        <f t="shared" si="795"/>
        <v>29.41</v>
      </c>
      <c r="CX321" s="5">
        <f t="shared" si="796"/>
        <v>2.4700000000000002</v>
      </c>
      <c r="CY321" s="4">
        <f t="shared" si="797"/>
        <v>222</v>
      </c>
      <c r="CZ321" s="4">
        <f t="shared" si="798"/>
        <v>119.9</v>
      </c>
      <c r="DA321" s="4">
        <f t="shared" si="799"/>
        <v>2149</v>
      </c>
      <c r="DB321" s="5">
        <f t="shared" si="800"/>
        <v>1</v>
      </c>
      <c r="DC321" s="5">
        <f t="shared" si="801"/>
        <v>9.64</v>
      </c>
      <c r="DD321" s="5">
        <f t="shared" si="802"/>
        <v>134.5</v>
      </c>
      <c r="DE321" s="5">
        <f t="shared" si="803"/>
        <v>0.5</v>
      </c>
      <c r="DF321" s="5">
        <f t="shared" si="804"/>
        <v>0.61</v>
      </c>
      <c r="DG321" s="5">
        <f t="shared" si="805"/>
        <v>7.0000000000000007E-2</v>
      </c>
      <c r="DH321" s="5">
        <f t="shared" si="806"/>
        <v>0.11</v>
      </c>
      <c r="DI321" s="5">
        <f t="shared" si="807"/>
        <v>0.36</v>
      </c>
      <c r="DJ321" s="5">
        <f t="shared" si="808"/>
        <v>7.19</v>
      </c>
      <c r="DK321" s="5">
        <f t="shared" si="809"/>
        <v>1.24</v>
      </c>
      <c r="DL321" s="5">
        <f t="shared" si="810"/>
        <v>10.5</v>
      </c>
      <c r="DM321" s="5" t="str">
        <f t="shared" si="811"/>
        <v/>
      </c>
      <c r="DN321" s="5">
        <f t="shared" si="812"/>
        <v>1.5</v>
      </c>
      <c r="DO321" s="5">
        <f t="shared" si="813"/>
        <v>5.7</v>
      </c>
      <c r="DP321" s="5" t="str">
        <f t="shared" si="814"/>
        <v/>
      </c>
      <c r="DQ321" s="5">
        <f t="shared" si="815"/>
        <v>0.5</v>
      </c>
      <c r="DR321" s="5">
        <f t="shared" si="816"/>
        <v>0.56000000000000005</v>
      </c>
      <c r="DS321" s="5">
        <f t="shared" si="817"/>
        <v>0.89</v>
      </c>
      <c r="DT321" s="5">
        <f t="shared" si="818"/>
        <v>0.48</v>
      </c>
      <c r="DU321" s="5">
        <f t="shared" si="819"/>
        <v>1.25</v>
      </c>
      <c r="DV321" s="5">
        <f t="shared" si="820"/>
        <v>1.46</v>
      </c>
      <c r="DW321" s="5">
        <f t="shared" si="821"/>
        <v>0.7</v>
      </c>
      <c r="DX321" s="5">
        <f t="shared" si="822"/>
        <v>1.31</v>
      </c>
      <c r="DY321" s="5">
        <f t="shared" si="823"/>
        <v>0.54</v>
      </c>
      <c r="DZ321" s="36">
        <f t="shared" si="824"/>
        <v>28.7</v>
      </c>
      <c r="EA321" s="36">
        <f t="shared" si="825"/>
        <v>3</v>
      </c>
      <c r="EB321" s="4">
        <f t="shared" si="826"/>
        <v>-319.65689818279884</v>
      </c>
      <c r="EC321" s="4">
        <f t="shared" si="827"/>
        <v>13.551614897418185</v>
      </c>
      <c r="ED321" s="4">
        <f t="shared" si="828"/>
        <v>-286.59983633221759</v>
      </c>
      <c r="EE321" s="4">
        <f t="shared" si="829"/>
        <v>314.95501629483658</v>
      </c>
      <c r="EF321" s="4">
        <f t="shared" si="830"/>
        <v>226.49336880774524</v>
      </c>
      <c r="EG321" s="5">
        <f t="shared" si="831"/>
        <v>0.50630383142195667</v>
      </c>
      <c r="EH321" s="5">
        <f t="shared" si="832"/>
        <v>3.7056883390844026</v>
      </c>
      <c r="EI321" s="5">
        <f t="shared" si="833"/>
        <v>0.89088684317689304</v>
      </c>
      <c r="EJ321" s="5">
        <f t="shared" si="834"/>
        <v>0.31650077082599581</v>
      </c>
      <c r="EK321" s="5">
        <f t="shared" si="835"/>
        <v>0.25695646139548706</v>
      </c>
      <c r="EL321" s="5">
        <f t="shared" si="836"/>
        <v>1.7353685226199282</v>
      </c>
      <c r="EM321" s="5">
        <f t="shared" si="837"/>
        <v>0.32</v>
      </c>
      <c r="EN321" s="5">
        <f t="shared" si="838"/>
        <v>20.12</v>
      </c>
      <c r="EO321" s="36">
        <f t="shared" si="839"/>
        <v>1</v>
      </c>
      <c r="EP321" s="36">
        <f t="shared" si="840"/>
        <v>1.6</v>
      </c>
      <c r="EQ321" s="36">
        <f t="shared" si="841"/>
        <v>0.89999999999999991</v>
      </c>
      <c r="ER321" s="36">
        <f t="shared" si="842"/>
        <v>59.95</v>
      </c>
      <c r="ES321" s="36">
        <f t="shared" si="843"/>
        <v>50</v>
      </c>
      <c r="ET321" s="36">
        <f t="shared" si="844"/>
        <v>81</v>
      </c>
      <c r="EU321" s="36">
        <f t="shared" si="845"/>
        <v>9.5579999999999998</v>
      </c>
      <c r="EV321" s="36">
        <f t="shared" si="846"/>
        <v>6.83</v>
      </c>
      <c r="EW321" s="36">
        <f t="shared" si="847"/>
        <v>14.98</v>
      </c>
      <c r="EX321" s="36">
        <f t="shared" si="848"/>
        <v>9.5579999999999998</v>
      </c>
      <c r="EY321" s="36">
        <f t="shared" si="849"/>
        <v>2.54</v>
      </c>
      <c r="EZ321" s="36">
        <f t="shared" si="850"/>
        <v>6.83</v>
      </c>
      <c r="FA321" s="5">
        <f t="shared" si="851"/>
        <v>0.46666666666666662</v>
      </c>
      <c r="FB321" s="5">
        <f t="shared" si="852"/>
        <v>0.3</v>
      </c>
      <c r="FC321" s="5">
        <f t="shared" si="853"/>
        <v>0.2</v>
      </c>
      <c r="FD321" s="36">
        <f t="shared" si="854"/>
        <v>59.95</v>
      </c>
      <c r="FE321" s="36">
        <f t="shared" si="855"/>
        <v>50</v>
      </c>
      <c r="FF321" s="36">
        <f t="shared" si="856"/>
        <v>48</v>
      </c>
      <c r="FG321" s="5">
        <f t="shared" si="857"/>
        <v>3.4</v>
      </c>
      <c r="FH321" s="36">
        <f t="shared" si="858"/>
        <v>12.5</v>
      </c>
      <c r="FI321" s="36">
        <f t="shared" si="859"/>
        <v>27</v>
      </c>
      <c r="FJ321" s="5">
        <f t="shared" si="860"/>
        <v>1.8</v>
      </c>
      <c r="FK321" s="5">
        <f t="shared" si="861"/>
        <v>0.21000000000000002</v>
      </c>
      <c r="FL321" s="5">
        <f t="shared" si="862"/>
        <v>0.21249999999999999</v>
      </c>
      <c r="FM321" s="5">
        <f t="shared" si="863"/>
        <v>0.16666666666666666</v>
      </c>
      <c r="FN321" s="5">
        <f t="shared" si="864"/>
        <v>1.4</v>
      </c>
      <c r="FO321" s="5">
        <f t="shared" si="865"/>
        <v>0.60000000000000009</v>
      </c>
      <c r="FP321" s="4">
        <f t="shared" si="866"/>
        <v>119.9</v>
      </c>
      <c r="FQ321" s="4">
        <f t="shared" si="867"/>
        <v>114.99999999999999</v>
      </c>
      <c r="FR321" s="4">
        <f t="shared" si="868"/>
        <v>278</v>
      </c>
      <c r="FS321" s="65">
        <f t="shared" si="869"/>
        <v>0.36522561281922761</v>
      </c>
      <c r="FT321" s="65">
        <f t="shared" si="870"/>
        <v>0.24340011163507058</v>
      </c>
      <c r="FU321" s="65">
        <f t="shared" si="871"/>
        <v>-0.38795578776543671</v>
      </c>
      <c r="FV321" s="65">
        <f t="shared" si="872"/>
        <v>-0.35016722687603691</v>
      </c>
      <c r="FW321" s="65">
        <f t="shared" si="873"/>
        <v>0.86326728401902297</v>
      </c>
      <c r="FX321" s="65">
        <f t="shared" si="874"/>
        <v>-0.1934579630673367</v>
      </c>
      <c r="FY321" s="65">
        <f t="shared" si="875"/>
        <v>4.2877498536565133</v>
      </c>
      <c r="FZ321" s="65">
        <f t="shared" si="876"/>
        <v>-5.2679632422798583</v>
      </c>
      <c r="GA321" s="65">
        <f t="shared" si="877"/>
        <v>2.6370830919795085E-2</v>
      </c>
      <c r="GB321" s="65">
        <f t="shared" si="878"/>
        <v>0.294904</v>
      </c>
      <c r="GC321" s="65">
        <f t="shared" si="879"/>
        <v>-1.5529300000000001</v>
      </c>
      <c r="GD321" s="65">
        <f t="shared" si="880"/>
        <v>-2.3419159999999999</v>
      </c>
    </row>
    <row r="322" spans="1:186">
      <c r="A322" s="38" t="s">
        <v>185</v>
      </c>
      <c r="B322" s="74">
        <v>681794</v>
      </c>
      <c r="C322" s="74">
        <v>4911851</v>
      </c>
      <c r="D322" s="39" t="s">
        <v>579</v>
      </c>
      <c r="E322" s="38" t="s">
        <v>651</v>
      </c>
      <c r="F322" s="60"/>
      <c r="G322" s="39" t="s">
        <v>582</v>
      </c>
      <c r="H322" s="5">
        <v>50.75</v>
      </c>
      <c r="I322" s="5">
        <v>1.31</v>
      </c>
      <c r="J322" s="5">
        <v>14.87</v>
      </c>
      <c r="K322" s="5">
        <v>12.89</v>
      </c>
      <c r="L322" s="5">
        <v>0.17</v>
      </c>
      <c r="M322" s="5">
        <v>5.82</v>
      </c>
      <c r="N322" s="5">
        <v>9.3800000000000008</v>
      </c>
      <c r="O322" s="5">
        <v>2.5</v>
      </c>
      <c r="P322" s="5">
        <v>0.12</v>
      </c>
      <c r="Q322" s="28">
        <v>0.12</v>
      </c>
      <c r="R322" s="5">
        <v>2.1</v>
      </c>
      <c r="S322" s="5">
        <f t="shared" si="756"/>
        <v>100.03</v>
      </c>
      <c r="U322" s="4">
        <v>42</v>
      </c>
      <c r="V322" s="4">
        <v>320</v>
      </c>
      <c r="W322" s="4">
        <v>260</v>
      </c>
      <c r="X322" s="4">
        <v>54</v>
      </c>
      <c r="Y322" s="4">
        <v>53</v>
      </c>
      <c r="Z322" s="4">
        <v>72</v>
      </c>
      <c r="AA322" s="4">
        <v>33</v>
      </c>
      <c r="AB322" s="4">
        <v>3</v>
      </c>
      <c r="AC322" s="4">
        <v>89</v>
      </c>
      <c r="AD322" s="4">
        <v>34</v>
      </c>
      <c r="AE322" s="4">
        <v>68</v>
      </c>
      <c r="AF322" s="36">
        <v>2.1</v>
      </c>
      <c r="AG322" s="36">
        <v>18.2</v>
      </c>
      <c r="AH322" s="36">
        <v>2.5</v>
      </c>
      <c r="AI322" s="36">
        <v>8.8000000000000007</v>
      </c>
      <c r="AJ322" s="36">
        <v>1.35</v>
      </c>
      <c r="AK322" s="5">
        <v>8</v>
      </c>
      <c r="AL322" s="5">
        <v>3.1</v>
      </c>
      <c r="AM322" s="5">
        <v>1.1000000000000001</v>
      </c>
      <c r="AN322" s="5">
        <v>4.67</v>
      </c>
      <c r="AO322" s="5">
        <v>0.91</v>
      </c>
      <c r="AP322" s="5">
        <v>5.78</v>
      </c>
      <c r="AQ322" s="5">
        <v>1.33</v>
      </c>
      <c r="AR322" s="5">
        <v>3.59</v>
      </c>
      <c r="AS322" s="5">
        <v>0.56000000000000005</v>
      </c>
      <c r="AT322" s="36">
        <v>3.26</v>
      </c>
      <c r="AU322" s="36">
        <v>0.54</v>
      </c>
      <c r="AV322" s="36">
        <v>2.1</v>
      </c>
      <c r="AW322" s="5">
        <v>0.2</v>
      </c>
      <c r="AX322" s="5" t="s">
        <v>576</v>
      </c>
      <c r="AY322" s="36">
        <v>0.1</v>
      </c>
      <c r="AZ322" s="36" t="s">
        <v>576</v>
      </c>
      <c r="BA322" s="36">
        <v>1</v>
      </c>
      <c r="BK322" s="4">
        <f t="shared" si="757"/>
        <v>7853</v>
      </c>
      <c r="BL322" s="6">
        <f t="shared" si="758"/>
        <v>0.84456648360792141</v>
      </c>
      <c r="BM322" s="6">
        <f t="shared" si="759"/>
        <v>1.6399599399098651E-2</v>
      </c>
      <c r="BN322" s="6">
        <f t="shared" si="760"/>
        <v>0.29162580898215335</v>
      </c>
      <c r="BO322" s="6">
        <f t="shared" si="761"/>
        <v>0.16142767689417659</v>
      </c>
      <c r="BP322" s="6">
        <f t="shared" si="762"/>
        <v>2.3963913166055823E-3</v>
      </c>
      <c r="BQ322" s="6">
        <f t="shared" si="763"/>
        <v>0.14438104688662862</v>
      </c>
      <c r="BR322" s="6">
        <f t="shared" si="764"/>
        <v>0.16726105563480745</v>
      </c>
      <c r="BS322" s="6">
        <f t="shared" si="765"/>
        <v>8.0671184252984834E-2</v>
      </c>
      <c r="BT322" s="6">
        <f t="shared" si="766"/>
        <v>2.5477707006369425E-3</v>
      </c>
      <c r="BU322" s="6">
        <f t="shared" si="767"/>
        <v>1.6908552909680147E-3</v>
      </c>
      <c r="BV322" s="5">
        <f t="shared" si="768"/>
        <v>1.53</v>
      </c>
      <c r="BW322" s="5">
        <f t="shared" si="769"/>
        <v>10.220000000000001</v>
      </c>
      <c r="BX322" s="36">
        <f t="shared" si="770"/>
        <v>49.87</v>
      </c>
      <c r="BY322" s="5">
        <f t="shared" si="771"/>
        <v>1.99</v>
      </c>
      <c r="BZ322" s="5">
        <f t="shared" si="772"/>
        <v>11.35</v>
      </c>
      <c r="CA322" s="5">
        <f t="shared" si="773"/>
        <v>7.16</v>
      </c>
      <c r="CB322" s="5">
        <f t="shared" si="774"/>
        <v>10.92</v>
      </c>
      <c r="CC322" s="5">
        <f t="shared" si="775"/>
        <v>2.62</v>
      </c>
      <c r="CD322" s="5">
        <f t="shared" si="776"/>
        <v>-6.7600000000000007</v>
      </c>
      <c r="CE322" s="34">
        <f t="shared" si="777"/>
        <v>5.94</v>
      </c>
      <c r="CF322" s="34">
        <f t="shared" si="778"/>
        <v>17.820000000000004</v>
      </c>
      <c r="CG322" s="34">
        <f t="shared" si="779"/>
        <v>33.333333333333329</v>
      </c>
      <c r="CH322" s="5">
        <f t="shared" si="780"/>
        <v>1.9</v>
      </c>
      <c r="CI322" s="5">
        <f t="shared" si="781"/>
        <v>0.13</v>
      </c>
      <c r="CJ322" s="6">
        <f t="shared" si="782"/>
        <v>5.7000000000000002E-2</v>
      </c>
      <c r="CK322" s="5">
        <f t="shared" si="783"/>
        <v>3.4000000000000002E-2</v>
      </c>
      <c r="CL322" s="5">
        <f t="shared" si="784"/>
        <v>11.125</v>
      </c>
      <c r="CM322" s="5">
        <f t="shared" si="785"/>
        <v>6.07</v>
      </c>
      <c r="CN322" s="5">
        <f t="shared" si="786"/>
        <v>0.2</v>
      </c>
      <c r="CO322" s="5">
        <f t="shared" si="787"/>
        <v>0.81</v>
      </c>
      <c r="CP322" s="5">
        <f t="shared" si="788"/>
        <v>2</v>
      </c>
      <c r="CQ322" s="6">
        <f t="shared" si="789"/>
        <v>6.2E-2</v>
      </c>
      <c r="CR322" s="40">
        <f t="shared" si="790"/>
        <v>5.1999999999999998E-3</v>
      </c>
      <c r="CS322" s="5">
        <f t="shared" si="791"/>
        <v>8.67</v>
      </c>
      <c r="CT322" s="5">
        <f t="shared" si="792"/>
        <v>7.28</v>
      </c>
      <c r="CU322" s="5" t="str">
        <f t="shared" si="793"/>
        <v/>
      </c>
      <c r="CV322" s="5">
        <f t="shared" si="794"/>
        <v>32.4</v>
      </c>
      <c r="CW322" s="5">
        <f t="shared" si="795"/>
        <v>32.380000000000003</v>
      </c>
      <c r="CX322" s="5">
        <f t="shared" si="796"/>
        <v>2.7</v>
      </c>
      <c r="CY322" s="4">
        <f t="shared" si="797"/>
        <v>231</v>
      </c>
      <c r="CZ322" s="4">
        <f t="shared" si="798"/>
        <v>115.5</v>
      </c>
      <c r="DA322" s="4">
        <f t="shared" si="799"/>
        <v>2409</v>
      </c>
      <c r="DB322" s="5">
        <f t="shared" si="800"/>
        <v>0.54</v>
      </c>
      <c r="DC322" s="5">
        <f t="shared" si="801"/>
        <v>5.58</v>
      </c>
      <c r="DD322" s="5">
        <f t="shared" si="802"/>
        <v>91</v>
      </c>
      <c r="DE322" s="5">
        <f t="shared" si="803"/>
        <v>0.64</v>
      </c>
      <c r="DF322" s="5">
        <f t="shared" si="804"/>
        <v>0.64</v>
      </c>
      <c r="DG322" s="5">
        <f t="shared" si="805"/>
        <v>0.06</v>
      </c>
      <c r="DH322" s="5" t="str">
        <f t="shared" si="806"/>
        <v/>
      </c>
      <c r="DI322" s="5">
        <f t="shared" si="807"/>
        <v>0.4</v>
      </c>
      <c r="DJ322" s="5">
        <f t="shared" si="808"/>
        <v>8.86</v>
      </c>
      <c r="DK322" s="5">
        <f t="shared" si="809"/>
        <v>1.19</v>
      </c>
      <c r="DL322" s="5">
        <f t="shared" si="810"/>
        <v>12.5</v>
      </c>
      <c r="DM322" s="5" t="str">
        <f t="shared" si="811"/>
        <v/>
      </c>
      <c r="DN322" s="5" t="str">
        <f t="shared" si="812"/>
        <v/>
      </c>
      <c r="DO322" s="5" t="str">
        <f t="shared" si="813"/>
        <v/>
      </c>
      <c r="DP322" s="5" t="str">
        <f t="shared" si="814"/>
        <v/>
      </c>
      <c r="DQ322" s="5">
        <f t="shared" si="815"/>
        <v>0.51</v>
      </c>
      <c r="DR322" s="5">
        <f t="shared" si="816"/>
        <v>0.5</v>
      </c>
      <c r="DS322" s="5">
        <f t="shared" si="817"/>
        <v>1.03</v>
      </c>
      <c r="DT322" s="5">
        <f t="shared" si="818"/>
        <v>0.59</v>
      </c>
      <c r="DU322" s="5">
        <f t="shared" si="819"/>
        <v>1.21</v>
      </c>
      <c r="DV322" s="5" t="str">
        <f t="shared" si="820"/>
        <v/>
      </c>
      <c r="DW322" s="5" t="str">
        <f t="shared" si="821"/>
        <v/>
      </c>
      <c r="DX322" s="5" t="str">
        <f t="shared" si="822"/>
        <v/>
      </c>
      <c r="DY322" s="5">
        <f t="shared" si="823"/>
        <v>0.49</v>
      </c>
      <c r="DZ322" s="36">
        <f t="shared" si="824"/>
        <v>36.1</v>
      </c>
      <c r="EA322" s="36">
        <f t="shared" si="825"/>
        <v>3.5</v>
      </c>
      <c r="EB322" s="4">
        <f t="shared" si="826"/>
        <v>-245.38446918715533</v>
      </c>
      <c r="EC322" s="4">
        <f t="shared" si="827"/>
        <v>86.795835825813711</v>
      </c>
      <c r="ED322" s="4">
        <f t="shared" si="828"/>
        <v>-126.11525724108336</v>
      </c>
      <c r="EE322" s="4">
        <f t="shared" si="829"/>
        <v>322.20832317990386</v>
      </c>
      <c r="EF322" s="4">
        <f t="shared" si="830"/>
        <v>145.99584099428245</v>
      </c>
      <c r="EG322" s="5">
        <f t="shared" si="831"/>
        <v>0.69827775430985539</v>
      </c>
      <c r="EH322" s="5">
        <f t="shared" si="832"/>
        <v>3.5059891922432564</v>
      </c>
      <c r="EI322" s="5">
        <f t="shared" si="833"/>
        <v>1.1646045747886564</v>
      </c>
      <c r="EJ322" s="5">
        <f t="shared" si="834"/>
        <v>0.49739994279741118</v>
      </c>
      <c r="EK322" s="5">
        <f t="shared" si="835"/>
        <v>0.27892108843851937</v>
      </c>
      <c r="EL322" s="5">
        <f t="shared" si="836"/>
        <v>1.1569853651376987</v>
      </c>
      <c r="EM322" s="5">
        <f t="shared" si="837"/>
        <v>0.28999999999999998</v>
      </c>
      <c r="EN322" s="5">
        <f t="shared" si="838"/>
        <v>19.350000000000001</v>
      </c>
      <c r="EO322" s="36">
        <f t="shared" si="839"/>
        <v>1.31</v>
      </c>
      <c r="EP322" s="36">
        <f t="shared" si="840"/>
        <v>1.7000000000000002</v>
      </c>
      <c r="EQ322" s="36">
        <f t="shared" si="841"/>
        <v>1.2</v>
      </c>
      <c r="ER322" s="36">
        <f t="shared" si="842"/>
        <v>78.534500000000008</v>
      </c>
      <c r="ES322" s="36">
        <f t="shared" si="843"/>
        <v>68</v>
      </c>
      <c r="ET322" s="36">
        <f t="shared" si="844"/>
        <v>102</v>
      </c>
      <c r="EU322" s="36">
        <f t="shared" si="845"/>
        <v>11.601000000000001</v>
      </c>
      <c r="EV322" s="36">
        <f t="shared" si="846"/>
        <v>5.82</v>
      </c>
      <c r="EW322" s="36">
        <f t="shared" si="847"/>
        <v>14.87</v>
      </c>
      <c r="EX322" s="36">
        <f t="shared" si="848"/>
        <v>11.601000000000001</v>
      </c>
      <c r="EY322" s="36">
        <f t="shared" si="849"/>
        <v>2.62</v>
      </c>
      <c r="EZ322" s="36">
        <f t="shared" si="850"/>
        <v>5.82</v>
      </c>
      <c r="FA322" s="5" t="str">
        <f t="shared" si="851"/>
        <v/>
      </c>
      <c r="FB322" s="5" t="str">
        <f t="shared" si="852"/>
        <v>&lt;.1</v>
      </c>
      <c r="FC322" s="5">
        <f t="shared" si="853"/>
        <v>0.2</v>
      </c>
      <c r="FD322" s="36">
        <f t="shared" si="854"/>
        <v>78.534500000000008</v>
      </c>
      <c r="FE322" s="36">
        <f t="shared" si="855"/>
        <v>68</v>
      </c>
      <c r="FF322" s="36">
        <f t="shared" si="856"/>
        <v>44.5</v>
      </c>
      <c r="FG322" s="5">
        <f t="shared" si="857"/>
        <v>4.2</v>
      </c>
      <c r="FH322" s="36">
        <f t="shared" si="858"/>
        <v>17</v>
      </c>
      <c r="FI322" s="36">
        <f t="shared" si="859"/>
        <v>34</v>
      </c>
      <c r="FJ322" s="5">
        <f t="shared" si="860"/>
        <v>2.2666666666666666</v>
      </c>
      <c r="FK322" s="5">
        <f t="shared" si="861"/>
        <v>0.25</v>
      </c>
      <c r="FL322" s="5">
        <f t="shared" si="862"/>
        <v>0.26250000000000001</v>
      </c>
      <c r="FM322" s="5">
        <f t="shared" si="863"/>
        <v>0.1</v>
      </c>
      <c r="FN322" s="5">
        <f t="shared" si="864"/>
        <v>2.1</v>
      </c>
      <c r="FO322" s="5">
        <f t="shared" si="865"/>
        <v>0.60000000000000009</v>
      </c>
      <c r="FP322" s="4">
        <f t="shared" si="866"/>
        <v>157.06</v>
      </c>
      <c r="FQ322" s="4">
        <f t="shared" si="867"/>
        <v>155</v>
      </c>
      <c r="FR322" s="4">
        <f t="shared" si="868"/>
        <v>320</v>
      </c>
      <c r="FS322" s="65">
        <f t="shared" si="869"/>
        <v>0.3090843852036021</v>
      </c>
      <c r="FT322" s="65">
        <f t="shared" si="870"/>
        <v>0.12615370161761541</v>
      </c>
      <c r="FU322" s="65">
        <f t="shared" si="871"/>
        <v>-0.38997107900076222</v>
      </c>
      <c r="FV322" s="65">
        <f t="shared" si="872"/>
        <v>-0.48197375751407456</v>
      </c>
      <c r="FW322" s="65">
        <f t="shared" si="873"/>
        <v>0.78074732536302127</v>
      </c>
      <c r="FX322" s="65">
        <f t="shared" si="874"/>
        <v>-0.3435855994794475</v>
      </c>
      <c r="FY322" s="65">
        <f t="shared" si="875"/>
        <v>4.1130233714390325</v>
      </c>
      <c r="FZ322" s="65">
        <f t="shared" si="876"/>
        <v>-5.6049255198886776</v>
      </c>
      <c r="GA322" s="65">
        <f t="shared" si="877"/>
        <v>-4.5585902176589976E-2</v>
      </c>
      <c r="GB322" s="65">
        <f t="shared" si="878"/>
        <v>0.38147000000000014</v>
      </c>
      <c r="GC322" s="65">
        <f t="shared" si="879"/>
        <v>-1.507538</v>
      </c>
      <c r="GD322" s="65">
        <f t="shared" si="880"/>
        <v>-2.3108699999999995</v>
      </c>
    </row>
    <row r="323" spans="1:186">
      <c r="A323" s="38" t="s">
        <v>185</v>
      </c>
      <c r="B323" s="74">
        <v>683766</v>
      </c>
      <c r="C323" s="74">
        <v>4918933</v>
      </c>
      <c r="D323" s="39" t="s">
        <v>439</v>
      </c>
      <c r="E323" s="38" t="s">
        <v>651</v>
      </c>
      <c r="F323" s="60" t="s">
        <v>583</v>
      </c>
      <c r="G323" s="60" t="s">
        <v>584</v>
      </c>
      <c r="H323" s="5">
        <v>48.79</v>
      </c>
      <c r="I323" s="5">
        <v>1.21</v>
      </c>
      <c r="J323" s="5">
        <v>14.17</v>
      </c>
      <c r="K323" s="5">
        <v>12.36</v>
      </c>
      <c r="L323" s="5">
        <v>0.18</v>
      </c>
      <c r="M323" s="5">
        <v>8.2899999999999991</v>
      </c>
      <c r="N323" s="5">
        <v>9.42</v>
      </c>
      <c r="O323" s="5">
        <v>3.79</v>
      </c>
      <c r="P323" s="5">
        <v>0.06</v>
      </c>
      <c r="Q323" s="28">
        <v>0.12</v>
      </c>
      <c r="R323" s="5">
        <v>1.8</v>
      </c>
      <c r="S323" s="5">
        <f t="shared" si="756"/>
        <v>100.19000000000001</v>
      </c>
      <c r="T323" s="61"/>
      <c r="U323" s="37">
        <v>47</v>
      </c>
      <c r="V323" s="4">
        <v>391</v>
      </c>
      <c r="W323" s="4">
        <v>281</v>
      </c>
      <c r="X323" s="4">
        <v>50</v>
      </c>
      <c r="Y323" s="4">
        <v>39</v>
      </c>
      <c r="Z323" s="4">
        <v>30</v>
      </c>
      <c r="AA323" s="4">
        <v>26</v>
      </c>
      <c r="AB323" s="4">
        <v>1</v>
      </c>
      <c r="AC323" s="4">
        <v>123</v>
      </c>
      <c r="AD323" s="4">
        <v>33</v>
      </c>
      <c r="AE323" s="4">
        <v>68</v>
      </c>
      <c r="AF323" s="36">
        <v>2.8</v>
      </c>
      <c r="AG323" s="36">
        <v>6.3</v>
      </c>
      <c r="AH323" s="36">
        <v>2.9</v>
      </c>
      <c r="AI323" s="36">
        <v>9.6</v>
      </c>
      <c r="AJ323" s="36">
        <v>1.44</v>
      </c>
      <c r="AK323" s="5">
        <v>8</v>
      </c>
      <c r="AL323" s="5">
        <v>2.9</v>
      </c>
      <c r="AM323" s="5">
        <v>1.1299999999999999</v>
      </c>
      <c r="AN323" s="5">
        <v>4.3</v>
      </c>
      <c r="AO323" s="5">
        <v>0.86</v>
      </c>
      <c r="AP323" s="5">
        <v>5.26</v>
      </c>
      <c r="AQ323" s="5">
        <v>1.1399999999999999</v>
      </c>
      <c r="AR323" s="5">
        <v>3.77</v>
      </c>
      <c r="AS323" s="5">
        <v>0.59</v>
      </c>
      <c r="AT323" s="36">
        <v>3.15</v>
      </c>
      <c r="AU323" s="36">
        <v>0.55000000000000004</v>
      </c>
      <c r="AV323" s="36">
        <v>2.6</v>
      </c>
      <c r="AW323" s="5">
        <v>0.3</v>
      </c>
      <c r="AX323" s="5">
        <v>0.2</v>
      </c>
      <c r="AY323" s="36">
        <v>0.3</v>
      </c>
      <c r="AZ323" s="36" t="s">
        <v>576</v>
      </c>
      <c r="BA323" s="36" t="s">
        <v>581</v>
      </c>
      <c r="BK323" s="4">
        <f t="shared" si="757"/>
        <v>7254</v>
      </c>
      <c r="BL323" s="6">
        <f t="shared" si="758"/>
        <v>0.81194874355133961</v>
      </c>
      <c r="BM323" s="6">
        <f t="shared" si="759"/>
        <v>1.514772158237356E-2</v>
      </c>
      <c r="BN323" s="6">
        <f t="shared" si="760"/>
        <v>0.27789762698568343</v>
      </c>
      <c r="BO323" s="6">
        <f t="shared" si="761"/>
        <v>0.15479023168440828</v>
      </c>
      <c r="BP323" s="6">
        <f t="shared" si="762"/>
        <v>2.5373555117000281E-3</v>
      </c>
      <c r="BQ323" s="6">
        <f t="shared" si="763"/>
        <v>0.20565616472339365</v>
      </c>
      <c r="BR323" s="6">
        <f t="shared" si="764"/>
        <v>0.16797432239657634</v>
      </c>
      <c r="BS323" s="6">
        <f t="shared" si="765"/>
        <v>0.12229751532752502</v>
      </c>
      <c r="BT323" s="6">
        <f t="shared" si="766"/>
        <v>1.2738853503184713E-3</v>
      </c>
      <c r="BU323" s="6">
        <f t="shared" si="767"/>
        <v>1.6908552909680147E-3</v>
      </c>
      <c r="BV323" s="5">
        <f t="shared" si="768"/>
        <v>1.47</v>
      </c>
      <c r="BW323" s="5">
        <f t="shared" si="769"/>
        <v>9.8000000000000007</v>
      </c>
      <c r="BX323" s="36">
        <f t="shared" si="770"/>
        <v>59.64</v>
      </c>
      <c r="BY323" s="5">
        <f t="shared" si="771"/>
        <v>1.34</v>
      </c>
      <c r="BZ323" s="5">
        <f t="shared" si="772"/>
        <v>11.71</v>
      </c>
      <c r="CA323" s="5">
        <f t="shared" si="773"/>
        <v>7.79</v>
      </c>
      <c r="CB323" s="5">
        <f t="shared" si="774"/>
        <v>10.08</v>
      </c>
      <c r="CC323" s="5">
        <f t="shared" si="775"/>
        <v>3.85</v>
      </c>
      <c r="CD323" s="5">
        <f t="shared" si="776"/>
        <v>-5.57</v>
      </c>
      <c r="CE323" s="34">
        <f t="shared" si="777"/>
        <v>8.35</v>
      </c>
      <c r="CF323" s="34">
        <f t="shared" si="778"/>
        <v>21.56</v>
      </c>
      <c r="CG323" s="34">
        <f t="shared" si="779"/>
        <v>38.729128014842303</v>
      </c>
      <c r="CH323" s="5">
        <f t="shared" si="780"/>
        <v>0.95</v>
      </c>
      <c r="CI323" s="5">
        <f t="shared" si="781"/>
        <v>7.0000000000000007E-2</v>
      </c>
      <c r="CJ323" s="6">
        <f t="shared" si="782"/>
        <v>5.7000000000000002E-2</v>
      </c>
      <c r="CK323" s="5">
        <f t="shared" si="783"/>
        <v>8.0000000000000002E-3</v>
      </c>
      <c r="CL323" s="5">
        <f t="shared" si="784"/>
        <v>15.375</v>
      </c>
      <c r="CM323" s="5">
        <f t="shared" si="785"/>
        <v>6.3</v>
      </c>
      <c r="CN323" s="5">
        <f t="shared" si="786"/>
        <v>0.14000000000000001</v>
      </c>
      <c r="CO323" s="5">
        <f t="shared" si="787"/>
        <v>0.72</v>
      </c>
      <c r="CP323" s="5">
        <f t="shared" si="788"/>
        <v>2.06</v>
      </c>
      <c r="CQ323" s="6">
        <f t="shared" si="789"/>
        <v>8.5000000000000006E-2</v>
      </c>
      <c r="CR323" s="40">
        <f t="shared" si="790"/>
        <v>5.5999999999999999E-3</v>
      </c>
      <c r="CS323" s="5">
        <f t="shared" si="791"/>
        <v>2.25</v>
      </c>
      <c r="CT323" s="5">
        <f t="shared" si="792"/>
        <v>2.17</v>
      </c>
      <c r="CU323" s="5">
        <f t="shared" si="793"/>
        <v>31.5</v>
      </c>
      <c r="CV323" s="5">
        <f t="shared" si="794"/>
        <v>26.2</v>
      </c>
      <c r="CW323" s="5">
        <f t="shared" si="795"/>
        <v>24.29</v>
      </c>
      <c r="CX323" s="5">
        <f t="shared" si="796"/>
        <v>3.05</v>
      </c>
      <c r="CY323" s="4">
        <f t="shared" si="797"/>
        <v>220</v>
      </c>
      <c r="CZ323" s="4">
        <f t="shared" si="798"/>
        <v>106.7</v>
      </c>
      <c r="DA323" s="4">
        <f t="shared" si="799"/>
        <v>2303</v>
      </c>
      <c r="DB323" s="5">
        <f t="shared" si="800"/>
        <v>0.19</v>
      </c>
      <c r="DC323" s="5">
        <f t="shared" si="801"/>
        <v>2</v>
      </c>
      <c r="DD323" s="5">
        <f t="shared" si="802"/>
        <v>21</v>
      </c>
      <c r="DE323" s="5">
        <f t="shared" si="803"/>
        <v>0.83</v>
      </c>
      <c r="DF323" s="5">
        <f t="shared" si="804"/>
        <v>0.89</v>
      </c>
      <c r="DG323" s="5">
        <f t="shared" si="805"/>
        <v>0.1</v>
      </c>
      <c r="DH323" s="5">
        <f t="shared" si="806"/>
        <v>0.06</v>
      </c>
      <c r="DI323" s="5">
        <f t="shared" si="807"/>
        <v>0.38</v>
      </c>
      <c r="DJ323" s="5">
        <f t="shared" si="808"/>
        <v>8.9499999999999993</v>
      </c>
      <c r="DK323" s="5">
        <f t="shared" si="809"/>
        <v>1.04</v>
      </c>
      <c r="DL323" s="5">
        <f t="shared" si="810"/>
        <v>9.67</v>
      </c>
      <c r="DM323" s="5" t="str">
        <f t="shared" si="811"/>
        <v/>
      </c>
      <c r="DN323" s="5">
        <f t="shared" si="812"/>
        <v>0.67</v>
      </c>
      <c r="DO323" s="5">
        <f t="shared" si="813"/>
        <v>14</v>
      </c>
      <c r="DP323" s="5" t="str">
        <f t="shared" si="814"/>
        <v/>
      </c>
      <c r="DQ323" s="5">
        <f t="shared" si="815"/>
        <v>0.62</v>
      </c>
      <c r="DR323" s="5">
        <f t="shared" si="816"/>
        <v>0.62</v>
      </c>
      <c r="DS323" s="5">
        <f t="shared" si="817"/>
        <v>1</v>
      </c>
      <c r="DT323" s="5">
        <f t="shared" si="818"/>
        <v>0.52</v>
      </c>
      <c r="DU323" s="5">
        <f t="shared" si="819"/>
        <v>1.05</v>
      </c>
      <c r="DV323" s="5">
        <f t="shared" si="820"/>
        <v>0.59</v>
      </c>
      <c r="DW323" s="5">
        <f t="shared" si="821"/>
        <v>0.31</v>
      </c>
      <c r="DX323" s="5">
        <f t="shared" si="822"/>
        <v>3.66</v>
      </c>
      <c r="DY323" s="5">
        <f t="shared" si="823"/>
        <v>0.66</v>
      </c>
      <c r="DZ323" s="36">
        <f t="shared" si="824"/>
        <v>35.799999999999997</v>
      </c>
      <c r="EA323" s="36">
        <f t="shared" si="825"/>
        <v>3.5</v>
      </c>
      <c r="EB323" s="4">
        <f t="shared" si="826"/>
        <v>-288.99795237378288</v>
      </c>
      <c r="EC323" s="4">
        <f t="shared" si="827"/>
        <v>35.095298908218801</v>
      </c>
      <c r="ED323" s="4">
        <f t="shared" si="828"/>
        <v>-181.62241848531275</v>
      </c>
      <c r="EE323" s="4">
        <f t="shared" si="829"/>
        <v>375.5941179901755</v>
      </c>
      <c r="EF323" s="4">
        <f t="shared" si="830"/>
        <v>144.31058310160569</v>
      </c>
      <c r="EG323" s="5">
        <f t="shared" si="831"/>
        <v>0.6049250445010943</v>
      </c>
      <c r="EH323" s="5">
        <f t="shared" si="832"/>
        <v>2.25001784895665</v>
      </c>
      <c r="EI323" s="5">
        <f t="shared" si="833"/>
        <v>0.95349868505417334</v>
      </c>
      <c r="EJ323" s="5">
        <f t="shared" si="834"/>
        <v>0.73542968866281622</v>
      </c>
      <c r="EK323" s="5">
        <f t="shared" si="835"/>
        <v>0.44188027610609754</v>
      </c>
      <c r="EL323" s="5">
        <f t="shared" si="836"/>
        <v>1.2142273027648274</v>
      </c>
      <c r="EM323" s="5">
        <f t="shared" si="837"/>
        <v>0.28999999999999998</v>
      </c>
      <c r="EN323" s="5">
        <f t="shared" si="838"/>
        <v>20.13</v>
      </c>
      <c r="EO323" s="36">
        <f t="shared" si="839"/>
        <v>1.21</v>
      </c>
      <c r="EP323" s="36">
        <f t="shared" si="840"/>
        <v>1.7999999999999998</v>
      </c>
      <c r="EQ323" s="36">
        <f t="shared" si="841"/>
        <v>1.2</v>
      </c>
      <c r="ER323" s="36">
        <f t="shared" si="842"/>
        <v>72.539500000000004</v>
      </c>
      <c r="ES323" s="36">
        <f t="shared" si="843"/>
        <v>68</v>
      </c>
      <c r="ET323" s="36">
        <f t="shared" si="844"/>
        <v>99</v>
      </c>
      <c r="EU323" s="36">
        <f t="shared" si="845"/>
        <v>11.124000000000001</v>
      </c>
      <c r="EV323" s="36">
        <f t="shared" si="846"/>
        <v>8.2899999999999991</v>
      </c>
      <c r="EW323" s="36">
        <f t="shared" si="847"/>
        <v>14.17</v>
      </c>
      <c r="EX323" s="36">
        <f t="shared" si="848"/>
        <v>11.124000000000001</v>
      </c>
      <c r="EY323" s="36">
        <f t="shared" si="849"/>
        <v>3.85</v>
      </c>
      <c r="EZ323" s="36">
        <f t="shared" si="850"/>
        <v>8.2899999999999991</v>
      </c>
      <c r="FA323" s="5">
        <f t="shared" si="851"/>
        <v>0.8666666666666667</v>
      </c>
      <c r="FB323" s="5">
        <f t="shared" si="852"/>
        <v>0.2</v>
      </c>
      <c r="FC323" s="5">
        <f t="shared" si="853"/>
        <v>0.3</v>
      </c>
      <c r="FD323" s="36">
        <f t="shared" si="854"/>
        <v>72.539500000000004</v>
      </c>
      <c r="FE323" s="36">
        <f t="shared" si="855"/>
        <v>68</v>
      </c>
      <c r="FF323" s="36">
        <f t="shared" si="856"/>
        <v>61.5</v>
      </c>
      <c r="FG323" s="5">
        <f t="shared" si="857"/>
        <v>5.6</v>
      </c>
      <c r="FH323" s="36">
        <f t="shared" si="858"/>
        <v>17</v>
      </c>
      <c r="FI323" s="36">
        <f t="shared" si="859"/>
        <v>33</v>
      </c>
      <c r="FJ323" s="5">
        <f t="shared" si="860"/>
        <v>2.2000000000000002</v>
      </c>
      <c r="FK323" s="5">
        <f t="shared" si="861"/>
        <v>0.28999999999999998</v>
      </c>
      <c r="FL323" s="5">
        <f t="shared" si="862"/>
        <v>0.35</v>
      </c>
      <c r="FM323" s="5">
        <f t="shared" si="863"/>
        <v>3.3333333333333333E-2</v>
      </c>
      <c r="FN323" s="5">
        <f t="shared" si="864"/>
        <v>2.6</v>
      </c>
      <c r="FO323" s="5">
        <f t="shared" si="865"/>
        <v>0.89999999999999991</v>
      </c>
      <c r="FP323" s="4">
        <f t="shared" si="866"/>
        <v>145.08000000000001</v>
      </c>
      <c r="FQ323" s="4">
        <f t="shared" si="867"/>
        <v>145</v>
      </c>
      <c r="FR323" s="4">
        <f t="shared" si="868"/>
        <v>391</v>
      </c>
      <c r="FS323" s="65">
        <f t="shared" si="869"/>
        <v>0.4305692104874701</v>
      </c>
      <c r="FT323" s="65">
        <f t="shared" si="870"/>
        <v>0.20946031536333959</v>
      </c>
      <c r="FU323" s="65">
        <f t="shared" si="871"/>
        <v>-0.38625425034684296</v>
      </c>
      <c r="FV323" s="65">
        <f t="shared" si="872"/>
        <v>-0.34942758239086474</v>
      </c>
      <c r="FW323" s="65">
        <f t="shared" si="873"/>
        <v>0.79810014309794408</v>
      </c>
      <c r="FX323" s="65">
        <f t="shared" si="874"/>
        <v>-0.16861244847705523</v>
      </c>
      <c r="FY323" s="65">
        <f t="shared" si="875"/>
        <v>4.3112907917653729</v>
      </c>
      <c r="FZ323" s="65">
        <f t="shared" si="876"/>
        <v>-5.2877064351944263</v>
      </c>
      <c r="GA323" s="65">
        <f t="shared" si="877"/>
        <v>6.6793862605518228E-2</v>
      </c>
      <c r="GB323" s="65">
        <f t="shared" si="878"/>
        <v>0.33732600000000007</v>
      </c>
      <c r="GC323" s="65">
        <f t="shared" si="879"/>
        <v>-1.598225</v>
      </c>
      <c r="GD323" s="65">
        <f t="shared" si="880"/>
        <v>-2.3947650000000005</v>
      </c>
    </row>
    <row r="324" spans="1:186">
      <c r="A324" s="38" t="s">
        <v>185</v>
      </c>
      <c r="B324" s="74">
        <v>695616</v>
      </c>
      <c r="C324" s="74">
        <v>4934192</v>
      </c>
      <c r="D324" s="39" t="s">
        <v>439</v>
      </c>
      <c r="E324" s="38" t="s">
        <v>651</v>
      </c>
      <c r="F324" s="81">
        <v>7275</v>
      </c>
      <c r="G324" s="52" t="s">
        <v>585</v>
      </c>
      <c r="H324" s="5">
        <v>45.89</v>
      </c>
      <c r="I324" s="5">
        <v>0.82</v>
      </c>
      <c r="J324" s="5">
        <v>17.03</v>
      </c>
      <c r="K324" s="51">
        <v>11.75</v>
      </c>
      <c r="L324" s="51">
        <v>0.21</v>
      </c>
      <c r="M324" s="51">
        <v>7.16</v>
      </c>
      <c r="N324" s="51">
        <v>9.34</v>
      </c>
      <c r="O324" s="51">
        <v>2.2999999999999998</v>
      </c>
      <c r="P324" s="51">
        <v>0.04</v>
      </c>
      <c r="Q324" s="51">
        <v>0.1</v>
      </c>
      <c r="R324" s="5">
        <v>4.55</v>
      </c>
      <c r="S324" s="5">
        <f t="shared" si="756"/>
        <v>99.19</v>
      </c>
      <c r="U324" s="53">
        <v>53</v>
      </c>
      <c r="V324" s="53">
        <v>250</v>
      </c>
      <c r="W324" s="53">
        <v>427</v>
      </c>
      <c r="X324" s="53">
        <v>61</v>
      </c>
      <c r="Y324" s="53">
        <v>141</v>
      </c>
      <c r="Z324" s="53">
        <v>81</v>
      </c>
      <c r="AA324" s="37">
        <v>0</v>
      </c>
      <c r="AB324" s="4">
        <v>1</v>
      </c>
      <c r="AC324" s="54">
        <v>167</v>
      </c>
      <c r="AD324" s="54">
        <v>30</v>
      </c>
      <c r="AE324" s="54">
        <v>63</v>
      </c>
      <c r="AF324" s="36">
        <v>1.9</v>
      </c>
      <c r="AG324" s="4">
        <v>9</v>
      </c>
      <c r="AH324" s="5">
        <v>2.7</v>
      </c>
      <c r="AI324" s="5">
        <v>6.4</v>
      </c>
      <c r="AJ324" s="5">
        <v>0.96</v>
      </c>
      <c r="AK324" s="5">
        <v>5.0999999999999996</v>
      </c>
      <c r="AL324" s="5">
        <v>1.76</v>
      </c>
      <c r="AM324" s="5">
        <v>0.72</v>
      </c>
      <c r="AN324" s="5">
        <v>2.7</v>
      </c>
      <c r="AO324" s="5">
        <v>0.55000000000000004</v>
      </c>
      <c r="AP324" s="5">
        <v>3.36</v>
      </c>
      <c r="AQ324" s="5">
        <v>0.74</v>
      </c>
      <c r="AR324" s="5">
        <v>2.27</v>
      </c>
      <c r="AS324" s="5">
        <v>0.36</v>
      </c>
      <c r="AT324" s="5">
        <v>2.21</v>
      </c>
      <c r="AU324" s="5">
        <v>0.33</v>
      </c>
      <c r="AV324" s="5">
        <v>1.2</v>
      </c>
      <c r="AW324" s="5">
        <v>0.1</v>
      </c>
      <c r="AX324" s="5" t="s">
        <v>586</v>
      </c>
      <c r="AZ324" s="5" t="s">
        <v>587</v>
      </c>
      <c r="BK324" s="4">
        <f t="shared" si="757"/>
        <v>4916</v>
      </c>
      <c r="BL324" s="6">
        <f t="shared" si="758"/>
        <v>0.76368780163088701</v>
      </c>
      <c r="BM324" s="6">
        <f t="shared" si="759"/>
        <v>1.0265398097145719E-2</v>
      </c>
      <c r="BN324" s="6">
        <f t="shared" si="760"/>
        <v>0.3339870562855462</v>
      </c>
      <c r="BO324" s="6">
        <f t="shared" si="761"/>
        <v>0.14715090795241079</v>
      </c>
      <c r="BP324" s="6">
        <f t="shared" si="762"/>
        <v>2.9602480969833662E-3</v>
      </c>
      <c r="BQ324" s="6">
        <f t="shared" si="763"/>
        <v>0.17762341850657404</v>
      </c>
      <c r="BR324" s="6">
        <f t="shared" si="764"/>
        <v>0.16654778887303853</v>
      </c>
      <c r="BS324" s="6">
        <f t="shared" si="765"/>
        <v>7.4217489512746052E-2</v>
      </c>
      <c r="BT324" s="6">
        <f t="shared" si="766"/>
        <v>8.4925690021231425E-4</v>
      </c>
      <c r="BU324" s="6">
        <f t="shared" si="767"/>
        <v>1.409046075806679E-3</v>
      </c>
      <c r="BV324" s="5">
        <f t="shared" si="768"/>
        <v>1.4</v>
      </c>
      <c r="BW324" s="5">
        <f t="shared" si="769"/>
        <v>9.32</v>
      </c>
      <c r="BX324" s="36">
        <f t="shared" si="770"/>
        <v>57.31</v>
      </c>
      <c r="BY324" s="5">
        <f t="shared" si="771"/>
        <v>1.48</v>
      </c>
      <c r="BZ324" s="5">
        <f t="shared" si="772"/>
        <v>20.77</v>
      </c>
      <c r="CA324" s="5">
        <f t="shared" si="773"/>
        <v>11.39</v>
      </c>
      <c r="CB324" s="5">
        <f t="shared" si="774"/>
        <v>8.1999999999999993</v>
      </c>
      <c r="CC324" s="5">
        <f t="shared" si="775"/>
        <v>2.34</v>
      </c>
      <c r="CD324" s="5">
        <f t="shared" si="776"/>
        <v>-7</v>
      </c>
      <c r="CE324" s="34">
        <f t="shared" si="777"/>
        <v>7.2</v>
      </c>
      <c r="CF324" s="34">
        <f t="shared" si="778"/>
        <v>18.84</v>
      </c>
      <c r="CG324" s="34">
        <f t="shared" si="779"/>
        <v>38.216560509554142</v>
      </c>
      <c r="CH324" s="5">
        <f t="shared" si="780"/>
        <v>0.76</v>
      </c>
      <c r="CI324" s="5">
        <f t="shared" si="781"/>
        <v>7.0000000000000007E-2</v>
      </c>
      <c r="CJ324" s="6">
        <f t="shared" si="782"/>
        <v>6.3E-2</v>
      </c>
      <c r="CK324" s="5">
        <f t="shared" si="783"/>
        <v>6.0000000000000001E-3</v>
      </c>
      <c r="CL324" s="5">
        <f t="shared" si="784"/>
        <v>32.744999999999997</v>
      </c>
      <c r="CM324" s="5">
        <f t="shared" si="785"/>
        <v>9</v>
      </c>
      <c r="CN324" s="5">
        <f t="shared" si="786"/>
        <v>0.33</v>
      </c>
      <c r="CO324" s="5">
        <f t="shared" si="787"/>
        <v>1.71</v>
      </c>
      <c r="CP324" s="5">
        <f t="shared" si="788"/>
        <v>2.1</v>
      </c>
      <c r="CQ324" s="6">
        <f t="shared" si="789"/>
        <v>6.3E-2</v>
      </c>
      <c r="CR324" s="40">
        <f t="shared" si="790"/>
        <v>7.7000000000000002E-3</v>
      </c>
      <c r="CS324" s="5">
        <f t="shared" si="791"/>
        <v>4.74</v>
      </c>
      <c r="CT324" s="5">
        <f t="shared" si="792"/>
        <v>3.33</v>
      </c>
      <c r="CU324" s="5" t="str">
        <f t="shared" si="793"/>
        <v/>
      </c>
      <c r="CV324" s="5">
        <f t="shared" si="794"/>
        <v>52.5</v>
      </c>
      <c r="CW324" s="5">
        <f t="shared" si="795"/>
        <v>33.159999999999997</v>
      </c>
      <c r="CX324" s="5">
        <f t="shared" si="796"/>
        <v>2.9</v>
      </c>
      <c r="CY324" s="4">
        <f t="shared" si="797"/>
        <v>164</v>
      </c>
      <c r="CZ324" s="4">
        <f t="shared" si="798"/>
        <v>78</v>
      </c>
      <c r="DA324" s="4">
        <f t="shared" si="799"/>
        <v>2224</v>
      </c>
      <c r="DB324" s="5">
        <f t="shared" si="800"/>
        <v>0.3</v>
      </c>
      <c r="DC324" s="5">
        <f t="shared" si="801"/>
        <v>4.07</v>
      </c>
      <c r="DD324" s="5">
        <f t="shared" si="802"/>
        <v>90</v>
      </c>
      <c r="DE324" s="5">
        <f t="shared" si="803"/>
        <v>0.54</v>
      </c>
      <c r="DF324" s="5">
        <f t="shared" si="804"/>
        <v>0.86</v>
      </c>
      <c r="DG324" s="5">
        <f t="shared" si="805"/>
        <v>0.05</v>
      </c>
      <c r="DH324" s="5" t="str">
        <f t="shared" si="806"/>
        <v/>
      </c>
      <c r="DI324" s="5">
        <f t="shared" si="807"/>
        <v>0.37</v>
      </c>
      <c r="DJ324" s="5">
        <f t="shared" si="808"/>
        <v>6.67</v>
      </c>
      <c r="DK324" s="5">
        <f t="shared" si="809"/>
        <v>1.42</v>
      </c>
      <c r="DL324" s="5">
        <f t="shared" si="810"/>
        <v>27</v>
      </c>
      <c r="DM324" s="5" t="str">
        <f t="shared" si="811"/>
        <v/>
      </c>
      <c r="DN324" s="5" t="str">
        <f t="shared" si="812"/>
        <v/>
      </c>
      <c r="DO324" s="5" t="str">
        <f t="shared" si="813"/>
        <v/>
      </c>
      <c r="DP324" s="5" t="str">
        <f t="shared" si="814"/>
        <v/>
      </c>
      <c r="DQ324" s="5">
        <f t="shared" si="815"/>
        <v>0.82</v>
      </c>
      <c r="DR324" s="5">
        <f t="shared" si="816"/>
        <v>0.95</v>
      </c>
      <c r="DS324" s="5">
        <f t="shared" si="817"/>
        <v>0.86</v>
      </c>
      <c r="DT324" s="5">
        <f t="shared" si="818"/>
        <v>1.07</v>
      </c>
      <c r="DU324" s="5">
        <f t="shared" si="819"/>
        <v>1.44</v>
      </c>
      <c r="DV324" s="5" t="str">
        <f t="shared" si="820"/>
        <v/>
      </c>
      <c r="DW324" s="5" t="str">
        <f t="shared" si="821"/>
        <v/>
      </c>
      <c r="DX324" s="5" t="str">
        <f t="shared" si="822"/>
        <v/>
      </c>
      <c r="DY324" s="5">
        <f t="shared" si="823"/>
        <v>0.48</v>
      </c>
      <c r="DZ324" s="36">
        <f t="shared" si="824"/>
        <v>31.9</v>
      </c>
      <c r="EA324" s="36">
        <f t="shared" si="825"/>
        <v>2.2999999999999998</v>
      </c>
      <c r="EB324" s="4">
        <f t="shared" si="826"/>
        <v>-239.91602148557229</v>
      </c>
      <c r="EC324" s="4">
        <f t="shared" si="827"/>
        <v>68.463994881978294</v>
      </c>
      <c r="ED324" s="4">
        <f t="shared" si="828"/>
        <v>-74.175267873489219</v>
      </c>
      <c r="EE324" s="4">
        <f t="shared" si="829"/>
        <v>335.03972455613058</v>
      </c>
      <c r="EF324" s="4">
        <f t="shared" si="830"/>
        <v>151.49628056189113</v>
      </c>
      <c r="EG324" s="5">
        <f t="shared" si="831"/>
        <v>0.81847688147628228</v>
      </c>
      <c r="EH324" s="5">
        <f t="shared" si="832"/>
        <v>4.4514400935667586</v>
      </c>
      <c r="EI324" s="5">
        <f t="shared" si="833"/>
        <v>1.3827165866616917</v>
      </c>
      <c r="EJ324" s="5">
        <f t="shared" si="834"/>
        <v>0.4505836330807847</v>
      </c>
      <c r="EK324" s="5">
        <f t="shared" si="835"/>
        <v>0.22266810235803702</v>
      </c>
      <c r="EL324" s="5">
        <f t="shared" si="836"/>
        <v>0.99967937661641837</v>
      </c>
      <c r="EM324" s="5">
        <f t="shared" si="837"/>
        <v>0.37</v>
      </c>
      <c r="EN324" s="5">
        <f t="shared" si="838"/>
        <v>18.97</v>
      </c>
      <c r="EO324" s="36">
        <f t="shared" si="839"/>
        <v>0.82</v>
      </c>
      <c r="EP324" s="36">
        <f t="shared" si="840"/>
        <v>2.1</v>
      </c>
      <c r="EQ324" s="36">
        <f t="shared" si="841"/>
        <v>1</v>
      </c>
      <c r="ER324" s="36">
        <f t="shared" si="842"/>
        <v>49.158999999999999</v>
      </c>
      <c r="ES324" s="36">
        <f t="shared" si="843"/>
        <v>63</v>
      </c>
      <c r="ET324" s="36">
        <f t="shared" si="844"/>
        <v>90</v>
      </c>
      <c r="EU324" s="36">
        <f t="shared" si="845"/>
        <v>10.575000000000001</v>
      </c>
      <c r="EV324" s="36">
        <f t="shared" si="846"/>
        <v>7.16</v>
      </c>
      <c r="EW324" s="36">
        <f t="shared" si="847"/>
        <v>17.03</v>
      </c>
      <c r="EX324" s="36">
        <f t="shared" si="848"/>
        <v>10.575000000000001</v>
      </c>
      <c r="EY324" s="36">
        <f t="shared" si="849"/>
        <v>2.34</v>
      </c>
      <c r="EZ324" s="36">
        <f t="shared" si="850"/>
        <v>7.16</v>
      </c>
      <c r="FA324" s="5" t="str">
        <f t="shared" si="851"/>
        <v/>
      </c>
      <c r="FB324" s="5" t="str">
        <f t="shared" si="852"/>
        <v>&lt;0.2</v>
      </c>
      <c r="FC324" s="5">
        <f t="shared" si="853"/>
        <v>0.1</v>
      </c>
      <c r="FD324" s="36">
        <f t="shared" si="854"/>
        <v>49.158999999999999</v>
      </c>
      <c r="FE324" s="36">
        <f t="shared" si="855"/>
        <v>63</v>
      </c>
      <c r="FF324" s="36">
        <f t="shared" si="856"/>
        <v>83.5</v>
      </c>
      <c r="FG324" s="5">
        <f t="shared" si="857"/>
        <v>3.8</v>
      </c>
      <c r="FH324" s="36">
        <f t="shared" si="858"/>
        <v>15.75</v>
      </c>
      <c r="FI324" s="36">
        <f t="shared" si="859"/>
        <v>30</v>
      </c>
      <c r="FJ324" s="5">
        <f t="shared" si="860"/>
        <v>2</v>
      </c>
      <c r="FK324" s="5">
        <f t="shared" si="861"/>
        <v>0.27</v>
      </c>
      <c r="FL324" s="5">
        <f t="shared" si="862"/>
        <v>0.23749999999999999</v>
      </c>
      <c r="FM324" s="5">
        <f t="shared" si="863"/>
        <v>3.3333333333333333E-2</v>
      </c>
      <c r="FN324" s="5">
        <f t="shared" si="864"/>
        <v>1.2</v>
      </c>
      <c r="FO324" s="5">
        <f t="shared" si="865"/>
        <v>0.30000000000000004</v>
      </c>
      <c r="FP324" s="4">
        <f t="shared" si="866"/>
        <v>98.32</v>
      </c>
      <c r="FQ324" s="4">
        <f t="shared" si="867"/>
        <v>88</v>
      </c>
      <c r="FR324" s="4">
        <f t="shared" si="868"/>
        <v>250</v>
      </c>
      <c r="FS324" s="65">
        <f t="shared" si="869"/>
        <v>0.40529813879363991</v>
      </c>
      <c r="FT324" s="65">
        <f t="shared" si="870"/>
        <v>0.43060400405841021</v>
      </c>
      <c r="FU324" s="65">
        <f t="shared" si="871"/>
        <v>-0.36015144778263791</v>
      </c>
      <c r="FV324" s="65">
        <f t="shared" si="872"/>
        <v>5.232526933677031E-3</v>
      </c>
      <c r="FW324" s="65">
        <f t="shared" si="873"/>
        <v>0.94045305971033621</v>
      </c>
      <c r="FX324" s="65">
        <f t="shared" si="874"/>
        <v>0.13316458826112923</v>
      </c>
      <c r="FY324" s="65">
        <f t="shared" si="875"/>
        <v>4.3840399609198908</v>
      </c>
      <c r="FZ324" s="65">
        <f t="shared" si="876"/>
        <v>-4.6592130065227613</v>
      </c>
      <c r="GA324" s="65">
        <f t="shared" si="877"/>
        <v>-7.9320496435543397E-2</v>
      </c>
      <c r="GB324" s="65">
        <f t="shared" si="878"/>
        <v>0.39417000000000013</v>
      </c>
      <c r="GC324" s="65">
        <f t="shared" si="879"/>
        <v>-1.475141</v>
      </c>
      <c r="GD324" s="65">
        <f t="shared" si="880"/>
        <v>-2.2793920000000001</v>
      </c>
    </row>
    <row r="325" spans="1:186">
      <c r="A325" s="38" t="s">
        <v>185</v>
      </c>
      <c r="B325" s="74">
        <v>695234</v>
      </c>
      <c r="C325" s="74">
        <v>4934228</v>
      </c>
      <c r="D325" s="39" t="s">
        <v>439</v>
      </c>
      <c r="E325" s="38" t="s">
        <v>651</v>
      </c>
      <c r="F325" s="81" t="s">
        <v>588</v>
      </c>
      <c r="G325" s="52" t="s">
        <v>589</v>
      </c>
      <c r="H325" s="5">
        <v>48.49</v>
      </c>
      <c r="I325" s="5">
        <v>0.9</v>
      </c>
      <c r="J325" s="5">
        <v>14.72</v>
      </c>
      <c r="K325" s="51">
        <v>13.62</v>
      </c>
      <c r="L325" s="51">
        <v>0.18</v>
      </c>
      <c r="M325" s="51">
        <v>8.34</v>
      </c>
      <c r="N325" s="51">
        <v>7.65</v>
      </c>
      <c r="O325" s="51">
        <v>3.97</v>
      </c>
      <c r="P325" s="51">
        <v>0.13</v>
      </c>
      <c r="Q325" s="51">
        <v>0.09</v>
      </c>
      <c r="R325" s="5">
        <v>2.33</v>
      </c>
      <c r="S325" s="5">
        <f t="shared" si="756"/>
        <v>100.42000000000002</v>
      </c>
      <c r="U325" s="53">
        <v>55</v>
      </c>
      <c r="V325" s="53">
        <v>363</v>
      </c>
      <c r="W325" s="53">
        <v>165</v>
      </c>
      <c r="X325" s="53">
        <v>58</v>
      </c>
      <c r="Y325" s="53">
        <v>97</v>
      </c>
      <c r="Z325" s="53">
        <v>2</v>
      </c>
      <c r="AA325" s="37">
        <v>0</v>
      </c>
      <c r="AB325" s="4">
        <v>1</v>
      </c>
      <c r="AC325" s="54">
        <v>47</v>
      </c>
      <c r="AD325" s="54">
        <v>30</v>
      </c>
      <c r="AE325" s="54">
        <v>67</v>
      </c>
      <c r="AF325" s="36">
        <v>2.6</v>
      </c>
      <c r="AG325" s="4">
        <v>13</v>
      </c>
      <c r="AH325" s="5">
        <v>2.2999999999999998</v>
      </c>
      <c r="AI325" s="5">
        <v>5.8</v>
      </c>
      <c r="AJ325" s="5">
        <v>0.87</v>
      </c>
      <c r="AK325" s="5">
        <v>4.7</v>
      </c>
      <c r="AL325" s="5">
        <v>1.8</v>
      </c>
      <c r="AM325" s="5">
        <v>0.73</v>
      </c>
      <c r="AN325" s="5">
        <v>2.8</v>
      </c>
      <c r="AO325" s="5">
        <v>0.59</v>
      </c>
      <c r="AP325" s="5">
        <v>3.84</v>
      </c>
      <c r="AQ325" s="5">
        <v>0.86</v>
      </c>
      <c r="AR325" s="5">
        <v>2.69</v>
      </c>
      <c r="AS325" s="5">
        <v>0.39</v>
      </c>
      <c r="AT325" s="5">
        <v>2.66</v>
      </c>
      <c r="AU325" s="5">
        <v>0.41</v>
      </c>
      <c r="AV325" s="5">
        <v>1</v>
      </c>
      <c r="AW325" s="5">
        <v>0.2</v>
      </c>
      <c r="AX325" s="5" t="s">
        <v>586</v>
      </c>
      <c r="AZ325" s="5" t="s">
        <v>587</v>
      </c>
      <c r="BK325" s="4">
        <f t="shared" si="757"/>
        <v>5396</v>
      </c>
      <c r="BL325" s="6">
        <f t="shared" si="758"/>
        <v>0.80695623231818936</v>
      </c>
      <c r="BM325" s="6">
        <f t="shared" si="759"/>
        <v>1.1266900350525789E-2</v>
      </c>
      <c r="BN325" s="6">
        <f t="shared" si="760"/>
        <v>0.28868405569719552</v>
      </c>
      <c r="BO325" s="6">
        <f t="shared" si="761"/>
        <v>0.17056981840951785</v>
      </c>
      <c r="BP325" s="6">
        <f t="shared" si="762"/>
        <v>2.5373555117000281E-3</v>
      </c>
      <c r="BQ325" s="6">
        <f t="shared" si="763"/>
        <v>0.20689655172413793</v>
      </c>
      <c r="BR325" s="6">
        <f t="shared" si="764"/>
        <v>0.13641226818830243</v>
      </c>
      <c r="BS325" s="6">
        <f t="shared" si="765"/>
        <v>0.12810584059373992</v>
      </c>
      <c r="BT325" s="6">
        <f t="shared" si="766"/>
        <v>2.7600849256900211E-3</v>
      </c>
      <c r="BU325" s="6">
        <f t="shared" si="767"/>
        <v>1.2681414682260109E-3</v>
      </c>
      <c r="BV325" s="5">
        <f t="shared" si="768"/>
        <v>1.62</v>
      </c>
      <c r="BW325" s="5">
        <f t="shared" si="769"/>
        <v>10.8</v>
      </c>
      <c r="BX325" s="36">
        <f t="shared" si="770"/>
        <v>57.43</v>
      </c>
      <c r="BY325" s="5">
        <f t="shared" si="771"/>
        <v>1.47</v>
      </c>
      <c r="BZ325" s="5">
        <f t="shared" si="772"/>
        <v>16.36</v>
      </c>
      <c r="CA325" s="5">
        <f t="shared" si="773"/>
        <v>8.5</v>
      </c>
      <c r="CB325" s="5">
        <f t="shared" si="774"/>
        <v>10</v>
      </c>
      <c r="CC325" s="5">
        <f t="shared" si="775"/>
        <v>4.0999999999999996</v>
      </c>
      <c r="CD325" s="5">
        <f t="shared" si="776"/>
        <v>-3.55</v>
      </c>
      <c r="CE325" s="34">
        <f t="shared" si="777"/>
        <v>8.4700000000000006</v>
      </c>
      <c r="CF325" s="34">
        <f t="shared" si="778"/>
        <v>20.09</v>
      </c>
      <c r="CG325" s="34">
        <f t="shared" si="779"/>
        <v>42.160278745644604</v>
      </c>
      <c r="CH325" s="5">
        <f t="shared" si="780"/>
        <v>2.75</v>
      </c>
      <c r="CI325" s="5">
        <f t="shared" si="781"/>
        <v>0.2</v>
      </c>
      <c r="CJ325" s="6">
        <f t="shared" si="782"/>
        <v>7.3999999999999996E-2</v>
      </c>
      <c r="CK325" s="5">
        <f t="shared" si="783"/>
        <v>2.1000000000000001E-2</v>
      </c>
      <c r="CL325" s="5">
        <f t="shared" si="784"/>
        <v>10</v>
      </c>
      <c r="CM325" s="5">
        <f t="shared" si="785"/>
        <v>13</v>
      </c>
      <c r="CN325" s="5">
        <f t="shared" si="786"/>
        <v>0.59</v>
      </c>
      <c r="CO325" s="5">
        <f t="shared" si="787"/>
        <v>0.45</v>
      </c>
      <c r="CP325" s="5">
        <f t="shared" si="788"/>
        <v>2.23</v>
      </c>
      <c r="CQ325" s="6">
        <f t="shared" si="789"/>
        <v>8.6999999999999994E-2</v>
      </c>
      <c r="CR325" s="40">
        <f t="shared" si="790"/>
        <v>7.4000000000000003E-3</v>
      </c>
      <c r="CS325" s="5">
        <f t="shared" si="791"/>
        <v>5</v>
      </c>
      <c r="CT325" s="5">
        <f t="shared" si="792"/>
        <v>5.65</v>
      </c>
      <c r="CU325" s="5" t="str">
        <f t="shared" si="793"/>
        <v/>
      </c>
      <c r="CV325" s="5">
        <f t="shared" si="794"/>
        <v>67</v>
      </c>
      <c r="CW325" s="5">
        <f t="shared" si="795"/>
        <v>25.77</v>
      </c>
      <c r="CX325" s="5">
        <f t="shared" si="796"/>
        <v>2.1800000000000002</v>
      </c>
      <c r="CY325" s="4">
        <f t="shared" si="797"/>
        <v>180</v>
      </c>
      <c r="CZ325" s="4">
        <f t="shared" si="798"/>
        <v>80.5</v>
      </c>
      <c r="DA325" s="4">
        <f t="shared" si="799"/>
        <v>2028</v>
      </c>
      <c r="DB325" s="5">
        <f t="shared" si="800"/>
        <v>0.43</v>
      </c>
      <c r="DC325" s="5">
        <f t="shared" si="801"/>
        <v>4.8899999999999997</v>
      </c>
      <c r="DD325" s="5">
        <f t="shared" si="802"/>
        <v>65</v>
      </c>
      <c r="DE325" s="5">
        <f t="shared" si="803"/>
        <v>0.38</v>
      </c>
      <c r="DF325" s="5">
        <f t="shared" si="804"/>
        <v>0.98</v>
      </c>
      <c r="DG325" s="5">
        <f t="shared" si="805"/>
        <v>0.08</v>
      </c>
      <c r="DH325" s="5" t="str">
        <f t="shared" si="806"/>
        <v/>
      </c>
      <c r="DI325" s="5">
        <f t="shared" si="807"/>
        <v>0.34</v>
      </c>
      <c r="DJ325" s="5">
        <f t="shared" si="808"/>
        <v>6.76</v>
      </c>
      <c r="DK325" s="5">
        <f t="shared" si="809"/>
        <v>0.88</v>
      </c>
      <c r="DL325" s="5">
        <f t="shared" si="810"/>
        <v>11.5</v>
      </c>
      <c r="DM325" s="5" t="str">
        <f t="shared" si="811"/>
        <v/>
      </c>
      <c r="DN325" s="5" t="str">
        <f t="shared" si="812"/>
        <v/>
      </c>
      <c r="DO325" s="5" t="str">
        <f t="shared" si="813"/>
        <v/>
      </c>
      <c r="DP325" s="5" t="str">
        <f t="shared" si="814"/>
        <v/>
      </c>
      <c r="DQ325" s="5">
        <f t="shared" si="815"/>
        <v>0.57999999999999996</v>
      </c>
      <c r="DR325" s="5">
        <f t="shared" si="816"/>
        <v>0.79</v>
      </c>
      <c r="DS325" s="5">
        <f t="shared" si="817"/>
        <v>0.73</v>
      </c>
      <c r="DT325" s="5">
        <f t="shared" si="818"/>
        <v>0.73</v>
      </c>
      <c r="DU325" s="5">
        <f t="shared" si="819"/>
        <v>0.9</v>
      </c>
      <c r="DV325" s="5" t="str">
        <f t="shared" si="820"/>
        <v/>
      </c>
      <c r="DW325" s="5" t="str">
        <f t="shared" si="821"/>
        <v/>
      </c>
      <c r="DX325" s="5" t="str">
        <f t="shared" si="822"/>
        <v/>
      </c>
      <c r="DY325" s="5">
        <f t="shared" si="823"/>
        <v>0.62</v>
      </c>
      <c r="DZ325" s="36">
        <f t="shared" si="824"/>
        <v>32.6</v>
      </c>
      <c r="EA325" s="36">
        <f t="shared" si="825"/>
        <v>2.9</v>
      </c>
      <c r="EB325" s="4">
        <f t="shared" si="826"/>
        <v>-261.75802385635234</v>
      </c>
      <c r="EC325" s="4">
        <f t="shared" si="827"/>
        <v>47.177973127764893</v>
      </c>
      <c r="ED325" s="4">
        <f t="shared" si="828"/>
        <v>-115.00640619883929</v>
      </c>
      <c r="EE325" s="4">
        <f t="shared" si="829"/>
        <v>388.73327048418162</v>
      </c>
      <c r="EF325" s="4">
        <f t="shared" si="830"/>
        <v>119.08875638805347</v>
      </c>
      <c r="EG325" s="5">
        <f t="shared" si="831"/>
        <v>0.71532070233607925</v>
      </c>
      <c r="EH325" s="5">
        <f t="shared" si="832"/>
        <v>2.2070329796970838</v>
      </c>
      <c r="EI325" s="5">
        <f t="shared" si="833"/>
        <v>1.0804553814426985</v>
      </c>
      <c r="EJ325" s="5">
        <f t="shared" si="834"/>
        <v>0.95905988466027359</v>
      </c>
      <c r="EK325" s="5">
        <f t="shared" si="835"/>
        <v>0.44781300081047171</v>
      </c>
      <c r="EL325" s="5">
        <f t="shared" si="836"/>
        <v>0.95400644942456592</v>
      </c>
      <c r="EM325" s="5">
        <f t="shared" si="837"/>
        <v>0.3</v>
      </c>
      <c r="EN325" s="5">
        <f t="shared" si="838"/>
        <v>20.420000000000002</v>
      </c>
      <c r="EO325" s="36">
        <f t="shared" si="839"/>
        <v>0.9</v>
      </c>
      <c r="EP325" s="36">
        <f t="shared" si="840"/>
        <v>1.7999999999999998</v>
      </c>
      <c r="EQ325" s="36">
        <f t="shared" si="841"/>
        <v>0.89999999999999991</v>
      </c>
      <c r="ER325" s="36">
        <f t="shared" si="842"/>
        <v>53.955000000000005</v>
      </c>
      <c r="ES325" s="36">
        <f t="shared" si="843"/>
        <v>67</v>
      </c>
      <c r="ET325" s="36">
        <f t="shared" si="844"/>
        <v>90</v>
      </c>
      <c r="EU325" s="36">
        <f t="shared" si="845"/>
        <v>12.257999999999999</v>
      </c>
      <c r="EV325" s="36">
        <f t="shared" si="846"/>
        <v>8.34</v>
      </c>
      <c r="EW325" s="36">
        <f t="shared" si="847"/>
        <v>14.72</v>
      </c>
      <c r="EX325" s="36">
        <f t="shared" si="848"/>
        <v>12.257999999999999</v>
      </c>
      <c r="EY325" s="36">
        <f t="shared" si="849"/>
        <v>4.1000000000000005</v>
      </c>
      <c r="EZ325" s="36">
        <f t="shared" si="850"/>
        <v>8.34</v>
      </c>
      <c r="FA325" s="5" t="str">
        <f t="shared" si="851"/>
        <v/>
      </c>
      <c r="FB325" s="5" t="str">
        <f t="shared" si="852"/>
        <v>&lt;0.2</v>
      </c>
      <c r="FC325" s="5">
        <f t="shared" si="853"/>
        <v>0.2</v>
      </c>
      <c r="FD325" s="36">
        <f t="shared" si="854"/>
        <v>53.955000000000005</v>
      </c>
      <c r="FE325" s="36">
        <f t="shared" si="855"/>
        <v>67</v>
      </c>
      <c r="FF325" s="36">
        <f t="shared" si="856"/>
        <v>23.5</v>
      </c>
      <c r="FG325" s="5">
        <f t="shared" si="857"/>
        <v>5.2</v>
      </c>
      <c r="FH325" s="36">
        <f t="shared" si="858"/>
        <v>16.75</v>
      </c>
      <c r="FI325" s="36">
        <f t="shared" si="859"/>
        <v>30</v>
      </c>
      <c r="FJ325" s="5">
        <f t="shared" si="860"/>
        <v>2</v>
      </c>
      <c r="FK325" s="5">
        <f t="shared" si="861"/>
        <v>0.22999999999999998</v>
      </c>
      <c r="FL325" s="5">
        <f t="shared" si="862"/>
        <v>0.32500000000000001</v>
      </c>
      <c r="FM325" s="5">
        <f t="shared" si="863"/>
        <v>3.3333333333333333E-2</v>
      </c>
      <c r="FN325" s="5">
        <f t="shared" si="864"/>
        <v>1</v>
      </c>
      <c r="FO325" s="5">
        <f t="shared" si="865"/>
        <v>0.60000000000000009</v>
      </c>
      <c r="FP325" s="4">
        <f t="shared" si="866"/>
        <v>107.92</v>
      </c>
      <c r="FQ325" s="4">
        <f t="shared" si="867"/>
        <v>90</v>
      </c>
      <c r="FR325" s="4">
        <f t="shared" si="868"/>
        <v>363</v>
      </c>
      <c r="FS325" s="65">
        <f t="shared" si="869"/>
        <v>0.52680468837226468</v>
      </c>
      <c r="FT325" s="65">
        <f t="shared" si="870"/>
        <v>0.40623075716641482</v>
      </c>
      <c r="FU325" s="65">
        <f t="shared" si="871"/>
        <v>-0.44843100093529836</v>
      </c>
      <c r="FV325" s="65">
        <f t="shared" si="872"/>
        <v>-0.63965600312003679</v>
      </c>
      <c r="FW325" s="65">
        <f t="shared" si="873"/>
        <v>0.92392711934575111</v>
      </c>
      <c r="FX325" s="65">
        <f t="shared" si="874"/>
        <v>-0.4579140917361868</v>
      </c>
      <c r="FY325" s="65">
        <f t="shared" si="875"/>
        <v>3.6174438116922456</v>
      </c>
      <c r="FZ325" s="65">
        <f t="shared" si="876"/>
        <v>-5.8132718516837265</v>
      </c>
      <c r="GA325" s="65">
        <f t="shared" si="877"/>
        <v>1.0773915566150039E-2</v>
      </c>
      <c r="GB325" s="65">
        <f t="shared" si="878"/>
        <v>0.39327700000000004</v>
      </c>
      <c r="GC325" s="65">
        <f t="shared" si="879"/>
        <v>-1.5881400000000001</v>
      </c>
      <c r="GD325" s="65">
        <f t="shared" si="880"/>
        <v>-2.36626</v>
      </c>
    </row>
    <row r="326" spans="1:186">
      <c r="A326" s="38" t="s">
        <v>185</v>
      </c>
      <c r="B326" s="74">
        <v>695538</v>
      </c>
      <c r="C326" s="74">
        <v>4933854</v>
      </c>
      <c r="D326" s="39" t="s">
        <v>439</v>
      </c>
      <c r="E326" s="38" t="s">
        <v>651</v>
      </c>
      <c r="F326" s="81">
        <v>7261</v>
      </c>
      <c r="G326" s="52" t="s">
        <v>590</v>
      </c>
      <c r="H326" s="5">
        <v>48.47</v>
      </c>
      <c r="I326" s="5">
        <v>0.74</v>
      </c>
      <c r="J326" s="5">
        <v>16.559999999999999</v>
      </c>
      <c r="K326" s="55">
        <v>11.59</v>
      </c>
      <c r="L326" s="55">
        <v>0.21</v>
      </c>
      <c r="M326" s="55">
        <v>6.4</v>
      </c>
      <c r="N326" s="55">
        <v>10.45</v>
      </c>
      <c r="O326" s="55">
        <v>2.38</v>
      </c>
      <c r="P326" s="55">
        <v>0.05</v>
      </c>
      <c r="Q326" s="55">
        <v>0.12</v>
      </c>
      <c r="R326" s="5">
        <v>4.68</v>
      </c>
      <c r="S326" s="5">
        <f t="shared" si="756"/>
        <v>101.65</v>
      </c>
      <c r="U326" s="56">
        <v>51</v>
      </c>
      <c r="V326" s="56">
        <v>241</v>
      </c>
      <c r="W326" s="56">
        <v>410</v>
      </c>
      <c r="X326" s="56">
        <v>57</v>
      </c>
      <c r="Y326" s="56">
        <v>139</v>
      </c>
      <c r="Z326" s="56">
        <v>193</v>
      </c>
      <c r="AA326" s="37">
        <v>0</v>
      </c>
      <c r="AB326" s="4">
        <v>1</v>
      </c>
      <c r="AC326" s="57">
        <v>160</v>
      </c>
      <c r="AD326" s="57">
        <v>21</v>
      </c>
      <c r="AE326" s="57">
        <v>37</v>
      </c>
      <c r="AF326" s="36">
        <v>1.8</v>
      </c>
      <c r="AG326" s="4">
        <v>7</v>
      </c>
      <c r="AH326" s="5">
        <v>2.2999999999999998</v>
      </c>
      <c r="AI326" s="5">
        <v>5.8</v>
      </c>
      <c r="AJ326" s="5">
        <v>0.84</v>
      </c>
      <c r="AK326" s="5">
        <v>4.5999999999999996</v>
      </c>
      <c r="AL326" s="5">
        <v>1.61</v>
      </c>
      <c r="AM326" s="5">
        <v>0.63</v>
      </c>
      <c r="AN326" s="5">
        <v>2.44</v>
      </c>
      <c r="AO326" s="5">
        <v>0.48</v>
      </c>
      <c r="AP326" s="5">
        <v>2.92</v>
      </c>
      <c r="AQ326" s="5">
        <v>0.67</v>
      </c>
      <c r="AR326" s="5">
        <v>2</v>
      </c>
      <c r="AS326" s="5">
        <v>0.32</v>
      </c>
      <c r="AT326" s="5">
        <v>2.0699999999999998</v>
      </c>
      <c r="AU326" s="5">
        <v>0.28999999999999998</v>
      </c>
      <c r="AV326" s="5">
        <v>1.1000000000000001</v>
      </c>
      <c r="AW326" s="5">
        <v>0.2</v>
      </c>
      <c r="AX326" s="5" t="s">
        <v>586</v>
      </c>
      <c r="AZ326" s="5" t="s">
        <v>587</v>
      </c>
      <c r="BK326" s="4">
        <f t="shared" si="757"/>
        <v>4436</v>
      </c>
      <c r="BL326" s="6">
        <f t="shared" si="758"/>
        <v>0.80662339823597928</v>
      </c>
      <c r="BM326" s="6">
        <f t="shared" si="759"/>
        <v>9.2638958437656488E-3</v>
      </c>
      <c r="BN326" s="6">
        <f t="shared" si="760"/>
        <v>0.32476956265934492</v>
      </c>
      <c r="BO326" s="6">
        <f t="shared" si="761"/>
        <v>0.14514715090795241</v>
      </c>
      <c r="BP326" s="6">
        <f t="shared" si="762"/>
        <v>2.9602480969833662E-3</v>
      </c>
      <c r="BQ326" s="6">
        <f t="shared" si="763"/>
        <v>0.15876953609526173</v>
      </c>
      <c r="BR326" s="6">
        <f t="shared" si="764"/>
        <v>0.18634094151212552</v>
      </c>
      <c r="BS326" s="6">
        <f t="shared" si="765"/>
        <v>7.6798967408841567E-2</v>
      </c>
      <c r="BT326" s="6">
        <f t="shared" si="766"/>
        <v>1.0615711252653928E-3</v>
      </c>
      <c r="BU326" s="6">
        <f t="shared" si="767"/>
        <v>1.6908552909680147E-3</v>
      </c>
      <c r="BV326" s="5">
        <f t="shared" si="768"/>
        <v>1.38</v>
      </c>
      <c r="BW326" s="5">
        <f t="shared" si="769"/>
        <v>9.19</v>
      </c>
      <c r="BX326" s="36">
        <f t="shared" si="770"/>
        <v>54.89</v>
      </c>
      <c r="BY326" s="5">
        <f t="shared" si="771"/>
        <v>1.63</v>
      </c>
      <c r="BZ326" s="5">
        <f t="shared" si="772"/>
        <v>22.38</v>
      </c>
      <c r="CA326" s="5">
        <f t="shared" si="773"/>
        <v>14.12</v>
      </c>
      <c r="CB326" s="5">
        <f t="shared" si="774"/>
        <v>6.17</v>
      </c>
      <c r="CC326" s="5">
        <f t="shared" si="775"/>
        <v>2.4300000000000002</v>
      </c>
      <c r="CD326" s="5">
        <f t="shared" si="776"/>
        <v>-8.02</v>
      </c>
      <c r="CE326" s="34">
        <f t="shared" si="777"/>
        <v>6.45</v>
      </c>
      <c r="CF326" s="34">
        <f t="shared" si="778"/>
        <v>19.28</v>
      </c>
      <c r="CG326" s="34">
        <f t="shared" si="779"/>
        <v>33.454356846473026</v>
      </c>
      <c r="CH326" s="5">
        <f t="shared" si="780"/>
        <v>0.79</v>
      </c>
      <c r="CI326" s="5">
        <f t="shared" si="781"/>
        <v>0.09</v>
      </c>
      <c r="CJ326" s="6">
        <f t="shared" si="782"/>
        <v>3.1E-2</v>
      </c>
      <c r="CK326" s="5">
        <f t="shared" si="783"/>
        <v>6.0000000000000001E-3</v>
      </c>
      <c r="CL326" s="5">
        <f t="shared" si="784"/>
        <v>34.783000000000001</v>
      </c>
      <c r="CM326" s="5">
        <f t="shared" si="785"/>
        <v>7</v>
      </c>
      <c r="CN326" s="5">
        <f t="shared" si="786"/>
        <v>0.34</v>
      </c>
      <c r="CO326" s="5">
        <f t="shared" si="787"/>
        <v>1.7</v>
      </c>
      <c r="CP326" s="5">
        <f t="shared" si="788"/>
        <v>1.76</v>
      </c>
      <c r="CQ326" s="6">
        <f t="shared" si="789"/>
        <v>8.5999999999999993E-2</v>
      </c>
      <c r="CR326" s="40">
        <f t="shared" si="790"/>
        <v>5.0000000000000001E-3</v>
      </c>
      <c r="CS326" s="5">
        <f t="shared" si="791"/>
        <v>3.89</v>
      </c>
      <c r="CT326" s="5">
        <f t="shared" si="792"/>
        <v>3.04</v>
      </c>
      <c r="CU326" s="5" t="str">
        <f t="shared" si="793"/>
        <v/>
      </c>
      <c r="CV326" s="5">
        <f t="shared" si="794"/>
        <v>33.6</v>
      </c>
      <c r="CW326" s="5">
        <f t="shared" si="795"/>
        <v>20.56</v>
      </c>
      <c r="CX326" s="5">
        <f t="shared" si="796"/>
        <v>2.8</v>
      </c>
      <c r="CY326" s="4">
        <f t="shared" si="797"/>
        <v>211</v>
      </c>
      <c r="CZ326" s="4">
        <f t="shared" si="798"/>
        <v>119.9</v>
      </c>
      <c r="DA326" s="4">
        <f t="shared" si="799"/>
        <v>2143</v>
      </c>
      <c r="DB326" s="5">
        <f t="shared" si="800"/>
        <v>0.33</v>
      </c>
      <c r="DC326" s="5">
        <f t="shared" si="801"/>
        <v>3.38</v>
      </c>
      <c r="DD326" s="5">
        <f t="shared" si="802"/>
        <v>35</v>
      </c>
      <c r="DE326" s="5">
        <f t="shared" si="803"/>
        <v>0.53</v>
      </c>
      <c r="DF326" s="5">
        <f t="shared" si="804"/>
        <v>0.87</v>
      </c>
      <c r="DG326" s="5">
        <f t="shared" si="805"/>
        <v>0.1</v>
      </c>
      <c r="DH326" s="5" t="str">
        <f t="shared" si="806"/>
        <v/>
      </c>
      <c r="DI326" s="5">
        <f t="shared" si="807"/>
        <v>0.36</v>
      </c>
      <c r="DJ326" s="5">
        <f t="shared" si="808"/>
        <v>5.98</v>
      </c>
      <c r="DK326" s="5">
        <f t="shared" si="809"/>
        <v>1.28</v>
      </c>
      <c r="DL326" s="5">
        <f t="shared" si="810"/>
        <v>11.5</v>
      </c>
      <c r="DM326" s="5" t="str">
        <f t="shared" si="811"/>
        <v/>
      </c>
      <c r="DN326" s="5" t="str">
        <f t="shared" si="812"/>
        <v/>
      </c>
      <c r="DO326" s="5" t="str">
        <f t="shared" si="813"/>
        <v/>
      </c>
      <c r="DP326" s="5" t="str">
        <f t="shared" si="814"/>
        <v/>
      </c>
      <c r="DQ326" s="5">
        <f t="shared" si="815"/>
        <v>0.74</v>
      </c>
      <c r="DR326" s="5">
        <f t="shared" si="816"/>
        <v>0.88</v>
      </c>
      <c r="DS326" s="5">
        <f t="shared" si="817"/>
        <v>0.84</v>
      </c>
      <c r="DT326" s="5">
        <f t="shared" si="818"/>
        <v>0.51</v>
      </c>
      <c r="DU326" s="5">
        <f t="shared" si="819"/>
        <v>1.3</v>
      </c>
      <c r="DV326" s="5" t="str">
        <f t="shared" si="820"/>
        <v/>
      </c>
      <c r="DW326" s="5" t="str">
        <f t="shared" si="821"/>
        <v/>
      </c>
      <c r="DX326" s="5" t="str">
        <f t="shared" si="822"/>
        <v/>
      </c>
      <c r="DY326" s="5">
        <f t="shared" si="823"/>
        <v>0.78</v>
      </c>
      <c r="DZ326" s="36">
        <f t="shared" si="824"/>
        <v>22.8</v>
      </c>
      <c r="EA326" s="36">
        <f t="shared" si="825"/>
        <v>2.2999999999999998</v>
      </c>
      <c r="EB326" s="4">
        <f t="shared" si="826"/>
        <v>-262.07833779570166</v>
      </c>
      <c r="EC326" s="4">
        <f t="shared" si="827"/>
        <v>66.786633203135821</v>
      </c>
      <c r="ED326" s="4">
        <f t="shared" si="828"/>
        <v>-125.77285889901307</v>
      </c>
      <c r="EE326" s="4">
        <f t="shared" si="829"/>
        <v>313.1805828469798</v>
      </c>
      <c r="EF326" s="4">
        <f t="shared" si="830"/>
        <v>175.03278394988439</v>
      </c>
      <c r="EG326" s="5">
        <f t="shared" si="831"/>
        <v>0.72102048877024094</v>
      </c>
      <c r="EH326" s="5">
        <f t="shared" si="832"/>
        <v>4.1732558462231593</v>
      </c>
      <c r="EI326" s="5">
        <f t="shared" si="833"/>
        <v>1.2296007679391261</v>
      </c>
      <c r="EJ326" s="5">
        <f t="shared" si="834"/>
        <v>0.41771224387332312</v>
      </c>
      <c r="EK326" s="5">
        <f t="shared" si="835"/>
        <v>0.23712530097631238</v>
      </c>
      <c r="EL326" s="5">
        <f t="shared" si="836"/>
        <v>1.1510678210491074</v>
      </c>
      <c r="EM326" s="5">
        <f t="shared" si="837"/>
        <v>0.34</v>
      </c>
      <c r="EN326" s="5">
        <f t="shared" si="838"/>
        <v>19</v>
      </c>
      <c r="EO326" s="36">
        <f t="shared" si="839"/>
        <v>0.74</v>
      </c>
      <c r="EP326" s="36">
        <f t="shared" si="840"/>
        <v>2.1</v>
      </c>
      <c r="EQ326" s="36">
        <f t="shared" si="841"/>
        <v>1.2</v>
      </c>
      <c r="ER326" s="36">
        <f t="shared" si="842"/>
        <v>44.363</v>
      </c>
      <c r="ES326" s="36">
        <f t="shared" si="843"/>
        <v>37</v>
      </c>
      <c r="ET326" s="36">
        <f t="shared" si="844"/>
        <v>63</v>
      </c>
      <c r="EU326" s="36">
        <f t="shared" si="845"/>
        <v>10.431000000000001</v>
      </c>
      <c r="EV326" s="36">
        <f t="shared" si="846"/>
        <v>6.4</v>
      </c>
      <c r="EW326" s="36">
        <f t="shared" si="847"/>
        <v>16.559999999999999</v>
      </c>
      <c r="EX326" s="36">
        <f t="shared" si="848"/>
        <v>10.431000000000001</v>
      </c>
      <c r="EY326" s="36">
        <f t="shared" si="849"/>
        <v>2.4299999999999997</v>
      </c>
      <c r="EZ326" s="36">
        <f t="shared" si="850"/>
        <v>6.4</v>
      </c>
      <c r="FA326" s="5" t="str">
        <f t="shared" si="851"/>
        <v/>
      </c>
      <c r="FB326" s="5" t="str">
        <f t="shared" si="852"/>
        <v>&lt;0.2</v>
      </c>
      <c r="FC326" s="5">
        <f t="shared" si="853"/>
        <v>0.2</v>
      </c>
      <c r="FD326" s="36">
        <f t="shared" si="854"/>
        <v>44.363</v>
      </c>
      <c r="FE326" s="36">
        <f t="shared" si="855"/>
        <v>37</v>
      </c>
      <c r="FF326" s="36">
        <f t="shared" si="856"/>
        <v>80</v>
      </c>
      <c r="FG326" s="5">
        <f t="shared" si="857"/>
        <v>3.6</v>
      </c>
      <c r="FH326" s="36">
        <f t="shared" si="858"/>
        <v>9.25</v>
      </c>
      <c r="FI326" s="36">
        <f t="shared" si="859"/>
        <v>21</v>
      </c>
      <c r="FJ326" s="5">
        <f t="shared" si="860"/>
        <v>1.4</v>
      </c>
      <c r="FK326" s="5">
        <f t="shared" si="861"/>
        <v>0.22999999999999998</v>
      </c>
      <c r="FL326" s="5">
        <f t="shared" si="862"/>
        <v>0.22500000000000001</v>
      </c>
      <c r="FM326" s="5">
        <f t="shared" si="863"/>
        <v>3.3333333333333333E-2</v>
      </c>
      <c r="FN326" s="5">
        <f t="shared" si="864"/>
        <v>1.1000000000000001</v>
      </c>
      <c r="FO326" s="5">
        <f t="shared" si="865"/>
        <v>0.60000000000000009</v>
      </c>
      <c r="FP326" s="4">
        <f t="shared" si="866"/>
        <v>88.72</v>
      </c>
      <c r="FQ326" s="4">
        <f t="shared" si="867"/>
        <v>80.5</v>
      </c>
      <c r="FR326" s="4">
        <f t="shared" si="868"/>
        <v>241</v>
      </c>
      <c r="FS326" s="65">
        <f t="shared" si="869"/>
        <v>0.43399550943376475</v>
      </c>
      <c r="FT326" s="65">
        <f t="shared" si="870"/>
        <v>0.45851864729285152</v>
      </c>
      <c r="FU326" s="65">
        <f t="shared" si="871"/>
        <v>-0.36202745278139314</v>
      </c>
      <c r="FV326" s="65">
        <f t="shared" si="872"/>
        <v>4.2751980420949881E-2</v>
      </c>
      <c r="FW326" s="65">
        <f t="shared" si="873"/>
        <v>1.00882835847573</v>
      </c>
      <c r="FX326" s="65">
        <f t="shared" si="874"/>
        <v>0.15918843650676473</v>
      </c>
      <c r="FY326" s="65">
        <f t="shared" si="875"/>
        <v>4.7526039155453894</v>
      </c>
      <c r="FZ326" s="65">
        <f t="shared" si="876"/>
        <v>-4.5727343921031611</v>
      </c>
      <c r="GA326" s="65">
        <f t="shared" si="877"/>
        <v>0.20311412904040005</v>
      </c>
      <c r="GB326" s="65">
        <f t="shared" si="878"/>
        <v>0.40158600000000011</v>
      </c>
      <c r="GC326" s="65">
        <f t="shared" si="879"/>
        <v>-1.503803</v>
      </c>
      <c r="GD326" s="65">
        <f t="shared" si="880"/>
        <v>-2.323143</v>
      </c>
    </row>
    <row r="327" spans="1:186">
      <c r="A327" s="38" t="s">
        <v>185</v>
      </c>
      <c r="B327" s="74">
        <v>695385</v>
      </c>
      <c r="C327" s="74">
        <v>4934858</v>
      </c>
      <c r="D327" s="39" t="s">
        <v>439</v>
      </c>
      <c r="E327" s="38" t="s">
        <v>651</v>
      </c>
      <c r="F327" s="81">
        <v>7249</v>
      </c>
      <c r="G327" s="52" t="s">
        <v>591</v>
      </c>
      <c r="H327" s="5">
        <v>48.1</v>
      </c>
      <c r="I327" s="5">
        <v>1.56</v>
      </c>
      <c r="J327" s="5">
        <v>14.91</v>
      </c>
      <c r="K327" s="55">
        <v>16.21</v>
      </c>
      <c r="L327" s="55">
        <v>0.22</v>
      </c>
      <c r="M327" s="55">
        <v>6.32</v>
      </c>
      <c r="N327" s="55">
        <v>9.23</v>
      </c>
      <c r="O327" s="55">
        <v>1.98</v>
      </c>
      <c r="P327" s="55">
        <v>0.38</v>
      </c>
      <c r="Q327" s="55">
        <v>0.16</v>
      </c>
      <c r="R327" s="5">
        <v>2.98</v>
      </c>
      <c r="S327" s="5">
        <f t="shared" si="756"/>
        <v>102.05</v>
      </c>
      <c r="U327" s="56">
        <v>59</v>
      </c>
      <c r="V327" s="56">
        <v>347</v>
      </c>
      <c r="W327" s="56">
        <v>139</v>
      </c>
      <c r="X327" s="56">
        <v>0</v>
      </c>
      <c r="Y327" s="56">
        <v>105</v>
      </c>
      <c r="Z327" s="56">
        <v>49</v>
      </c>
      <c r="AA327" s="37">
        <v>0</v>
      </c>
      <c r="AB327" s="62">
        <v>21</v>
      </c>
      <c r="AC327" s="62">
        <v>150</v>
      </c>
      <c r="AD327" s="62">
        <v>43</v>
      </c>
      <c r="AE327" s="62">
        <v>79</v>
      </c>
      <c r="AF327" s="69">
        <v>6.6</v>
      </c>
      <c r="AG327" s="62">
        <v>34</v>
      </c>
      <c r="AH327" s="63">
        <v>3.8</v>
      </c>
      <c r="AI327" s="63">
        <v>9.6</v>
      </c>
      <c r="AJ327" s="63">
        <v>1.5</v>
      </c>
      <c r="AK327" s="63">
        <v>7.7</v>
      </c>
      <c r="AL327" s="63">
        <v>2.7</v>
      </c>
      <c r="AM327" s="63">
        <v>1</v>
      </c>
      <c r="AN327" s="63">
        <v>4.3</v>
      </c>
      <c r="AO327" s="63">
        <v>0.77</v>
      </c>
      <c r="AP327" s="63">
        <v>5.0999999999999996</v>
      </c>
      <c r="AQ327" s="63">
        <v>1.18</v>
      </c>
      <c r="AR327" s="63">
        <v>3.3</v>
      </c>
      <c r="AS327" s="63">
        <v>0.52</v>
      </c>
      <c r="AT327" s="63">
        <v>3.27</v>
      </c>
      <c r="AU327" s="63">
        <v>0.52</v>
      </c>
      <c r="AV327" s="63">
        <v>1.8</v>
      </c>
      <c r="AW327" s="41">
        <v>0.6</v>
      </c>
      <c r="AX327" s="41">
        <v>0.5</v>
      </c>
      <c r="AY327" s="37"/>
      <c r="AZ327" s="34"/>
      <c r="BK327" s="4">
        <f t="shared" si="757"/>
        <v>9352</v>
      </c>
      <c r="BL327" s="6">
        <f t="shared" si="758"/>
        <v>0.80046596771509404</v>
      </c>
      <c r="BM327" s="6">
        <f t="shared" si="759"/>
        <v>1.9529293940911369E-2</v>
      </c>
      <c r="BN327" s="6">
        <f t="shared" si="760"/>
        <v>0.29241027652480878</v>
      </c>
      <c r="BO327" s="6">
        <f t="shared" si="761"/>
        <v>0.20300563556668758</v>
      </c>
      <c r="BP327" s="6">
        <f t="shared" si="762"/>
        <v>3.1012122920778123E-3</v>
      </c>
      <c r="BQ327" s="6">
        <f t="shared" si="763"/>
        <v>0.15678491689407095</v>
      </c>
      <c r="BR327" s="6">
        <f t="shared" si="764"/>
        <v>0.16458630527817406</v>
      </c>
      <c r="BS327" s="6">
        <f t="shared" si="765"/>
        <v>6.3891577928363988E-2</v>
      </c>
      <c r="BT327" s="6">
        <f t="shared" si="766"/>
        <v>8.0679405520169851E-3</v>
      </c>
      <c r="BU327" s="6">
        <f t="shared" si="767"/>
        <v>2.2544737212906864E-3</v>
      </c>
      <c r="BV327" s="5">
        <f t="shared" si="768"/>
        <v>1.93</v>
      </c>
      <c r="BW327" s="5">
        <f t="shared" si="769"/>
        <v>12.85</v>
      </c>
      <c r="BX327" s="36">
        <f t="shared" si="770"/>
        <v>46.21</v>
      </c>
      <c r="BY327" s="5">
        <f t="shared" si="771"/>
        <v>2.31</v>
      </c>
      <c r="BZ327" s="5">
        <f t="shared" si="772"/>
        <v>9.56</v>
      </c>
      <c r="CA327" s="5">
        <f t="shared" si="773"/>
        <v>5.92</v>
      </c>
      <c r="CB327" s="5">
        <f t="shared" si="774"/>
        <v>9.75</v>
      </c>
      <c r="CC327" s="5">
        <f t="shared" si="775"/>
        <v>2.36</v>
      </c>
      <c r="CD327" s="5">
        <f t="shared" si="776"/>
        <v>-6.870000000000001</v>
      </c>
      <c r="CE327" s="34">
        <f t="shared" si="777"/>
        <v>6.7</v>
      </c>
      <c r="CF327" s="34">
        <f t="shared" si="778"/>
        <v>17.91</v>
      </c>
      <c r="CG327" s="34">
        <f t="shared" si="779"/>
        <v>37.409268565047462</v>
      </c>
      <c r="CH327" s="5">
        <f t="shared" si="780"/>
        <v>4.5199999999999996</v>
      </c>
      <c r="CI327" s="5">
        <f t="shared" si="781"/>
        <v>0.34</v>
      </c>
      <c r="CJ327" s="6">
        <f t="shared" si="782"/>
        <v>4.9000000000000002E-2</v>
      </c>
      <c r="CK327" s="5">
        <f t="shared" si="783"/>
        <v>0.14000000000000001</v>
      </c>
      <c r="CL327" s="5">
        <f t="shared" si="784"/>
        <v>19.481000000000002</v>
      </c>
      <c r="CM327" s="5">
        <f t="shared" si="785"/>
        <v>1.62</v>
      </c>
      <c r="CN327" s="5">
        <f t="shared" si="786"/>
        <v>0.76</v>
      </c>
      <c r="CO327" s="5">
        <f t="shared" si="787"/>
        <v>0.4</v>
      </c>
      <c r="CP327" s="5">
        <f t="shared" si="788"/>
        <v>1.84</v>
      </c>
      <c r="CQ327" s="6">
        <f t="shared" si="789"/>
        <v>0.153</v>
      </c>
      <c r="CR327" s="40">
        <f t="shared" si="790"/>
        <v>5.1000000000000004E-3</v>
      </c>
      <c r="CS327" s="5">
        <f t="shared" si="791"/>
        <v>5.15</v>
      </c>
      <c r="CT327" s="5">
        <f t="shared" si="792"/>
        <v>8.9499999999999993</v>
      </c>
      <c r="CU327" s="5">
        <f t="shared" si="793"/>
        <v>68</v>
      </c>
      <c r="CV327" s="5">
        <f t="shared" si="794"/>
        <v>43.9</v>
      </c>
      <c r="CW327" s="5">
        <f t="shared" si="795"/>
        <v>11.97</v>
      </c>
      <c r="CX327" s="5">
        <f t="shared" si="796"/>
        <v>2.94</v>
      </c>
      <c r="CY327" s="4">
        <f t="shared" si="797"/>
        <v>217</v>
      </c>
      <c r="CZ327" s="4">
        <f t="shared" si="798"/>
        <v>118.4</v>
      </c>
      <c r="DA327" s="4">
        <f t="shared" si="799"/>
        <v>2860</v>
      </c>
      <c r="DB327" s="5">
        <f t="shared" si="800"/>
        <v>0.79</v>
      </c>
      <c r="DC327" s="5">
        <f t="shared" si="801"/>
        <v>10.4</v>
      </c>
      <c r="DD327" s="5">
        <f t="shared" si="802"/>
        <v>56.67</v>
      </c>
      <c r="DE327" s="5">
        <f t="shared" si="803"/>
        <v>0.55000000000000004</v>
      </c>
      <c r="DF327" s="5">
        <f t="shared" si="804"/>
        <v>2.02</v>
      </c>
      <c r="DG327" s="5">
        <f t="shared" si="805"/>
        <v>0.18</v>
      </c>
      <c r="DH327" s="5">
        <f t="shared" si="806"/>
        <v>0.15</v>
      </c>
      <c r="DI327" s="5">
        <f t="shared" si="807"/>
        <v>0.48</v>
      </c>
      <c r="DJ327" s="5">
        <f t="shared" si="808"/>
        <v>9.77</v>
      </c>
      <c r="DK327" s="5">
        <f t="shared" si="809"/>
        <v>0.57999999999999996</v>
      </c>
      <c r="DL327" s="5">
        <f t="shared" si="810"/>
        <v>6.33</v>
      </c>
      <c r="DM327" s="5" t="str">
        <f t="shared" si="811"/>
        <v/>
      </c>
      <c r="DN327" s="5">
        <f t="shared" si="812"/>
        <v>0.83</v>
      </c>
      <c r="DO327" s="5">
        <f t="shared" si="813"/>
        <v>13.2</v>
      </c>
      <c r="DP327" s="5" t="str">
        <f t="shared" si="814"/>
        <v/>
      </c>
      <c r="DQ327" s="5">
        <f t="shared" si="815"/>
        <v>0.78</v>
      </c>
      <c r="DR327" s="5">
        <f t="shared" si="816"/>
        <v>0.87</v>
      </c>
      <c r="DS327" s="5">
        <f t="shared" si="817"/>
        <v>0.89</v>
      </c>
      <c r="DT327" s="5">
        <f t="shared" si="818"/>
        <v>0.62</v>
      </c>
      <c r="DU327" s="5">
        <f t="shared" si="819"/>
        <v>0.57999999999999996</v>
      </c>
      <c r="DV327" s="5">
        <f t="shared" si="820"/>
        <v>0.63</v>
      </c>
      <c r="DW327" s="5">
        <f t="shared" si="821"/>
        <v>0.39</v>
      </c>
      <c r="DX327" s="5">
        <f t="shared" si="822"/>
        <v>1.01</v>
      </c>
      <c r="DY327" s="5">
        <f t="shared" si="823"/>
        <v>1.33</v>
      </c>
      <c r="DZ327" s="36">
        <f t="shared" si="824"/>
        <v>49.6</v>
      </c>
      <c r="EA327" s="36">
        <f t="shared" si="825"/>
        <v>3.9</v>
      </c>
      <c r="EB327" s="4">
        <f t="shared" si="826"/>
        <v>-220.40994265452107</v>
      </c>
      <c r="EC327" s="4">
        <f t="shared" si="827"/>
        <v>85.138267239201042</v>
      </c>
      <c r="ED327" s="4">
        <f t="shared" si="828"/>
        <v>-108.72185251192029</v>
      </c>
      <c r="EE327" s="4">
        <f t="shared" si="829"/>
        <v>379.31984640166991</v>
      </c>
      <c r="EF327" s="4">
        <f t="shared" si="830"/>
        <v>90.54188635912908</v>
      </c>
      <c r="EG327" s="5">
        <f t="shared" si="831"/>
        <v>0.72912736043232818</v>
      </c>
      <c r="EH327" s="5">
        <f t="shared" si="832"/>
        <v>4.065015562423306</v>
      </c>
      <c r="EI327" s="5">
        <f t="shared" si="833"/>
        <v>1.2364729691373422</v>
      </c>
      <c r="EJ327" s="5">
        <f t="shared" si="834"/>
        <v>0.43714136462796255</v>
      </c>
      <c r="EK327" s="5">
        <f t="shared" si="835"/>
        <v>0.22458847427250403</v>
      </c>
      <c r="EL327" s="5">
        <f t="shared" si="836"/>
        <v>1.1574644473189739</v>
      </c>
      <c r="EM327" s="5">
        <f t="shared" si="837"/>
        <v>0.31</v>
      </c>
      <c r="EN327" s="5">
        <f t="shared" si="838"/>
        <v>22.56</v>
      </c>
      <c r="EO327" s="36">
        <f t="shared" si="839"/>
        <v>1.56</v>
      </c>
      <c r="EP327" s="36">
        <f t="shared" si="840"/>
        <v>2.2000000000000002</v>
      </c>
      <c r="EQ327" s="36">
        <f t="shared" si="841"/>
        <v>1.6</v>
      </c>
      <c r="ER327" s="36">
        <f t="shared" si="842"/>
        <v>93.522000000000006</v>
      </c>
      <c r="ES327" s="36">
        <f t="shared" si="843"/>
        <v>79</v>
      </c>
      <c r="ET327" s="36">
        <f t="shared" si="844"/>
        <v>129</v>
      </c>
      <c r="EU327" s="36">
        <f t="shared" si="845"/>
        <v>14.589</v>
      </c>
      <c r="EV327" s="36">
        <f t="shared" si="846"/>
        <v>6.32</v>
      </c>
      <c r="EW327" s="36">
        <f t="shared" si="847"/>
        <v>14.91</v>
      </c>
      <c r="EX327" s="36">
        <f t="shared" si="848"/>
        <v>14.589</v>
      </c>
      <c r="EY327" s="36">
        <f t="shared" si="849"/>
        <v>2.36</v>
      </c>
      <c r="EZ327" s="36">
        <f t="shared" si="850"/>
        <v>6.32</v>
      </c>
      <c r="FA327" s="5">
        <f t="shared" si="851"/>
        <v>0.6</v>
      </c>
      <c r="FB327" s="5">
        <f t="shared" si="852"/>
        <v>0.5</v>
      </c>
      <c r="FC327" s="5">
        <f t="shared" si="853"/>
        <v>0.6</v>
      </c>
      <c r="FD327" s="36">
        <f t="shared" si="854"/>
        <v>93.522000000000006</v>
      </c>
      <c r="FE327" s="36">
        <f t="shared" si="855"/>
        <v>79</v>
      </c>
      <c r="FF327" s="36">
        <f t="shared" si="856"/>
        <v>75</v>
      </c>
      <c r="FG327" s="5">
        <f t="shared" si="857"/>
        <v>13.2</v>
      </c>
      <c r="FH327" s="36">
        <f t="shared" si="858"/>
        <v>19.75</v>
      </c>
      <c r="FI327" s="36">
        <f t="shared" si="859"/>
        <v>43</v>
      </c>
      <c r="FJ327" s="5">
        <f t="shared" si="860"/>
        <v>2.8666666666666667</v>
      </c>
      <c r="FK327" s="5">
        <f t="shared" si="861"/>
        <v>0.38</v>
      </c>
      <c r="FL327" s="5">
        <f t="shared" si="862"/>
        <v>0.82499999999999996</v>
      </c>
      <c r="FM327" s="5">
        <f t="shared" si="863"/>
        <v>0.7</v>
      </c>
      <c r="FN327" s="5">
        <f t="shared" si="864"/>
        <v>1.8</v>
      </c>
      <c r="FO327" s="5">
        <f t="shared" si="865"/>
        <v>1.7999999999999998</v>
      </c>
      <c r="FP327" s="4">
        <f t="shared" si="866"/>
        <v>187.04</v>
      </c>
      <c r="FQ327" s="4">
        <f t="shared" si="867"/>
        <v>135</v>
      </c>
      <c r="FR327" s="4">
        <f t="shared" si="868"/>
        <v>347</v>
      </c>
      <c r="FS327" s="65">
        <f t="shared" si="869"/>
        <v>0.26839498097310882</v>
      </c>
      <c r="FT327" s="65">
        <f t="shared" si="870"/>
        <v>0.19788752216039809</v>
      </c>
      <c r="FU327" s="65">
        <f t="shared" si="871"/>
        <v>-0.41497334797081803</v>
      </c>
      <c r="FV327" s="65">
        <f t="shared" si="872"/>
        <v>-0.23888208891513676</v>
      </c>
      <c r="FW327" s="65">
        <f t="shared" si="873"/>
        <v>0.68158745445014146</v>
      </c>
      <c r="FX327" s="65">
        <f t="shared" si="874"/>
        <v>-0.19275324777014005</v>
      </c>
      <c r="FY327" s="65">
        <f t="shared" si="875"/>
        <v>4.262100701924858</v>
      </c>
      <c r="FZ327" s="65">
        <f t="shared" si="876"/>
        <v>-5.2555709014604464</v>
      </c>
      <c r="GA327" s="65">
        <f t="shared" si="877"/>
        <v>0.41624121063928865</v>
      </c>
      <c r="GB327" s="65">
        <f t="shared" si="878"/>
        <v>0.36573900000000004</v>
      </c>
      <c r="GC327" s="65">
        <f t="shared" si="879"/>
        <v>-1.5189889999999997</v>
      </c>
      <c r="GD327" s="65">
        <f t="shared" si="880"/>
        <v>-2.2573839999999996</v>
      </c>
    </row>
    <row r="328" spans="1:186">
      <c r="A328" s="38" t="s">
        <v>185</v>
      </c>
      <c r="B328" s="74">
        <v>695554</v>
      </c>
      <c r="C328" s="74">
        <v>4932274</v>
      </c>
      <c r="D328" s="39" t="s">
        <v>439</v>
      </c>
      <c r="E328" s="38" t="s">
        <v>651</v>
      </c>
      <c r="F328" s="81">
        <v>7265</v>
      </c>
      <c r="G328" s="52" t="s">
        <v>592</v>
      </c>
      <c r="H328" s="5">
        <v>49.92</v>
      </c>
      <c r="I328" s="5">
        <v>1.33</v>
      </c>
      <c r="J328" s="5">
        <v>16.05</v>
      </c>
      <c r="K328" s="51">
        <v>13.96</v>
      </c>
      <c r="L328" s="51">
        <v>0.2</v>
      </c>
      <c r="M328" s="51">
        <v>5.72</v>
      </c>
      <c r="N328" s="51">
        <v>7.11</v>
      </c>
      <c r="O328" s="51">
        <v>4.7699999999999996</v>
      </c>
      <c r="P328" s="51">
        <v>0.08</v>
      </c>
      <c r="Q328" s="51">
        <v>0.14000000000000001</v>
      </c>
      <c r="R328" s="5">
        <v>1.89</v>
      </c>
      <c r="S328" s="5">
        <f t="shared" si="756"/>
        <v>101.16999999999999</v>
      </c>
      <c r="U328" s="53">
        <v>52</v>
      </c>
      <c r="V328" s="53">
        <v>315</v>
      </c>
      <c r="W328" s="53">
        <v>135</v>
      </c>
      <c r="X328" s="53">
        <v>59</v>
      </c>
      <c r="Y328" s="53">
        <v>89</v>
      </c>
      <c r="Z328" s="53">
        <v>6</v>
      </c>
      <c r="AA328" s="37">
        <v>0</v>
      </c>
      <c r="AB328" s="4">
        <v>1</v>
      </c>
      <c r="AC328" s="54">
        <v>77</v>
      </c>
      <c r="AD328" s="54">
        <v>31</v>
      </c>
      <c r="AE328" s="54">
        <v>69</v>
      </c>
      <c r="AF328" s="36">
        <v>3.1</v>
      </c>
      <c r="AG328" s="4">
        <v>10</v>
      </c>
      <c r="AH328" s="5">
        <v>2.7</v>
      </c>
      <c r="AI328" s="5">
        <v>7.3</v>
      </c>
      <c r="AJ328" s="5">
        <v>1.24</v>
      </c>
      <c r="AK328" s="5">
        <v>7.7</v>
      </c>
      <c r="AL328" s="5">
        <v>2.67</v>
      </c>
      <c r="AM328" s="5">
        <v>1.01</v>
      </c>
      <c r="AN328" s="5">
        <v>4.01</v>
      </c>
      <c r="AO328" s="5">
        <v>0.82</v>
      </c>
      <c r="AP328" s="5">
        <v>5.0199999999999996</v>
      </c>
      <c r="AQ328" s="5">
        <v>1.1000000000000001</v>
      </c>
      <c r="AR328" s="5">
        <v>3.35</v>
      </c>
      <c r="AS328" s="5">
        <v>0.49</v>
      </c>
      <c r="AT328" s="5">
        <v>3.19</v>
      </c>
      <c r="AU328" s="5">
        <v>0.47</v>
      </c>
      <c r="AV328" s="5">
        <v>2.2000000000000002</v>
      </c>
      <c r="AW328" s="5">
        <v>0.2</v>
      </c>
      <c r="AX328" s="5" t="s">
        <v>586</v>
      </c>
      <c r="AZ328" s="5">
        <v>0.1</v>
      </c>
      <c r="BK328" s="4">
        <f t="shared" si="757"/>
        <v>7973</v>
      </c>
      <c r="BL328" s="6">
        <f t="shared" si="758"/>
        <v>0.83075386919620564</v>
      </c>
      <c r="BM328" s="6">
        <f t="shared" si="759"/>
        <v>1.6649974962443668E-2</v>
      </c>
      <c r="BN328" s="6">
        <f t="shared" si="760"/>
        <v>0.31476760149048832</v>
      </c>
      <c r="BO328" s="6">
        <f t="shared" si="761"/>
        <v>0.17482780212899188</v>
      </c>
      <c r="BP328" s="6">
        <f t="shared" si="762"/>
        <v>2.8192839018889204E-3</v>
      </c>
      <c r="BQ328" s="6">
        <f t="shared" si="763"/>
        <v>0.14190027288514015</v>
      </c>
      <c r="BR328" s="6">
        <f t="shared" si="764"/>
        <v>0.12678316690442226</v>
      </c>
      <c r="BS328" s="6">
        <f t="shared" si="765"/>
        <v>0.15392061955469505</v>
      </c>
      <c r="BT328" s="6">
        <f t="shared" si="766"/>
        <v>1.6985138004246285E-3</v>
      </c>
      <c r="BU328" s="6">
        <f t="shared" si="767"/>
        <v>1.9726645061293505E-3</v>
      </c>
      <c r="BV328" s="5">
        <f t="shared" si="768"/>
        <v>1.66</v>
      </c>
      <c r="BW328" s="5">
        <f t="shared" si="769"/>
        <v>11.07</v>
      </c>
      <c r="BX328" s="36">
        <f t="shared" si="770"/>
        <v>47.45</v>
      </c>
      <c r="BY328" s="5">
        <f t="shared" si="771"/>
        <v>2.2000000000000002</v>
      </c>
      <c r="BZ328" s="5">
        <f t="shared" si="772"/>
        <v>12.07</v>
      </c>
      <c r="CA328" s="5">
        <f t="shared" si="773"/>
        <v>5.35</v>
      </c>
      <c r="CB328" s="5">
        <f t="shared" si="774"/>
        <v>9.5</v>
      </c>
      <c r="CC328" s="5">
        <f t="shared" si="775"/>
        <v>4.8499999999999996</v>
      </c>
      <c r="CD328" s="5">
        <f t="shared" si="776"/>
        <v>-2.2600000000000007</v>
      </c>
      <c r="CE328" s="34">
        <f t="shared" si="777"/>
        <v>5.8</v>
      </c>
      <c r="CF328" s="34">
        <f t="shared" si="778"/>
        <v>17.68</v>
      </c>
      <c r="CG328" s="34">
        <f t="shared" si="779"/>
        <v>32.805429864253391</v>
      </c>
      <c r="CH328" s="5">
        <f t="shared" si="780"/>
        <v>1.0900000000000001</v>
      </c>
      <c r="CI328" s="5">
        <f t="shared" si="781"/>
        <v>0.08</v>
      </c>
      <c r="CJ328" s="6">
        <f t="shared" si="782"/>
        <v>4.9000000000000002E-2</v>
      </c>
      <c r="CK328" s="5">
        <f t="shared" si="783"/>
        <v>1.2999999999999999E-2</v>
      </c>
      <c r="CL328" s="5">
        <f t="shared" si="784"/>
        <v>10</v>
      </c>
      <c r="CM328" s="5">
        <f t="shared" si="785"/>
        <v>10</v>
      </c>
      <c r="CN328" s="5">
        <f t="shared" si="786"/>
        <v>0.66</v>
      </c>
      <c r="CO328" s="5">
        <f t="shared" si="787"/>
        <v>0.43</v>
      </c>
      <c r="CP328" s="5">
        <f t="shared" si="788"/>
        <v>2.23</v>
      </c>
      <c r="CQ328" s="6">
        <f t="shared" si="789"/>
        <v>0.1</v>
      </c>
      <c r="CR328" s="40">
        <f t="shared" si="790"/>
        <v>5.1999999999999998E-3</v>
      </c>
      <c r="CS328" s="5">
        <f t="shared" si="791"/>
        <v>3.23</v>
      </c>
      <c r="CT328" s="5">
        <f t="shared" si="792"/>
        <v>3.7</v>
      </c>
      <c r="CU328" s="5" t="str">
        <f t="shared" si="793"/>
        <v/>
      </c>
      <c r="CV328" s="5">
        <f t="shared" si="794"/>
        <v>31.4</v>
      </c>
      <c r="CW328" s="5">
        <f t="shared" si="795"/>
        <v>22.26</v>
      </c>
      <c r="CX328" s="5">
        <f t="shared" si="796"/>
        <v>2.29</v>
      </c>
      <c r="CY328" s="4">
        <f t="shared" si="797"/>
        <v>257</v>
      </c>
      <c r="CZ328" s="4">
        <f t="shared" si="798"/>
        <v>115.6</v>
      </c>
      <c r="DA328" s="4">
        <f t="shared" si="799"/>
        <v>2499</v>
      </c>
      <c r="DB328" s="5">
        <f t="shared" si="800"/>
        <v>0.32</v>
      </c>
      <c r="DC328" s="5">
        <f t="shared" si="801"/>
        <v>3.13</v>
      </c>
      <c r="DD328" s="5">
        <f t="shared" si="802"/>
        <v>50</v>
      </c>
      <c r="DE328" s="5">
        <f t="shared" si="803"/>
        <v>0.69</v>
      </c>
      <c r="DF328" s="5">
        <f t="shared" si="804"/>
        <v>0.97</v>
      </c>
      <c r="DG328" s="5">
        <f t="shared" si="805"/>
        <v>0.06</v>
      </c>
      <c r="DH328" s="5" t="str">
        <f t="shared" si="806"/>
        <v/>
      </c>
      <c r="DI328" s="5">
        <f t="shared" si="807"/>
        <v>0.42</v>
      </c>
      <c r="DJ328" s="5">
        <f t="shared" si="808"/>
        <v>8.56</v>
      </c>
      <c r="DK328" s="5">
        <f t="shared" si="809"/>
        <v>0.87</v>
      </c>
      <c r="DL328" s="5">
        <f t="shared" si="810"/>
        <v>13.5</v>
      </c>
      <c r="DM328" s="5" t="str">
        <f t="shared" si="811"/>
        <v/>
      </c>
      <c r="DN328" s="5" t="str">
        <f t="shared" si="812"/>
        <v/>
      </c>
      <c r="DO328" s="5" t="str">
        <f t="shared" si="813"/>
        <v/>
      </c>
      <c r="DP328" s="5">
        <f t="shared" si="814"/>
        <v>31</v>
      </c>
      <c r="DQ328" s="5">
        <f t="shared" si="815"/>
        <v>0.56999999999999995</v>
      </c>
      <c r="DR328" s="5">
        <f t="shared" si="816"/>
        <v>0.62</v>
      </c>
      <c r="DS328" s="5">
        <f t="shared" si="817"/>
        <v>0.91</v>
      </c>
      <c r="DT328" s="5">
        <f t="shared" si="818"/>
        <v>0.87</v>
      </c>
      <c r="DU328" s="5">
        <f t="shared" si="819"/>
        <v>0.88</v>
      </c>
      <c r="DV328" s="5" t="str">
        <f t="shared" si="820"/>
        <v/>
      </c>
      <c r="DW328" s="5" t="str">
        <f t="shared" si="821"/>
        <v/>
      </c>
      <c r="DX328" s="5" t="str">
        <f t="shared" si="822"/>
        <v/>
      </c>
      <c r="DY328" s="5">
        <f t="shared" si="823"/>
        <v>0.72</v>
      </c>
      <c r="DZ328" s="36">
        <f t="shared" si="824"/>
        <v>34.1</v>
      </c>
      <c r="EA328" s="36">
        <f t="shared" si="825"/>
        <v>3.4</v>
      </c>
      <c r="EB328" s="4">
        <f t="shared" si="826"/>
        <v>-279.00527265869266</v>
      </c>
      <c r="EC328" s="4">
        <f t="shared" si="827"/>
        <v>36.776711774000717</v>
      </c>
      <c r="ED328" s="4">
        <f t="shared" si="828"/>
        <v>-94.417865673475873</v>
      </c>
      <c r="EE328" s="4">
        <f t="shared" si="829"/>
        <v>333.37804997657571</v>
      </c>
      <c r="EF328" s="4">
        <f t="shared" si="830"/>
        <v>184.84523824942357</v>
      </c>
      <c r="EG328" s="5">
        <f t="shared" si="831"/>
        <v>0.76949497961998092</v>
      </c>
      <c r="EH328" s="5">
        <f t="shared" si="832"/>
        <v>2.0236982789009978</v>
      </c>
      <c r="EI328" s="5">
        <f t="shared" si="833"/>
        <v>1.1150146243045704</v>
      </c>
      <c r="EJ328" s="5">
        <f t="shared" si="834"/>
        <v>1.2270657875977533</v>
      </c>
      <c r="EK328" s="5">
        <f t="shared" si="835"/>
        <v>0.49139797000657603</v>
      </c>
      <c r="EL328" s="5">
        <f t="shared" si="836"/>
        <v>0.809782270978188</v>
      </c>
      <c r="EM328" s="5">
        <f t="shared" si="837"/>
        <v>0.32</v>
      </c>
      <c r="EN328" s="5">
        <f t="shared" si="838"/>
        <v>19.149999999999999</v>
      </c>
      <c r="EO328" s="36">
        <f t="shared" si="839"/>
        <v>1.33</v>
      </c>
      <c r="EP328" s="36">
        <f t="shared" si="840"/>
        <v>2</v>
      </c>
      <c r="EQ328" s="36">
        <f t="shared" si="841"/>
        <v>1.4000000000000001</v>
      </c>
      <c r="ER328" s="36">
        <f t="shared" si="842"/>
        <v>79.733500000000006</v>
      </c>
      <c r="ES328" s="36">
        <f t="shared" si="843"/>
        <v>69</v>
      </c>
      <c r="ET328" s="36">
        <f t="shared" si="844"/>
        <v>93</v>
      </c>
      <c r="EU328" s="36">
        <f t="shared" si="845"/>
        <v>12.564000000000002</v>
      </c>
      <c r="EV328" s="36">
        <f t="shared" si="846"/>
        <v>5.72</v>
      </c>
      <c r="EW328" s="36">
        <f t="shared" si="847"/>
        <v>16.05</v>
      </c>
      <c r="EX328" s="36">
        <f t="shared" si="848"/>
        <v>12.564000000000002</v>
      </c>
      <c r="EY328" s="36">
        <f t="shared" si="849"/>
        <v>4.8499999999999996</v>
      </c>
      <c r="EZ328" s="36">
        <f t="shared" si="850"/>
        <v>5.72</v>
      </c>
      <c r="FA328" s="5" t="str">
        <f t="shared" si="851"/>
        <v/>
      </c>
      <c r="FB328" s="5" t="str">
        <f t="shared" si="852"/>
        <v>&lt;0.2</v>
      </c>
      <c r="FC328" s="5">
        <f t="shared" si="853"/>
        <v>0.2</v>
      </c>
      <c r="FD328" s="36">
        <f t="shared" si="854"/>
        <v>79.733500000000006</v>
      </c>
      <c r="FE328" s="36">
        <f t="shared" si="855"/>
        <v>69</v>
      </c>
      <c r="FF328" s="36">
        <f t="shared" si="856"/>
        <v>38.5</v>
      </c>
      <c r="FG328" s="5">
        <f t="shared" si="857"/>
        <v>6.2</v>
      </c>
      <c r="FH328" s="36">
        <f t="shared" si="858"/>
        <v>17.25</v>
      </c>
      <c r="FI328" s="36">
        <f t="shared" si="859"/>
        <v>31</v>
      </c>
      <c r="FJ328" s="5">
        <f t="shared" si="860"/>
        <v>2.0666666666666669</v>
      </c>
      <c r="FK328" s="5">
        <f t="shared" si="861"/>
        <v>0.27</v>
      </c>
      <c r="FL328" s="5">
        <f t="shared" si="862"/>
        <v>0.38750000000000001</v>
      </c>
      <c r="FM328" s="5">
        <f t="shared" si="863"/>
        <v>3.3333333333333333E-2</v>
      </c>
      <c r="FN328" s="5">
        <f t="shared" si="864"/>
        <v>2.2000000000000002</v>
      </c>
      <c r="FO328" s="5">
        <f t="shared" si="865"/>
        <v>0.60000000000000009</v>
      </c>
      <c r="FP328" s="4">
        <f t="shared" si="866"/>
        <v>159.46</v>
      </c>
      <c r="FQ328" s="4">
        <f t="shared" si="867"/>
        <v>133.5</v>
      </c>
      <c r="FR328" s="4">
        <f t="shared" si="868"/>
        <v>315</v>
      </c>
      <c r="FS328" s="65">
        <f t="shared" si="869"/>
        <v>0.29565879403226214</v>
      </c>
      <c r="FT328" s="65">
        <f t="shared" si="870"/>
        <v>0.21232158821347957</v>
      </c>
      <c r="FU328" s="65">
        <f t="shared" si="871"/>
        <v>-0.36674648848909364</v>
      </c>
      <c r="FV328" s="65">
        <f t="shared" si="872"/>
        <v>-0.48457713709925443</v>
      </c>
      <c r="FW328" s="65">
        <f t="shared" si="873"/>
        <v>0.76699968881110381</v>
      </c>
      <c r="FX328" s="65">
        <f t="shared" si="874"/>
        <v>-0.41307104759291291</v>
      </c>
      <c r="FY328" s="65">
        <f t="shared" si="875"/>
        <v>4.147087872429533</v>
      </c>
      <c r="FZ328" s="65">
        <f t="shared" si="876"/>
        <v>-5.8325015216527341</v>
      </c>
      <c r="GA328" s="65">
        <f t="shared" si="877"/>
        <v>7.1254662947531577E-2</v>
      </c>
      <c r="GB328" s="65">
        <f t="shared" si="878"/>
        <v>0.38773800000000008</v>
      </c>
      <c r="GC328" s="65">
        <f t="shared" si="879"/>
        <v>-1.5807489999999997</v>
      </c>
      <c r="GD328" s="65">
        <f t="shared" si="880"/>
        <v>-2.425001</v>
      </c>
    </row>
    <row r="329" spans="1:186">
      <c r="A329" s="38" t="s">
        <v>185</v>
      </c>
      <c r="B329" s="74">
        <v>695250</v>
      </c>
      <c r="C329" s="74">
        <v>4932553</v>
      </c>
      <c r="D329" s="39" t="s">
        <v>439</v>
      </c>
      <c r="E329" s="38" t="s">
        <v>651</v>
      </c>
      <c r="F329" s="81">
        <v>7267</v>
      </c>
      <c r="G329" s="52" t="s">
        <v>593</v>
      </c>
      <c r="H329" s="5">
        <v>47.47</v>
      </c>
      <c r="I329" s="5">
        <v>0.8</v>
      </c>
      <c r="J329" s="5">
        <v>15.57</v>
      </c>
      <c r="K329" s="51">
        <v>12.89</v>
      </c>
      <c r="L329" s="51">
        <v>0.19</v>
      </c>
      <c r="M329" s="51">
        <v>7.86</v>
      </c>
      <c r="N329" s="51">
        <v>13.23</v>
      </c>
      <c r="O329" s="51">
        <v>0.89</v>
      </c>
      <c r="P329" s="51">
        <v>0.08</v>
      </c>
      <c r="Q329" s="51">
        <v>0.13</v>
      </c>
      <c r="R329" s="5">
        <v>2.29</v>
      </c>
      <c r="S329" s="5">
        <f t="shared" si="756"/>
        <v>101.39999999999999</v>
      </c>
      <c r="U329" s="53">
        <v>49</v>
      </c>
      <c r="V329" s="53">
        <v>320</v>
      </c>
      <c r="W329" s="53">
        <v>323</v>
      </c>
      <c r="X329" s="53">
        <v>0</v>
      </c>
      <c r="Y329" s="53">
        <v>163</v>
      </c>
      <c r="Z329" s="53">
        <v>58</v>
      </c>
      <c r="AA329" s="37">
        <v>0</v>
      </c>
      <c r="AB329" s="62">
        <v>2</v>
      </c>
      <c r="AC329" s="62">
        <v>139</v>
      </c>
      <c r="AD329" s="62">
        <v>28</v>
      </c>
      <c r="AE329" s="62">
        <v>46</v>
      </c>
      <c r="AF329" s="69">
        <v>3.9</v>
      </c>
      <c r="AG329" s="62">
        <v>87</v>
      </c>
      <c r="AH329" s="63">
        <v>2.1</v>
      </c>
      <c r="AI329" s="63">
        <v>4.7</v>
      </c>
      <c r="AJ329" s="63">
        <v>0.72</v>
      </c>
      <c r="AK329" s="63">
        <v>3.8</v>
      </c>
      <c r="AL329" s="63">
        <v>1.38</v>
      </c>
      <c r="AM329" s="63">
        <v>0.53</v>
      </c>
      <c r="AN329" s="63">
        <v>2.29</v>
      </c>
      <c r="AO329" s="63">
        <v>0.46</v>
      </c>
      <c r="AP329" s="63">
        <v>3</v>
      </c>
      <c r="AQ329" s="63">
        <v>0.81</v>
      </c>
      <c r="AR329" s="63">
        <v>2.0499999999999998</v>
      </c>
      <c r="AS329" s="63">
        <v>0.32</v>
      </c>
      <c r="AT329" s="63">
        <v>2.11</v>
      </c>
      <c r="AU329" s="63">
        <v>0.36</v>
      </c>
      <c r="AV329" s="63">
        <v>0.9</v>
      </c>
      <c r="AW329" s="41">
        <v>0.5</v>
      </c>
      <c r="AX329" s="41">
        <v>0.47</v>
      </c>
      <c r="AY329" s="37"/>
      <c r="AZ329" s="34"/>
      <c r="BK329" s="4">
        <f t="shared" si="757"/>
        <v>4796</v>
      </c>
      <c r="BL329" s="6">
        <f t="shared" si="758"/>
        <v>0.78998169412547836</v>
      </c>
      <c r="BM329" s="6">
        <f t="shared" si="759"/>
        <v>1.0015022533800702E-2</v>
      </c>
      <c r="BN329" s="6">
        <f t="shared" si="760"/>
        <v>0.30535399097862326</v>
      </c>
      <c r="BO329" s="6">
        <f t="shared" si="761"/>
        <v>0.16142767689417659</v>
      </c>
      <c r="BP329" s="6">
        <f t="shared" si="762"/>
        <v>2.6783197067944743E-3</v>
      </c>
      <c r="BQ329" s="6">
        <f t="shared" si="763"/>
        <v>0.19498883651699331</v>
      </c>
      <c r="BR329" s="6">
        <f t="shared" si="764"/>
        <v>0.2359129814550642</v>
      </c>
      <c r="BS329" s="6">
        <f t="shared" si="765"/>
        <v>2.8718941594062602E-2</v>
      </c>
      <c r="BT329" s="6">
        <f t="shared" si="766"/>
        <v>1.6985138004246285E-3</v>
      </c>
      <c r="BU329" s="6">
        <f t="shared" si="767"/>
        <v>1.8317598985486826E-3</v>
      </c>
      <c r="BV329" s="5">
        <f t="shared" si="768"/>
        <v>1.53</v>
      </c>
      <c r="BW329" s="5">
        <f t="shared" si="769"/>
        <v>10.220000000000001</v>
      </c>
      <c r="BX329" s="36">
        <f t="shared" si="770"/>
        <v>57.33</v>
      </c>
      <c r="BY329" s="5">
        <f t="shared" si="771"/>
        <v>1.48</v>
      </c>
      <c r="BZ329" s="5">
        <f t="shared" si="772"/>
        <v>19.46</v>
      </c>
      <c r="CA329" s="5">
        <f t="shared" si="773"/>
        <v>16.54</v>
      </c>
      <c r="CB329" s="5">
        <f t="shared" si="774"/>
        <v>6.15</v>
      </c>
      <c r="CC329" s="5">
        <f t="shared" si="775"/>
        <v>0.97</v>
      </c>
      <c r="CD329" s="5">
        <f t="shared" si="776"/>
        <v>-12.26</v>
      </c>
      <c r="CE329" s="34">
        <f t="shared" si="777"/>
        <v>7.94</v>
      </c>
      <c r="CF329" s="34">
        <f t="shared" si="778"/>
        <v>22.06</v>
      </c>
      <c r="CG329" s="34">
        <f t="shared" si="779"/>
        <v>35.99274705349049</v>
      </c>
      <c r="CH329" s="5">
        <f t="shared" si="780"/>
        <v>1.17</v>
      </c>
      <c r="CI329" s="5">
        <f t="shared" si="781"/>
        <v>0.14000000000000001</v>
      </c>
      <c r="CJ329" s="6">
        <f t="shared" si="782"/>
        <v>3.5000000000000003E-2</v>
      </c>
      <c r="CK329" s="5">
        <f t="shared" si="783"/>
        <v>1.4E-2</v>
      </c>
      <c r="CL329" s="5">
        <f t="shared" si="784"/>
        <v>36.579000000000001</v>
      </c>
      <c r="CM329" s="5">
        <f t="shared" si="785"/>
        <v>43.5</v>
      </c>
      <c r="CN329" s="5">
        <f t="shared" si="786"/>
        <v>0.5</v>
      </c>
      <c r="CO329" s="5">
        <f t="shared" si="787"/>
        <v>1.01</v>
      </c>
      <c r="CP329" s="5">
        <f t="shared" si="788"/>
        <v>1.64</v>
      </c>
      <c r="CQ329" s="6">
        <f t="shared" si="789"/>
        <v>0.13900000000000001</v>
      </c>
      <c r="CR329" s="40">
        <f t="shared" si="790"/>
        <v>5.7999999999999996E-3</v>
      </c>
      <c r="CS329" s="5">
        <f t="shared" si="791"/>
        <v>22.31</v>
      </c>
      <c r="CT329" s="5">
        <f t="shared" si="792"/>
        <v>41.43</v>
      </c>
      <c r="CU329" s="5">
        <f t="shared" si="793"/>
        <v>185.1</v>
      </c>
      <c r="CV329" s="5">
        <f t="shared" si="794"/>
        <v>51.1</v>
      </c>
      <c r="CW329" s="5">
        <f t="shared" si="795"/>
        <v>11.79</v>
      </c>
      <c r="CX329" s="5">
        <f t="shared" si="796"/>
        <v>2.23</v>
      </c>
      <c r="CY329" s="4">
        <f t="shared" si="797"/>
        <v>171</v>
      </c>
      <c r="CZ329" s="4">
        <f t="shared" si="798"/>
        <v>104.3</v>
      </c>
      <c r="DA329" s="4">
        <f t="shared" si="799"/>
        <v>2273</v>
      </c>
      <c r="DB329" s="5">
        <f t="shared" si="800"/>
        <v>3.11</v>
      </c>
      <c r="DC329" s="5">
        <f t="shared" si="801"/>
        <v>41.23</v>
      </c>
      <c r="DD329" s="5">
        <f t="shared" si="802"/>
        <v>174</v>
      </c>
      <c r="DE329" s="5">
        <f t="shared" si="803"/>
        <v>0.43</v>
      </c>
      <c r="DF329" s="5">
        <f t="shared" si="804"/>
        <v>1.85</v>
      </c>
      <c r="DG329" s="5">
        <f t="shared" si="805"/>
        <v>0.24</v>
      </c>
      <c r="DH329" s="5">
        <f t="shared" si="806"/>
        <v>0.22</v>
      </c>
      <c r="DI329" s="5">
        <f t="shared" si="807"/>
        <v>0.38</v>
      </c>
      <c r="DJ329" s="5">
        <f t="shared" si="808"/>
        <v>5.59</v>
      </c>
      <c r="DK329" s="5">
        <f t="shared" si="809"/>
        <v>0.54</v>
      </c>
      <c r="DL329" s="5">
        <f t="shared" si="810"/>
        <v>4.2</v>
      </c>
      <c r="DM329" s="5" t="str">
        <f t="shared" si="811"/>
        <v/>
      </c>
      <c r="DN329" s="5">
        <f t="shared" si="812"/>
        <v>0.94</v>
      </c>
      <c r="DO329" s="5">
        <f t="shared" si="813"/>
        <v>8.3000000000000007</v>
      </c>
      <c r="DP329" s="5" t="str">
        <f t="shared" si="814"/>
        <v/>
      </c>
      <c r="DQ329" s="5">
        <f t="shared" si="815"/>
        <v>0.67</v>
      </c>
      <c r="DR329" s="5">
        <f t="shared" si="816"/>
        <v>0.94</v>
      </c>
      <c r="DS329" s="5">
        <f t="shared" si="817"/>
        <v>0.71</v>
      </c>
      <c r="DT329" s="5">
        <f t="shared" si="818"/>
        <v>0.44</v>
      </c>
      <c r="DU329" s="5">
        <f t="shared" si="819"/>
        <v>0.55000000000000004</v>
      </c>
      <c r="DV329" s="5">
        <f t="shared" si="820"/>
        <v>1</v>
      </c>
      <c r="DW329" s="5">
        <f t="shared" si="821"/>
        <v>0.44</v>
      </c>
      <c r="DX329" s="5">
        <f t="shared" si="822"/>
        <v>0.54</v>
      </c>
      <c r="DY329" s="5">
        <f t="shared" si="823"/>
        <v>1.35</v>
      </c>
      <c r="DZ329" s="36">
        <f t="shared" si="824"/>
        <v>31.9</v>
      </c>
      <c r="EA329" s="36">
        <f t="shared" si="825"/>
        <v>2.6</v>
      </c>
      <c r="EB329" s="4">
        <f t="shared" si="826"/>
        <v>-262.93340924870216</v>
      </c>
      <c r="EC329" s="4">
        <f t="shared" si="827"/>
        <v>75.634455010629438</v>
      </c>
      <c r="ED329" s="4">
        <f t="shared" si="828"/>
        <v>-196.88942732599236</v>
      </c>
      <c r="EE329" s="4">
        <f t="shared" si="829"/>
        <v>366.43153594497056</v>
      </c>
      <c r="EF329" s="4">
        <f t="shared" si="830"/>
        <v>112.9340090444</v>
      </c>
      <c r="EG329" s="5">
        <f t="shared" si="831"/>
        <v>0.60810836468690943</v>
      </c>
      <c r="EH329" s="5">
        <f t="shared" si="832"/>
        <v>10.043207026331741</v>
      </c>
      <c r="EI329" s="5">
        <f t="shared" si="833"/>
        <v>1.1467800880526906</v>
      </c>
      <c r="EJ329" s="5">
        <f t="shared" si="834"/>
        <v>0.12890344584502675</v>
      </c>
      <c r="EK329" s="5">
        <f t="shared" si="835"/>
        <v>9.4528794070312408E-2</v>
      </c>
      <c r="EL329" s="5">
        <f t="shared" si="836"/>
        <v>1.5535228290266405</v>
      </c>
      <c r="EM329" s="5">
        <f t="shared" si="837"/>
        <v>0.33</v>
      </c>
      <c r="EN329" s="5">
        <f t="shared" si="838"/>
        <v>22.3</v>
      </c>
      <c r="EO329" s="36">
        <f t="shared" si="839"/>
        <v>0.8</v>
      </c>
      <c r="EP329" s="36">
        <f t="shared" si="840"/>
        <v>1.9</v>
      </c>
      <c r="EQ329" s="36">
        <f t="shared" si="841"/>
        <v>1.3</v>
      </c>
      <c r="ER329" s="36">
        <f t="shared" si="842"/>
        <v>47.960000000000008</v>
      </c>
      <c r="ES329" s="36">
        <f t="shared" si="843"/>
        <v>46</v>
      </c>
      <c r="ET329" s="36">
        <f t="shared" si="844"/>
        <v>84</v>
      </c>
      <c r="EU329" s="36">
        <f t="shared" si="845"/>
        <v>11.601000000000001</v>
      </c>
      <c r="EV329" s="36">
        <f t="shared" si="846"/>
        <v>7.86</v>
      </c>
      <c r="EW329" s="36">
        <f t="shared" si="847"/>
        <v>15.57</v>
      </c>
      <c r="EX329" s="36">
        <f t="shared" si="848"/>
        <v>11.601000000000001</v>
      </c>
      <c r="EY329" s="36">
        <f t="shared" si="849"/>
        <v>0.97</v>
      </c>
      <c r="EZ329" s="36">
        <f t="shared" si="850"/>
        <v>7.86</v>
      </c>
      <c r="FA329" s="5">
        <f t="shared" si="851"/>
        <v>0.3</v>
      </c>
      <c r="FB329" s="5">
        <f t="shared" si="852"/>
        <v>0.47</v>
      </c>
      <c r="FC329" s="5">
        <f t="shared" si="853"/>
        <v>0.5</v>
      </c>
      <c r="FD329" s="36">
        <f t="shared" si="854"/>
        <v>47.960000000000008</v>
      </c>
      <c r="FE329" s="36">
        <f t="shared" si="855"/>
        <v>46</v>
      </c>
      <c r="FF329" s="36">
        <f t="shared" si="856"/>
        <v>69.5</v>
      </c>
      <c r="FG329" s="5">
        <f t="shared" si="857"/>
        <v>7.8</v>
      </c>
      <c r="FH329" s="36">
        <f t="shared" si="858"/>
        <v>11.5</v>
      </c>
      <c r="FI329" s="36">
        <f t="shared" si="859"/>
        <v>28</v>
      </c>
      <c r="FJ329" s="5">
        <f t="shared" si="860"/>
        <v>1.8666666666666667</v>
      </c>
      <c r="FK329" s="5">
        <f t="shared" si="861"/>
        <v>0.21000000000000002</v>
      </c>
      <c r="FL329" s="5">
        <f t="shared" si="862"/>
        <v>0.48749999999999999</v>
      </c>
      <c r="FM329" s="5">
        <f t="shared" si="863"/>
        <v>6.6666666666666666E-2</v>
      </c>
      <c r="FN329" s="5">
        <f t="shared" si="864"/>
        <v>0.9</v>
      </c>
      <c r="FO329" s="5">
        <f t="shared" si="865"/>
        <v>1.5</v>
      </c>
      <c r="FP329" s="4">
        <f t="shared" si="866"/>
        <v>95.92</v>
      </c>
      <c r="FQ329" s="4">
        <f t="shared" si="867"/>
        <v>69</v>
      </c>
      <c r="FR329" s="4">
        <f t="shared" si="868"/>
        <v>320</v>
      </c>
      <c r="FS329" s="65">
        <f t="shared" si="869"/>
        <v>0.52324080822911367</v>
      </c>
      <c r="FT329" s="65">
        <f t="shared" si="870"/>
        <v>0.40725691427374022</v>
      </c>
      <c r="FU329" s="65">
        <f t="shared" si="871"/>
        <v>-0.53099663550251697</v>
      </c>
      <c r="FV329" s="65">
        <f t="shared" si="872"/>
        <v>-0.11225770484921097</v>
      </c>
      <c r="FW329" s="65">
        <f t="shared" si="873"/>
        <v>0.96588693352164234</v>
      </c>
      <c r="FX329" s="65">
        <f t="shared" si="874"/>
        <v>6.4195617155246437E-2</v>
      </c>
      <c r="FY329" s="65">
        <f t="shared" si="875"/>
        <v>4.3395416848983261</v>
      </c>
      <c r="FZ329" s="65">
        <f t="shared" si="876"/>
        <v>-4.6418239989015984</v>
      </c>
      <c r="GA329" s="65">
        <f t="shared" si="877"/>
        <v>0.47051461200251521</v>
      </c>
      <c r="GB329" s="65">
        <f t="shared" si="878"/>
        <v>0.36568000000000001</v>
      </c>
      <c r="GC329" s="65">
        <f t="shared" si="879"/>
        <v>-1.5239320000000001</v>
      </c>
      <c r="GD329" s="65">
        <f t="shared" si="880"/>
        <v>-2.286648</v>
      </c>
    </row>
    <row r="330" spans="1:186">
      <c r="A330" s="38" t="s">
        <v>185</v>
      </c>
      <c r="B330" s="74">
        <v>695296</v>
      </c>
      <c r="C330" s="74">
        <v>4934854</v>
      </c>
      <c r="D330" s="39" t="s">
        <v>439</v>
      </c>
      <c r="E330" s="38" t="s">
        <v>651</v>
      </c>
      <c r="F330" s="81">
        <v>7251</v>
      </c>
      <c r="G330" s="52" t="s">
        <v>594</v>
      </c>
      <c r="H330" s="5">
        <v>51.2</v>
      </c>
      <c r="I330" s="5">
        <v>1.33</v>
      </c>
      <c r="J330" s="5">
        <v>14.11</v>
      </c>
      <c r="K330" s="55">
        <v>14.56</v>
      </c>
      <c r="L330" s="55">
        <v>0.2</v>
      </c>
      <c r="M330" s="55">
        <v>5.67</v>
      </c>
      <c r="N330" s="55">
        <v>10.24</v>
      </c>
      <c r="O330" s="55">
        <v>1.99</v>
      </c>
      <c r="P330" s="55">
        <v>0.17</v>
      </c>
      <c r="Q330" s="55">
        <v>0.13</v>
      </c>
      <c r="R330" s="5">
        <v>1.29</v>
      </c>
      <c r="S330" s="5">
        <f t="shared" si="756"/>
        <v>100.89</v>
      </c>
      <c r="U330" s="56">
        <v>52</v>
      </c>
      <c r="V330" s="56">
        <v>405</v>
      </c>
      <c r="W330" s="56">
        <v>125</v>
      </c>
      <c r="X330" s="56">
        <v>30</v>
      </c>
      <c r="Y330" s="56">
        <v>97</v>
      </c>
      <c r="Z330" s="56">
        <v>81</v>
      </c>
      <c r="AA330" s="37">
        <v>0</v>
      </c>
      <c r="AB330" s="56">
        <v>2</v>
      </c>
      <c r="AC330" s="57">
        <v>119</v>
      </c>
      <c r="AD330" s="57">
        <v>39</v>
      </c>
      <c r="AE330" s="57">
        <v>72</v>
      </c>
      <c r="AF330" s="36">
        <v>2.7</v>
      </c>
      <c r="AG330" s="4">
        <v>14</v>
      </c>
      <c r="AH330" s="5">
        <v>2.2000000000000002</v>
      </c>
      <c r="AI330" s="5">
        <v>5.4</v>
      </c>
      <c r="AJ330" s="5">
        <v>0.83</v>
      </c>
      <c r="AK330" s="5">
        <v>4.8</v>
      </c>
      <c r="AL330" s="5">
        <v>1.54</v>
      </c>
      <c r="AM330" s="5">
        <v>0.57999999999999996</v>
      </c>
      <c r="AN330" s="5">
        <v>2.34</v>
      </c>
      <c r="AO330" s="5">
        <v>0.48</v>
      </c>
      <c r="AP330" s="5">
        <v>3.03</v>
      </c>
      <c r="AQ330" s="5">
        <v>0.69</v>
      </c>
      <c r="AR330" s="5">
        <v>2.3199999999999998</v>
      </c>
      <c r="AS330" s="5">
        <v>0.33</v>
      </c>
      <c r="AT330" s="5">
        <v>2.19</v>
      </c>
      <c r="AU330" s="5">
        <v>0.34</v>
      </c>
      <c r="AV330" s="5">
        <v>1</v>
      </c>
      <c r="AW330" s="5">
        <v>0.2</v>
      </c>
      <c r="AX330" s="5" t="s">
        <v>586</v>
      </c>
      <c r="AZ330" s="5" t="s">
        <v>587</v>
      </c>
      <c r="BK330" s="4">
        <f t="shared" si="757"/>
        <v>7973</v>
      </c>
      <c r="BL330" s="6">
        <f t="shared" si="758"/>
        <v>0.85205525045764685</v>
      </c>
      <c r="BM330" s="6">
        <f t="shared" si="759"/>
        <v>1.6649974962443668E-2</v>
      </c>
      <c r="BN330" s="6">
        <f t="shared" si="760"/>
        <v>0.27672092567170031</v>
      </c>
      <c r="BO330" s="6">
        <f t="shared" si="761"/>
        <v>0.18234189104571072</v>
      </c>
      <c r="BP330" s="6">
        <f t="shared" si="762"/>
        <v>2.8192839018889204E-3</v>
      </c>
      <c r="BQ330" s="6">
        <f t="shared" si="763"/>
        <v>0.14065988588439593</v>
      </c>
      <c r="BR330" s="6">
        <f t="shared" si="764"/>
        <v>0.18259629101283881</v>
      </c>
      <c r="BS330" s="6">
        <f t="shared" si="765"/>
        <v>6.4214262665375929E-2</v>
      </c>
      <c r="BT330" s="6">
        <f t="shared" si="766"/>
        <v>3.6093418259023355E-3</v>
      </c>
      <c r="BU330" s="6">
        <f t="shared" si="767"/>
        <v>1.8317598985486826E-3</v>
      </c>
      <c r="BV330" s="5">
        <f t="shared" si="768"/>
        <v>1.73</v>
      </c>
      <c r="BW330" s="5">
        <f t="shared" si="769"/>
        <v>11.55</v>
      </c>
      <c r="BX330" s="36">
        <f t="shared" si="770"/>
        <v>46.18</v>
      </c>
      <c r="BY330" s="5">
        <f t="shared" si="771"/>
        <v>2.31</v>
      </c>
      <c r="BZ330" s="5">
        <f t="shared" si="772"/>
        <v>10.61</v>
      </c>
      <c r="CA330" s="5">
        <f t="shared" si="773"/>
        <v>7.7</v>
      </c>
      <c r="CB330" s="5">
        <f t="shared" si="774"/>
        <v>10.23</v>
      </c>
      <c r="CC330" s="5">
        <f t="shared" si="775"/>
        <v>2.16</v>
      </c>
      <c r="CD330" s="5">
        <f t="shared" si="776"/>
        <v>-8.08</v>
      </c>
      <c r="CE330" s="34">
        <f t="shared" si="777"/>
        <v>5.84</v>
      </c>
      <c r="CF330" s="34">
        <f t="shared" si="778"/>
        <v>18.07</v>
      </c>
      <c r="CG330" s="34">
        <f t="shared" si="779"/>
        <v>32.31876037631433</v>
      </c>
      <c r="CH330" s="5">
        <f t="shared" si="780"/>
        <v>2.4900000000000002</v>
      </c>
      <c r="CI330" s="5">
        <f t="shared" si="781"/>
        <v>0.18</v>
      </c>
      <c r="CJ330" s="6">
        <f t="shared" si="782"/>
        <v>5.5E-2</v>
      </c>
      <c r="CK330" s="5">
        <f t="shared" si="783"/>
        <v>1.7000000000000001E-2</v>
      </c>
      <c r="CL330" s="5">
        <f t="shared" si="784"/>
        <v>24.792000000000002</v>
      </c>
      <c r="CM330" s="5">
        <f t="shared" si="785"/>
        <v>7</v>
      </c>
      <c r="CN330" s="5">
        <f t="shared" si="786"/>
        <v>0.78</v>
      </c>
      <c r="CO330" s="5">
        <f t="shared" si="787"/>
        <v>0.31</v>
      </c>
      <c r="CP330" s="5">
        <f t="shared" si="788"/>
        <v>1.85</v>
      </c>
      <c r="CQ330" s="6">
        <f t="shared" si="789"/>
        <v>6.9000000000000006E-2</v>
      </c>
      <c r="CR330" s="40">
        <f t="shared" si="790"/>
        <v>5.4000000000000003E-3</v>
      </c>
      <c r="CS330" s="5">
        <f t="shared" si="791"/>
        <v>5.19</v>
      </c>
      <c r="CT330" s="5">
        <f t="shared" si="792"/>
        <v>6.36</v>
      </c>
      <c r="CU330" s="5" t="str">
        <f t="shared" si="793"/>
        <v/>
      </c>
      <c r="CV330" s="5">
        <f t="shared" si="794"/>
        <v>72</v>
      </c>
      <c r="CW330" s="5">
        <f t="shared" si="795"/>
        <v>26.67</v>
      </c>
      <c r="CX330" s="5">
        <f t="shared" si="796"/>
        <v>2.4700000000000002</v>
      </c>
      <c r="CY330" s="4">
        <f t="shared" si="797"/>
        <v>204</v>
      </c>
      <c r="CZ330" s="4">
        <f t="shared" si="798"/>
        <v>110.7</v>
      </c>
      <c r="DA330" s="4">
        <f t="shared" si="799"/>
        <v>3641</v>
      </c>
      <c r="DB330" s="5">
        <f t="shared" si="800"/>
        <v>0.36</v>
      </c>
      <c r="DC330" s="5">
        <f t="shared" si="801"/>
        <v>6.39</v>
      </c>
      <c r="DD330" s="5">
        <f t="shared" si="802"/>
        <v>70</v>
      </c>
      <c r="DE330" s="5">
        <f t="shared" si="803"/>
        <v>0.46</v>
      </c>
      <c r="DF330" s="5">
        <f t="shared" si="804"/>
        <v>1.23</v>
      </c>
      <c r="DG330" s="5">
        <f t="shared" si="805"/>
        <v>0.09</v>
      </c>
      <c r="DH330" s="5" t="str">
        <f t="shared" si="806"/>
        <v/>
      </c>
      <c r="DI330" s="5">
        <f t="shared" si="807"/>
        <v>0.61</v>
      </c>
      <c r="DJ330" s="5">
        <f t="shared" si="808"/>
        <v>5.93</v>
      </c>
      <c r="DK330" s="5">
        <f t="shared" si="809"/>
        <v>0.81</v>
      </c>
      <c r="DL330" s="5">
        <f t="shared" si="810"/>
        <v>11</v>
      </c>
      <c r="DM330" s="5" t="str">
        <f t="shared" si="811"/>
        <v/>
      </c>
      <c r="DN330" s="5" t="str">
        <f t="shared" si="812"/>
        <v/>
      </c>
      <c r="DO330" s="5" t="str">
        <f t="shared" si="813"/>
        <v/>
      </c>
      <c r="DP330" s="5" t="str">
        <f t="shared" si="814"/>
        <v/>
      </c>
      <c r="DQ330" s="5">
        <f t="shared" si="815"/>
        <v>0.67</v>
      </c>
      <c r="DR330" s="5">
        <f t="shared" si="816"/>
        <v>0.88</v>
      </c>
      <c r="DS330" s="5">
        <f t="shared" si="817"/>
        <v>0.76</v>
      </c>
      <c r="DT330" s="5">
        <f t="shared" si="818"/>
        <v>0.76</v>
      </c>
      <c r="DU330" s="5">
        <f t="shared" si="819"/>
        <v>0.83</v>
      </c>
      <c r="DV330" s="5" t="str">
        <f t="shared" si="820"/>
        <v/>
      </c>
      <c r="DW330" s="5" t="str">
        <f t="shared" si="821"/>
        <v/>
      </c>
      <c r="DX330" s="5" t="str">
        <f t="shared" si="822"/>
        <v/>
      </c>
      <c r="DY330" s="5">
        <f t="shared" si="823"/>
        <v>0.6</v>
      </c>
      <c r="DZ330" s="36">
        <f t="shared" si="824"/>
        <v>41.7</v>
      </c>
      <c r="EA330" s="36">
        <f t="shared" si="825"/>
        <v>2.4</v>
      </c>
      <c r="EB330" s="4">
        <f t="shared" si="826"/>
        <v>-243.20121185231241</v>
      </c>
      <c r="EC330" s="4">
        <f t="shared" si="827"/>
        <v>94.463951652711486</v>
      </c>
      <c r="ED330" s="4">
        <f t="shared" si="828"/>
        <v>-156.29526084525557</v>
      </c>
      <c r="EE330" s="4">
        <f t="shared" si="829"/>
        <v>339.65175189255035</v>
      </c>
      <c r="EF330" s="4">
        <f t="shared" si="830"/>
        <v>120.88429645473815</v>
      </c>
      <c r="EG330" s="5">
        <f t="shared" si="831"/>
        <v>0.63920473064025785</v>
      </c>
      <c r="EH330" s="5">
        <f t="shared" si="832"/>
        <v>4.0818252534897823</v>
      </c>
      <c r="EI330" s="5">
        <f t="shared" si="833"/>
        <v>1.1053189750746013</v>
      </c>
      <c r="EJ330" s="5">
        <f t="shared" si="834"/>
        <v>0.37134777208100511</v>
      </c>
      <c r="EK330" s="5">
        <f t="shared" si="835"/>
        <v>0.23500172678244421</v>
      </c>
      <c r="EL330" s="5">
        <f t="shared" si="836"/>
        <v>1.3369082959343632</v>
      </c>
      <c r="EM330" s="5">
        <f t="shared" si="837"/>
        <v>0.28000000000000003</v>
      </c>
      <c r="EN330" s="5">
        <f t="shared" si="838"/>
        <v>21.24</v>
      </c>
      <c r="EO330" s="36">
        <f t="shared" si="839"/>
        <v>1.33</v>
      </c>
      <c r="EP330" s="36">
        <f t="shared" si="840"/>
        <v>2</v>
      </c>
      <c r="EQ330" s="36">
        <f t="shared" si="841"/>
        <v>1.3</v>
      </c>
      <c r="ER330" s="36">
        <f t="shared" si="842"/>
        <v>79.733500000000006</v>
      </c>
      <c r="ES330" s="36">
        <f t="shared" si="843"/>
        <v>72</v>
      </c>
      <c r="ET330" s="36">
        <f t="shared" si="844"/>
        <v>117</v>
      </c>
      <c r="EU330" s="36">
        <f t="shared" si="845"/>
        <v>13.104000000000001</v>
      </c>
      <c r="EV330" s="36">
        <f t="shared" si="846"/>
        <v>5.67</v>
      </c>
      <c r="EW330" s="36">
        <f t="shared" si="847"/>
        <v>14.11</v>
      </c>
      <c r="EX330" s="36">
        <f t="shared" si="848"/>
        <v>13.104000000000001</v>
      </c>
      <c r="EY330" s="36">
        <f t="shared" si="849"/>
        <v>2.16</v>
      </c>
      <c r="EZ330" s="36">
        <f t="shared" si="850"/>
        <v>5.67</v>
      </c>
      <c r="FA330" s="5" t="str">
        <f t="shared" si="851"/>
        <v/>
      </c>
      <c r="FB330" s="5" t="str">
        <f t="shared" si="852"/>
        <v>&lt;0.2</v>
      </c>
      <c r="FC330" s="5">
        <f t="shared" si="853"/>
        <v>0.2</v>
      </c>
      <c r="FD330" s="36">
        <f t="shared" si="854"/>
        <v>79.733500000000006</v>
      </c>
      <c r="FE330" s="36">
        <f t="shared" si="855"/>
        <v>72</v>
      </c>
      <c r="FF330" s="36">
        <f t="shared" si="856"/>
        <v>59.5</v>
      </c>
      <c r="FG330" s="5">
        <f t="shared" si="857"/>
        <v>5.4</v>
      </c>
      <c r="FH330" s="36">
        <f t="shared" si="858"/>
        <v>18</v>
      </c>
      <c r="FI330" s="36">
        <f t="shared" si="859"/>
        <v>39</v>
      </c>
      <c r="FJ330" s="5">
        <f t="shared" si="860"/>
        <v>2.6</v>
      </c>
      <c r="FK330" s="5">
        <f t="shared" si="861"/>
        <v>0.22000000000000003</v>
      </c>
      <c r="FL330" s="5">
        <f t="shared" si="862"/>
        <v>0.33750000000000002</v>
      </c>
      <c r="FM330" s="5">
        <f t="shared" si="863"/>
        <v>6.6666666666666666E-2</v>
      </c>
      <c r="FN330" s="5">
        <f t="shared" si="864"/>
        <v>1</v>
      </c>
      <c r="FO330" s="5">
        <f t="shared" si="865"/>
        <v>0.60000000000000009</v>
      </c>
      <c r="FP330" s="4">
        <f t="shared" si="866"/>
        <v>159.46</v>
      </c>
      <c r="FQ330" s="4">
        <f t="shared" si="867"/>
        <v>77</v>
      </c>
      <c r="FR330" s="4">
        <f t="shared" si="868"/>
        <v>405</v>
      </c>
      <c r="FS330" s="65">
        <f t="shared" si="869"/>
        <v>0.40480326345733014</v>
      </c>
      <c r="FT330" s="65">
        <f t="shared" si="870"/>
        <v>0.21232158821347957</v>
      </c>
      <c r="FU330" s="65">
        <f t="shared" si="871"/>
        <v>-0.46702092781533672</v>
      </c>
      <c r="FV330" s="65">
        <f t="shared" si="872"/>
        <v>-0.15490195998574319</v>
      </c>
      <c r="FW330" s="65">
        <f t="shared" si="873"/>
        <v>0.77799507311256699</v>
      </c>
      <c r="FX330" s="65">
        <f t="shared" si="874"/>
        <v>-0.22401481137286408</v>
      </c>
      <c r="FY330" s="65">
        <f t="shared" si="875"/>
        <v>4.1351561663063201</v>
      </c>
      <c r="FZ330" s="65">
        <f t="shared" si="876"/>
        <v>-5.2982192440298785</v>
      </c>
      <c r="GA330" s="65">
        <f t="shared" si="877"/>
        <v>6.5879372203468844E-2</v>
      </c>
      <c r="GB330" s="65">
        <f t="shared" si="878"/>
        <v>0.38073500000000016</v>
      </c>
      <c r="GC330" s="65">
        <f t="shared" si="879"/>
        <v>-1.5138639999999999</v>
      </c>
      <c r="GD330" s="65">
        <f t="shared" si="880"/>
        <v>-2.2810570000000006</v>
      </c>
    </row>
    <row r="331" spans="1:186">
      <c r="A331" s="38" t="s">
        <v>185</v>
      </c>
      <c r="B331" s="74">
        <v>693725</v>
      </c>
      <c r="C331" s="74">
        <v>4932946</v>
      </c>
      <c r="D331" s="39" t="s">
        <v>439</v>
      </c>
      <c r="E331" s="38" t="s">
        <v>651</v>
      </c>
      <c r="F331" s="81">
        <v>7272</v>
      </c>
      <c r="G331" s="52" t="s">
        <v>595</v>
      </c>
      <c r="H331" s="5">
        <v>50.63</v>
      </c>
      <c r="I331" s="5">
        <v>0.8</v>
      </c>
      <c r="J331" s="5">
        <v>14.08</v>
      </c>
      <c r="K331" s="51">
        <v>11.67</v>
      </c>
      <c r="L331" s="51">
        <v>0.17</v>
      </c>
      <c r="M331" s="51">
        <v>7.16</v>
      </c>
      <c r="N331" s="51">
        <v>11.94</v>
      </c>
      <c r="O331" s="51">
        <v>1.64</v>
      </c>
      <c r="P331" s="51">
        <v>0.21</v>
      </c>
      <c r="Q331" s="51">
        <v>0.11</v>
      </c>
      <c r="R331" s="5">
        <v>1.3</v>
      </c>
      <c r="S331" s="5">
        <f t="shared" ref="S331:S343" si="881">SUM($H331:$R331)</f>
        <v>99.71</v>
      </c>
      <c r="U331" s="53">
        <v>46</v>
      </c>
      <c r="V331" s="53">
        <v>308</v>
      </c>
      <c r="W331" s="53">
        <v>143</v>
      </c>
      <c r="X331" s="53">
        <v>54</v>
      </c>
      <c r="Y331" s="53">
        <v>90</v>
      </c>
      <c r="Z331" s="53">
        <v>17</v>
      </c>
      <c r="AA331" s="37">
        <v>0</v>
      </c>
      <c r="AB331" s="4">
        <v>3</v>
      </c>
      <c r="AC331" s="54">
        <v>75</v>
      </c>
      <c r="AD331" s="54">
        <v>28</v>
      </c>
      <c r="AE331" s="54">
        <v>65</v>
      </c>
      <c r="AF331" s="36">
        <v>3.5</v>
      </c>
      <c r="AG331" s="4">
        <v>22</v>
      </c>
      <c r="AH331" s="5">
        <v>2.9</v>
      </c>
      <c r="AI331" s="5">
        <v>6.7</v>
      </c>
      <c r="AJ331" s="5">
        <v>0.97</v>
      </c>
      <c r="AK331" s="5">
        <v>5.2</v>
      </c>
      <c r="AL331" s="5">
        <v>1.68</v>
      </c>
      <c r="AM331" s="5">
        <v>0.66</v>
      </c>
      <c r="AN331" s="5">
        <v>2.52</v>
      </c>
      <c r="AO331" s="5">
        <v>0.52</v>
      </c>
      <c r="AP331" s="5">
        <v>3.46</v>
      </c>
      <c r="AQ331" s="5">
        <v>0.73</v>
      </c>
      <c r="AR331" s="5">
        <v>2.35</v>
      </c>
      <c r="AS331" s="5">
        <v>0.35</v>
      </c>
      <c r="AT331" s="5">
        <v>2.38</v>
      </c>
      <c r="AU331" s="5">
        <v>0.36</v>
      </c>
      <c r="AV331" s="5">
        <v>1.1000000000000001</v>
      </c>
      <c r="AW331" s="5">
        <v>0.3</v>
      </c>
      <c r="AX331" s="5">
        <v>0.3</v>
      </c>
      <c r="AY331" s="37"/>
      <c r="AZ331" s="34"/>
      <c r="BK331" s="4">
        <f t="shared" si="757"/>
        <v>4796</v>
      </c>
      <c r="BL331" s="6">
        <f t="shared" si="758"/>
        <v>0.84256947911466129</v>
      </c>
      <c r="BM331" s="6">
        <f t="shared" si="759"/>
        <v>1.0015022533800702E-2</v>
      </c>
      <c r="BN331" s="6">
        <f t="shared" si="760"/>
        <v>0.27613257501470878</v>
      </c>
      <c r="BO331" s="6">
        <f t="shared" si="761"/>
        <v>0.1461490294301816</v>
      </c>
      <c r="BP331" s="6">
        <f t="shared" si="762"/>
        <v>2.3963913166055823E-3</v>
      </c>
      <c r="BQ331" s="6">
        <f t="shared" si="763"/>
        <v>0.17762341850657404</v>
      </c>
      <c r="BR331" s="6">
        <f t="shared" si="764"/>
        <v>0.21291012838801712</v>
      </c>
      <c r="BS331" s="6">
        <f t="shared" si="765"/>
        <v>5.2920296869958049E-2</v>
      </c>
      <c r="BT331" s="6">
        <f t="shared" si="766"/>
        <v>4.4585987261146496E-3</v>
      </c>
      <c r="BU331" s="6">
        <f t="shared" si="767"/>
        <v>1.5499506833873467E-3</v>
      </c>
      <c r="BV331" s="5">
        <f t="shared" si="768"/>
        <v>1.39</v>
      </c>
      <c r="BW331" s="5">
        <f t="shared" si="769"/>
        <v>9.25</v>
      </c>
      <c r="BX331" s="36">
        <f t="shared" si="770"/>
        <v>57.48</v>
      </c>
      <c r="BY331" s="5">
        <f t="shared" si="771"/>
        <v>1.47</v>
      </c>
      <c r="BZ331" s="5">
        <f t="shared" si="772"/>
        <v>17.600000000000001</v>
      </c>
      <c r="CA331" s="5">
        <f t="shared" si="773"/>
        <v>14.93</v>
      </c>
      <c r="CB331" s="5">
        <f t="shared" si="774"/>
        <v>7.27</v>
      </c>
      <c r="CC331" s="5">
        <f t="shared" si="775"/>
        <v>1.85</v>
      </c>
      <c r="CD331" s="5">
        <f t="shared" si="776"/>
        <v>-10.09</v>
      </c>
      <c r="CE331" s="34">
        <f t="shared" si="777"/>
        <v>7.37</v>
      </c>
      <c r="CF331" s="34">
        <f t="shared" si="778"/>
        <v>20.950000000000003</v>
      </c>
      <c r="CG331" s="34">
        <f t="shared" si="779"/>
        <v>35.178997613365148</v>
      </c>
      <c r="CH331" s="5">
        <f t="shared" si="780"/>
        <v>3.63</v>
      </c>
      <c r="CI331" s="5">
        <f t="shared" si="781"/>
        <v>0.36</v>
      </c>
      <c r="CJ331" s="6">
        <f t="shared" si="782"/>
        <v>5.8999999999999997E-2</v>
      </c>
      <c r="CK331" s="5">
        <f t="shared" si="783"/>
        <v>0.04</v>
      </c>
      <c r="CL331" s="5">
        <f t="shared" si="784"/>
        <v>14.423</v>
      </c>
      <c r="CM331" s="5">
        <f t="shared" si="785"/>
        <v>7.33</v>
      </c>
      <c r="CN331" s="5">
        <f t="shared" si="786"/>
        <v>0.63</v>
      </c>
      <c r="CO331" s="5">
        <f t="shared" si="787"/>
        <v>0.46</v>
      </c>
      <c r="CP331" s="5">
        <f t="shared" si="788"/>
        <v>2.3199999999999998</v>
      </c>
      <c r="CQ331" s="6">
        <f t="shared" si="789"/>
        <v>0.125</v>
      </c>
      <c r="CR331" s="40">
        <f t="shared" si="790"/>
        <v>8.0999999999999996E-3</v>
      </c>
      <c r="CS331" s="5">
        <f t="shared" si="791"/>
        <v>6.29</v>
      </c>
      <c r="CT331" s="5">
        <f t="shared" si="792"/>
        <v>7.59</v>
      </c>
      <c r="CU331" s="5">
        <f t="shared" si="793"/>
        <v>73.3</v>
      </c>
      <c r="CV331" s="5">
        <f t="shared" si="794"/>
        <v>59.1</v>
      </c>
      <c r="CW331" s="5">
        <f t="shared" si="795"/>
        <v>18.57</v>
      </c>
      <c r="CX331" s="5">
        <f t="shared" si="796"/>
        <v>2.82</v>
      </c>
      <c r="CY331" s="4">
        <f t="shared" si="797"/>
        <v>171</v>
      </c>
      <c r="CZ331" s="4">
        <f t="shared" si="798"/>
        <v>73.8</v>
      </c>
      <c r="DA331" s="4">
        <f t="shared" si="799"/>
        <v>2015</v>
      </c>
      <c r="DB331" s="5">
        <f t="shared" si="800"/>
        <v>0.79</v>
      </c>
      <c r="DC331" s="5">
        <f t="shared" si="801"/>
        <v>9.24</v>
      </c>
      <c r="DD331" s="5">
        <f t="shared" si="802"/>
        <v>73.33</v>
      </c>
      <c r="DE331" s="5">
        <f t="shared" si="803"/>
        <v>0.46</v>
      </c>
      <c r="DF331" s="5">
        <f t="shared" si="804"/>
        <v>1.47</v>
      </c>
      <c r="DG331" s="5">
        <f t="shared" si="805"/>
        <v>0.13</v>
      </c>
      <c r="DH331" s="5">
        <f t="shared" si="806"/>
        <v>0.13</v>
      </c>
      <c r="DI331" s="5">
        <f t="shared" si="807"/>
        <v>0.34</v>
      </c>
      <c r="DJ331" s="5">
        <f t="shared" si="808"/>
        <v>6.96</v>
      </c>
      <c r="DK331" s="5">
        <f t="shared" si="809"/>
        <v>0.83</v>
      </c>
      <c r="DL331" s="5">
        <f t="shared" si="810"/>
        <v>9.67</v>
      </c>
      <c r="DM331" s="5" t="str">
        <f t="shared" si="811"/>
        <v/>
      </c>
      <c r="DN331" s="5">
        <f t="shared" si="812"/>
        <v>1</v>
      </c>
      <c r="DO331" s="5">
        <f t="shared" si="813"/>
        <v>11.7</v>
      </c>
      <c r="DP331" s="5" t="str">
        <f t="shared" si="814"/>
        <v/>
      </c>
      <c r="DQ331" s="5">
        <f t="shared" si="815"/>
        <v>0.81</v>
      </c>
      <c r="DR331" s="5">
        <f t="shared" si="816"/>
        <v>1.07</v>
      </c>
      <c r="DS331" s="5">
        <f t="shared" si="817"/>
        <v>0.76</v>
      </c>
      <c r="DT331" s="5">
        <f t="shared" si="818"/>
        <v>0.66</v>
      </c>
      <c r="DU331" s="5">
        <f t="shared" si="819"/>
        <v>0.84</v>
      </c>
      <c r="DV331" s="5">
        <f t="shared" si="820"/>
        <v>0.71</v>
      </c>
      <c r="DW331" s="5">
        <f t="shared" si="821"/>
        <v>0.47</v>
      </c>
      <c r="DX331" s="5">
        <f t="shared" si="822"/>
        <v>1.03</v>
      </c>
      <c r="DY331" s="5">
        <f t="shared" si="823"/>
        <v>0.86</v>
      </c>
      <c r="DZ331" s="36">
        <f t="shared" si="824"/>
        <v>31.5</v>
      </c>
      <c r="EA331" s="36">
        <f t="shared" si="825"/>
        <v>2.7</v>
      </c>
      <c r="EB331" s="4">
        <f t="shared" si="826"/>
        <v>-261.37182653186051</v>
      </c>
      <c r="EC331" s="4">
        <f t="shared" si="827"/>
        <v>81.537511850136298</v>
      </c>
      <c r="ED331" s="4">
        <f t="shared" si="828"/>
        <v>-207.06657735739813</v>
      </c>
      <c r="EE331" s="4">
        <f t="shared" si="829"/>
        <v>333.78747047055634</v>
      </c>
      <c r="EF331" s="4">
        <f t="shared" si="830"/>
        <v>139.67501767930736</v>
      </c>
      <c r="EG331" s="5">
        <f t="shared" si="831"/>
        <v>0.57159410972285518</v>
      </c>
      <c r="EH331" s="5">
        <f t="shared" si="832"/>
        <v>4.8144202299243091</v>
      </c>
      <c r="EI331" s="5">
        <f t="shared" si="833"/>
        <v>1.0218666611777216</v>
      </c>
      <c r="EJ331" s="5">
        <f t="shared" si="834"/>
        <v>0.26944027095586714</v>
      </c>
      <c r="EK331" s="5">
        <f t="shared" si="835"/>
        <v>0.19469513931452967</v>
      </c>
      <c r="EL331" s="5">
        <f t="shared" si="836"/>
        <v>1.5671092443260501</v>
      </c>
      <c r="EM331" s="5">
        <f t="shared" si="837"/>
        <v>0.28000000000000003</v>
      </c>
      <c r="EN331" s="5">
        <f t="shared" si="838"/>
        <v>20.190000000000001</v>
      </c>
      <c r="EO331" s="36">
        <f t="shared" si="839"/>
        <v>0.8</v>
      </c>
      <c r="EP331" s="36">
        <f t="shared" si="840"/>
        <v>1.7000000000000002</v>
      </c>
      <c r="EQ331" s="36">
        <f t="shared" si="841"/>
        <v>1.1000000000000001</v>
      </c>
      <c r="ER331" s="36">
        <f t="shared" si="842"/>
        <v>47.960000000000008</v>
      </c>
      <c r="ES331" s="36">
        <f t="shared" si="843"/>
        <v>65</v>
      </c>
      <c r="ET331" s="36">
        <f t="shared" si="844"/>
        <v>84</v>
      </c>
      <c r="EU331" s="36">
        <f t="shared" si="845"/>
        <v>10.503</v>
      </c>
      <c r="EV331" s="36">
        <f t="shared" si="846"/>
        <v>7.16</v>
      </c>
      <c r="EW331" s="36">
        <f t="shared" si="847"/>
        <v>14.08</v>
      </c>
      <c r="EX331" s="36">
        <f t="shared" si="848"/>
        <v>10.503</v>
      </c>
      <c r="EY331" s="36">
        <f t="shared" si="849"/>
        <v>1.8499999999999999</v>
      </c>
      <c r="EZ331" s="36">
        <f t="shared" si="850"/>
        <v>7.16</v>
      </c>
      <c r="FA331" s="5">
        <f t="shared" si="851"/>
        <v>0.3666666666666667</v>
      </c>
      <c r="FB331" s="5">
        <f t="shared" si="852"/>
        <v>0.3</v>
      </c>
      <c r="FC331" s="5">
        <f t="shared" si="853"/>
        <v>0.3</v>
      </c>
      <c r="FD331" s="36">
        <f t="shared" si="854"/>
        <v>47.960000000000008</v>
      </c>
      <c r="FE331" s="36">
        <f t="shared" si="855"/>
        <v>65</v>
      </c>
      <c r="FF331" s="36">
        <f t="shared" si="856"/>
        <v>37.5</v>
      </c>
      <c r="FG331" s="5">
        <f t="shared" si="857"/>
        <v>7</v>
      </c>
      <c r="FH331" s="36">
        <f t="shared" si="858"/>
        <v>16.25</v>
      </c>
      <c r="FI331" s="36">
        <f t="shared" si="859"/>
        <v>28</v>
      </c>
      <c r="FJ331" s="5">
        <f t="shared" si="860"/>
        <v>1.8666666666666667</v>
      </c>
      <c r="FK331" s="5">
        <f t="shared" si="861"/>
        <v>0.28999999999999998</v>
      </c>
      <c r="FL331" s="5">
        <f t="shared" si="862"/>
        <v>0.4375</v>
      </c>
      <c r="FM331" s="5">
        <f t="shared" si="863"/>
        <v>0.1</v>
      </c>
      <c r="FN331" s="5">
        <f t="shared" si="864"/>
        <v>1.1000000000000001</v>
      </c>
      <c r="FO331" s="5">
        <f t="shared" si="865"/>
        <v>0.89999999999999991</v>
      </c>
      <c r="FP331" s="4">
        <f t="shared" si="866"/>
        <v>95.92</v>
      </c>
      <c r="FQ331" s="4">
        <f t="shared" si="867"/>
        <v>84</v>
      </c>
      <c r="FR331" s="4">
        <f t="shared" si="868"/>
        <v>308</v>
      </c>
      <c r="FS331" s="65">
        <f t="shared" si="869"/>
        <v>0.50664154640965198</v>
      </c>
      <c r="FT331" s="65">
        <f t="shared" si="870"/>
        <v>0.37981866592680064</v>
      </c>
      <c r="FU331" s="65">
        <f t="shared" si="871"/>
        <v>-0.43572856956143735</v>
      </c>
      <c r="FV331" s="65">
        <f t="shared" si="872"/>
        <v>-0.38021124171160603</v>
      </c>
      <c r="FW331" s="65">
        <f t="shared" si="873"/>
        <v>0.99387562919012329</v>
      </c>
      <c r="FX331" s="65">
        <f t="shared" si="874"/>
        <v>-0.20375791970714863</v>
      </c>
      <c r="FY331" s="65">
        <f t="shared" si="875"/>
        <v>3.9352088912053533</v>
      </c>
      <c r="FZ331" s="65">
        <f t="shared" si="876"/>
        <v>-5.3561877505213342</v>
      </c>
      <c r="GA331" s="65">
        <f t="shared" si="877"/>
        <v>0.1351730820175292</v>
      </c>
      <c r="GB331" s="65">
        <f t="shared" si="878"/>
        <v>0.37980900000000023</v>
      </c>
      <c r="GC331" s="65">
        <f t="shared" si="879"/>
        <v>-1.5308470000000001</v>
      </c>
      <c r="GD331" s="65">
        <f t="shared" si="880"/>
        <v>-2.3007019999999998</v>
      </c>
    </row>
    <row r="332" spans="1:186">
      <c r="A332" s="38" t="s">
        <v>185</v>
      </c>
      <c r="B332" s="74">
        <v>692451</v>
      </c>
      <c r="C332" s="74">
        <v>4935406</v>
      </c>
      <c r="D332" s="39" t="s">
        <v>439</v>
      </c>
      <c r="E332" s="38" t="s">
        <v>651</v>
      </c>
      <c r="F332" s="81">
        <v>7273</v>
      </c>
      <c r="G332" s="52" t="s">
        <v>596</v>
      </c>
      <c r="H332" s="5">
        <v>48.85</v>
      </c>
      <c r="I332" s="5">
        <v>1.08</v>
      </c>
      <c r="J332" s="5">
        <v>14.4</v>
      </c>
      <c r="K332" s="51">
        <v>12.93</v>
      </c>
      <c r="L332" s="51">
        <v>0.17</v>
      </c>
      <c r="M332" s="51">
        <v>6.71</v>
      </c>
      <c r="N332" s="51">
        <v>10.130000000000001</v>
      </c>
      <c r="O332" s="51">
        <v>2.64</v>
      </c>
      <c r="P332" s="51">
        <v>0.27</v>
      </c>
      <c r="Q332" s="51">
        <v>0.13</v>
      </c>
      <c r="R332" s="5">
        <v>1.96</v>
      </c>
      <c r="S332" s="5">
        <f t="shared" si="881"/>
        <v>99.269999999999968</v>
      </c>
      <c r="U332" s="53">
        <v>51</v>
      </c>
      <c r="V332" s="53">
        <v>327</v>
      </c>
      <c r="W332" s="53">
        <v>145</v>
      </c>
      <c r="X332" s="53">
        <v>53</v>
      </c>
      <c r="Y332" s="53">
        <v>91</v>
      </c>
      <c r="Z332" s="53">
        <v>63</v>
      </c>
      <c r="AA332" s="37">
        <v>0</v>
      </c>
      <c r="AB332" s="4">
        <v>5</v>
      </c>
      <c r="AC332" s="54">
        <v>117</v>
      </c>
      <c r="AD332" s="54">
        <v>35</v>
      </c>
      <c r="AE332" s="54">
        <v>80</v>
      </c>
      <c r="AF332" s="36">
        <v>4.5</v>
      </c>
      <c r="AG332" s="4">
        <v>15</v>
      </c>
      <c r="AH332" s="5">
        <v>3.5</v>
      </c>
      <c r="AI332" s="5">
        <v>8.6</v>
      </c>
      <c r="AJ332" s="5">
        <v>1.27</v>
      </c>
      <c r="AK332" s="5">
        <v>6.8</v>
      </c>
      <c r="AL332" s="5">
        <v>2.31</v>
      </c>
      <c r="AM332" s="5">
        <v>0.88</v>
      </c>
      <c r="AN332" s="5">
        <v>3.41</v>
      </c>
      <c r="AO332" s="5">
        <v>0.71</v>
      </c>
      <c r="AP332" s="5">
        <v>4.5</v>
      </c>
      <c r="AQ332" s="5">
        <v>0.97</v>
      </c>
      <c r="AR332" s="5">
        <v>3.03</v>
      </c>
      <c r="AS332" s="5">
        <v>0.47</v>
      </c>
      <c r="AT332" s="5">
        <v>2.99</v>
      </c>
      <c r="AU332" s="5">
        <v>0.44</v>
      </c>
      <c r="AV332" s="5">
        <v>1.5</v>
      </c>
      <c r="AW332" s="5">
        <v>0.3</v>
      </c>
      <c r="AX332" s="5">
        <v>0.2</v>
      </c>
      <c r="AZ332" s="5" t="s">
        <v>587</v>
      </c>
      <c r="BK332" s="4">
        <f t="shared" si="757"/>
        <v>6475</v>
      </c>
      <c r="BL332" s="6">
        <f t="shared" si="758"/>
        <v>0.81294724579796973</v>
      </c>
      <c r="BM332" s="6">
        <f t="shared" si="759"/>
        <v>1.3520280420630948E-2</v>
      </c>
      <c r="BN332" s="6">
        <f t="shared" si="760"/>
        <v>0.28240831535595212</v>
      </c>
      <c r="BO332" s="6">
        <f t="shared" si="761"/>
        <v>0.16192861615529117</v>
      </c>
      <c r="BP332" s="6">
        <f t="shared" si="762"/>
        <v>2.3963913166055823E-3</v>
      </c>
      <c r="BQ332" s="6">
        <f t="shared" si="763"/>
        <v>0.16645993549987595</v>
      </c>
      <c r="BR332" s="6">
        <f t="shared" si="764"/>
        <v>0.18063480741797433</v>
      </c>
      <c r="BS332" s="6">
        <f t="shared" si="765"/>
        <v>8.5188770571151998E-2</v>
      </c>
      <c r="BT332" s="6">
        <f t="shared" si="766"/>
        <v>5.7324840764331215E-3</v>
      </c>
      <c r="BU332" s="6">
        <f t="shared" si="767"/>
        <v>1.8317598985486826E-3</v>
      </c>
      <c r="BV332" s="5">
        <f t="shared" si="768"/>
        <v>1.54</v>
      </c>
      <c r="BW332" s="5">
        <f t="shared" si="769"/>
        <v>10.25</v>
      </c>
      <c r="BX332" s="36">
        <f t="shared" si="770"/>
        <v>53.35</v>
      </c>
      <c r="BY332" s="5">
        <f t="shared" si="771"/>
        <v>1.73</v>
      </c>
      <c r="BZ332" s="5">
        <f t="shared" si="772"/>
        <v>13.33</v>
      </c>
      <c r="CA332" s="5">
        <f t="shared" si="773"/>
        <v>9.3800000000000008</v>
      </c>
      <c r="CB332" s="5">
        <f t="shared" si="774"/>
        <v>8.31</v>
      </c>
      <c r="CC332" s="5">
        <f t="shared" si="775"/>
        <v>2.91</v>
      </c>
      <c r="CD332" s="5">
        <f t="shared" si="776"/>
        <v>-7.2200000000000006</v>
      </c>
      <c r="CE332" s="34">
        <f t="shared" si="777"/>
        <v>6.98</v>
      </c>
      <c r="CF332" s="34">
        <f t="shared" si="778"/>
        <v>19.75</v>
      </c>
      <c r="CG332" s="34">
        <f t="shared" si="779"/>
        <v>35.341772151898738</v>
      </c>
      <c r="CH332" s="5">
        <f t="shared" si="780"/>
        <v>3.95</v>
      </c>
      <c r="CI332" s="5">
        <f t="shared" si="781"/>
        <v>0.35</v>
      </c>
      <c r="CJ332" s="6">
        <f t="shared" si="782"/>
        <v>6.2E-2</v>
      </c>
      <c r="CK332" s="5">
        <f t="shared" si="783"/>
        <v>4.2999999999999997E-2</v>
      </c>
      <c r="CL332" s="5">
        <f t="shared" si="784"/>
        <v>17.206</v>
      </c>
      <c r="CM332" s="5">
        <f t="shared" si="785"/>
        <v>3</v>
      </c>
      <c r="CN332" s="5">
        <f t="shared" si="786"/>
        <v>0.63</v>
      </c>
      <c r="CO332" s="5">
        <f t="shared" si="787"/>
        <v>0.44</v>
      </c>
      <c r="CP332" s="5">
        <f t="shared" si="788"/>
        <v>2.29</v>
      </c>
      <c r="CQ332" s="6">
        <f t="shared" si="789"/>
        <v>0.129</v>
      </c>
      <c r="CR332" s="40">
        <f t="shared" si="790"/>
        <v>7.4000000000000003E-3</v>
      </c>
      <c r="CS332" s="5">
        <f t="shared" si="791"/>
        <v>3.33</v>
      </c>
      <c r="CT332" s="5">
        <f t="shared" si="792"/>
        <v>4.29</v>
      </c>
      <c r="CU332" s="5">
        <f t="shared" si="793"/>
        <v>75</v>
      </c>
      <c r="CV332" s="5">
        <f t="shared" si="794"/>
        <v>53.3</v>
      </c>
      <c r="CW332" s="5">
        <f t="shared" si="795"/>
        <v>17.78</v>
      </c>
      <c r="CX332" s="5">
        <f t="shared" si="796"/>
        <v>2.88</v>
      </c>
      <c r="CY332" s="4">
        <f t="shared" si="797"/>
        <v>185</v>
      </c>
      <c r="CZ332" s="4">
        <f t="shared" si="798"/>
        <v>80.900000000000006</v>
      </c>
      <c r="DA332" s="4">
        <f t="shared" si="799"/>
        <v>2165</v>
      </c>
      <c r="DB332" s="5">
        <f t="shared" si="800"/>
        <v>0.43</v>
      </c>
      <c r="DC332" s="5">
        <f t="shared" si="801"/>
        <v>5.0199999999999996</v>
      </c>
      <c r="DD332" s="5">
        <f t="shared" si="802"/>
        <v>50</v>
      </c>
      <c r="DE332" s="5">
        <f t="shared" si="803"/>
        <v>0.5</v>
      </c>
      <c r="DF332" s="5">
        <f t="shared" si="804"/>
        <v>1.51</v>
      </c>
      <c r="DG332" s="5">
        <f t="shared" si="805"/>
        <v>0.1</v>
      </c>
      <c r="DH332" s="5">
        <f t="shared" si="806"/>
        <v>7.0000000000000007E-2</v>
      </c>
      <c r="DI332" s="5">
        <f t="shared" si="807"/>
        <v>0.36</v>
      </c>
      <c r="DJ332" s="5">
        <f t="shared" si="808"/>
        <v>8.8000000000000007</v>
      </c>
      <c r="DK332" s="5">
        <f t="shared" si="809"/>
        <v>0.78</v>
      </c>
      <c r="DL332" s="5">
        <f t="shared" si="810"/>
        <v>11.67</v>
      </c>
      <c r="DM332" s="5" t="str">
        <f t="shared" si="811"/>
        <v/>
      </c>
      <c r="DN332" s="5">
        <f t="shared" si="812"/>
        <v>0.67</v>
      </c>
      <c r="DO332" s="5">
        <f t="shared" si="813"/>
        <v>22.5</v>
      </c>
      <c r="DP332" s="5" t="str">
        <f t="shared" si="814"/>
        <v/>
      </c>
      <c r="DQ332" s="5">
        <f t="shared" si="815"/>
        <v>0.78</v>
      </c>
      <c r="DR332" s="5">
        <f t="shared" si="816"/>
        <v>0.93</v>
      </c>
      <c r="DS332" s="5">
        <f t="shared" si="817"/>
        <v>0.84</v>
      </c>
      <c r="DT332" s="5">
        <f t="shared" si="818"/>
        <v>0.84</v>
      </c>
      <c r="DU332" s="5">
        <f t="shared" si="819"/>
        <v>0.79</v>
      </c>
      <c r="DV332" s="5">
        <f t="shared" si="820"/>
        <v>0.37</v>
      </c>
      <c r="DW332" s="5">
        <f t="shared" si="821"/>
        <v>0.31</v>
      </c>
      <c r="DX332" s="5">
        <f t="shared" si="822"/>
        <v>2.11</v>
      </c>
      <c r="DY332" s="5">
        <f t="shared" si="823"/>
        <v>0.9</v>
      </c>
      <c r="DZ332" s="36">
        <f t="shared" si="824"/>
        <v>39.5</v>
      </c>
      <c r="EA332" s="36">
        <f t="shared" si="825"/>
        <v>3.3</v>
      </c>
      <c r="EB332" s="4">
        <f t="shared" si="826"/>
        <v>-260.09109391269317</v>
      </c>
      <c r="EC332" s="4">
        <f t="shared" si="827"/>
        <v>59.637955673088605</v>
      </c>
      <c r="ED332" s="4">
        <f t="shared" si="828"/>
        <v>-169.78255412758165</v>
      </c>
      <c r="EE332" s="4">
        <f t="shared" si="829"/>
        <v>341.9088320757981</v>
      </c>
      <c r="EF332" s="4">
        <f t="shared" si="830"/>
        <v>153.45321225111331</v>
      </c>
      <c r="EG332" s="5">
        <f t="shared" si="831"/>
        <v>0.62468548418221992</v>
      </c>
      <c r="EH332" s="5">
        <f t="shared" si="832"/>
        <v>3.1074161353522904</v>
      </c>
      <c r="EI332" s="5">
        <f t="shared" si="833"/>
        <v>1.0402491416138346</v>
      </c>
      <c r="EJ332" s="5">
        <f t="shared" si="834"/>
        <v>0.50322453133433209</v>
      </c>
      <c r="EK332" s="5">
        <f t="shared" si="835"/>
        <v>0.30774685587394818</v>
      </c>
      <c r="EL332" s="5">
        <f t="shared" si="836"/>
        <v>1.3055178904337952</v>
      </c>
      <c r="EM332" s="5">
        <f t="shared" si="837"/>
        <v>0.28999999999999998</v>
      </c>
      <c r="EN332" s="5">
        <f t="shared" si="838"/>
        <v>20.21</v>
      </c>
      <c r="EO332" s="36">
        <f t="shared" si="839"/>
        <v>1.08</v>
      </c>
      <c r="EP332" s="36">
        <f t="shared" si="840"/>
        <v>1.7000000000000002</v>
      </c>
      <c r="EQ332" s="36">
        <f t="shared" si="841"/>
        <v>1.3</v>
      </c>
      <c r="ER332" s="36">
        <f t="shared" si="842"/>
        <v>64.746000000000009</v>
      </c>
      <c r="ES332" s="36">
        <f t="shared" si="843"/>
        <v>80</v>
      </c>
      <c r="ET332" s="36">
        <f t="shared" si="844"/>
        <v>105</v>
      </c>
      <c r="EU332" s="36">
        <f t="shared" si="845"/>
        <v>11.637</v>
      </c>
      <c r="EV332" s="36">
        <f t="shared" si="846"/>
        <v>6.71</v>
      </c>
      <c r="EW332" s="36">
        <f t="shared" si="847"/>
        <v>14.4</v>
      </c>
      <c r="EX332" s="36">
        <f t="shared" si="848"/>
        <v>11.637</v>
      </c>
      <c r="EY332" s="36">
        <f t="shared" si="849"/>
        <v>2.91</v>
      </c>
      <c r="EZ332" s="36">
        <f t="shared" si="850"/>
        <v>6.71</v>
      </c>
      <c r="FA332" s="5">
        <f t="shared" si="851"/>
        <v>0.5</v>
      </c>
      <c r="FB332" s="5">
        <f t="shared" si="852"/>
        <v>0.2</v>
      </c>
      <c r="FC332" s="5">
        <f t="shared" si="853"/>
        <v>0.3</v>
      </c>
      <c r="FD332" s="36">
        <f t="shared" si="854"/>
        <v>64.746000000000009</v>
      </c>
      <c r="FE332" s="36">
        <f t="shared" si="855"/>
        <v>80</v>
      </c>
      <c r="FF332" s="36">
        <f t="shared" si="856"/>
        <v>58.5</v>
      </c>
      <c r="FG332" s="5">
        <f t="shared" si="857"/>
        <v>9</v>
      </c>
      <c r="FH332" s="36">
        <f t="shared" si="858"/>
        <v>20</v>
      </c>
      <c r="FI332" s="36">
        <f t="shared" si="859"/>
        <v>35</v>
      </c>
      <c r="FJ332" s="5">
        <f t="shared" si="860"/>
        <v>2.3333333333333335</v>
      </c>
      <c r="FK332" s="5">
        <f t="shared" si="861"/>
        <v>0.35</v>
      </c>
      <c r="FL332" s="5">
        <f t="shared" si="862"/>
        <v>0.5625</v>
      </c>
      <c r="FM332" s="5">
        <f t="shared" si="863"/>
        <v>0.16666666666666666</v>
      </c>
      <c r="FN332" s="5">
        <f t="shared" si="864"/>
        <v>1.5</v>
      </c>
      <c r="FO332" s="5">
        <f t="shared" si="865"/>
        <v>0.89999999999999991</v>
      </c>
      <c r="FP332" s="4">
        <f t="shared" si="866"/>
        <v>129.5</v>
      </c>
      <c r="FQ332" s="4">
        <f t="shared" si="867"/>
        <v>115.5</v>
      </c>
      <c r="FR332" s="4">
        <f t="shared" si="868"/>
        <v>327</v>
      </c>
      <c r="FS332" s="65">
        <f t="shared" si="869"/>
        <v>0.40227798424301542</v>
      </c>
      <c r="FT332" s="65">
        <f t="shared" si="870"/>
        <v>0.29427041201668458</v>
      </c>
      <c r="FU332" s="65">
        <f t="shared" si="871"/>
        <v>-0.39794000867203766</v>
      </c>
      <c r="FV332" s="65">
        <f t="shared" si="872"/>
        <v>-0.27423681907604458</v>
      </c>
      <c r="FW332" s="65">
        <f t="shared" si="873"/>
        <v>0.84797167153159581</v>
      </c>
      <c r="FX332" s="65">
        <f t="shared" si="874"/>
        <v>-0.14099391967916541</v>
      </c>
      <c r="FY332" s="65">
        <f t="shared" si="875"/>
        <v>4.1290450178628131</v>
      </c>
      <c r="FZ332" s="65">
        <f t="shared" si="876"/>
        <v>-5.2531554260085489</v>
      </c>
      <c r="GA332" s="65">
        <f t="shared" si="877"/>
        <v>0.15970558420666414</v>
      </c>
      <c r="GB332" s="65">
        <f t="shared" si="878"/>
        <v>0.36344300000000007</v>
      </c>
      <c r="GC332" s="65">
        <f t="shared" si="879"/>
        <v>-1.532381</v>
      </c>
      <c r="GD332" s="65">
        <f t="shared" si="880"/>
        <v>-2.2983989999999999</v>
      </c>
    </row>
    <row r="333" spans="1:186">
      <c r="A333" s="38" t="s">
        <v>185</v>
      </c>
      <c r="B333" s="74">
        <v>687050</v>
      </c>
      <c r="C333" s="74">
        <v>4922244</v>
      </c>
      <c r="D333" s="39" t="s">
        <v>439</v>
      </c>
      <c r="E333" s="38" t="s">
        <v>655</v>
      </c>
      <c r="F333" s="60"/>
      <c r="G333" s="39" t="s">
        <v>598</v>
      </c>
      <c r="H333" s="5">
        <v>44.47</v>
      </c>
      <c r="I333" s="5">
        <v>1.1499999999999999</v>
      </c>
      <c r="J333" s="5">
        <v>16.07</v>
      </c>
      <c r="K333" s="5">
        <v>13.2</v>
      </c>
      <c r="L333" s="5">
        <v>0.18</v>
      </c>
      <c r="M333" s="5">
        <v>6.06</v>
      </c>
      <c r="N333" s="5">
        <v>12.68</v>
      </c>
      <c r="O333" s="5">
        <v>2.09</v>
      </c>
      <c r="P333" s="5">
        <v>0.97</v>
      </c>
      <c r="Q333" s="28">
        <v>0.15</v>
      </c>
      <c r="R333" s="5">
        <v>3.2</v>
      </c>
      <c r="S333" s="5">
        <f t="shared" ref="S333:S341" si="882">SUM($H333:$R333)</f>
        <v>100.22000000000001</v>
      </c>
      <c r="U333" s="4">
        <v>49</v>
      </c>
      <c r="V333" s="4">
        <v>270</v>
      </c>
      <c r="W333" s="4">
        <v>458</v>
      </c>
      <c r="X333" s="4">
        <v>65</v>
      </c>
      <c r="Y333" s="4">
        <v>61</v>
      </c>
      <c r="Z333" s="4">
        <v>116</v>
      </c>
      <c r="AA333" s="4">
        <v>41</v>
      </c>
      <c r="AB333" s="4">
        <v>20</v>
      </c>
      <c r="AC333" s="4">
        <v>159</v>
      </c>
      <c r="AD333" s="4">
        <v>26</v>
      </c>
      <c r="AE333" s="4">
        <v>67</v>
      </c>
      <c r="AF333" s="36">
        <v>6.6</v>
      </c>
      <c r="AG333" s="36">
        <v>49.4</v>
      </c>
      <c r="AH333" s="36">
        <v>5.5</v>
      </c>
      <c r="AI333" s="36">
        <v>12.9</v>
      </c>
      <c r="AJ333" s="36">
        <v>1.6</v>
      </c>
      <c r="AK333" s="5">
        <v>8.1999999999999993</v>
      </c>
      <c r="AL333" s="5">
        <v>2.6</v>
      </c>
      <c r="AM333" s="5">
        <v>1.07</v>
      </c>
      <c r="AN333" s="5">
        <v>3.71</v>
      </c>
      <c r="AO333" s="5">
        <v>0.74</v>
      </c>
      <c r="AP333" s="5">
        <v>4.46</v>
      </c>
      <c r="AQ333" s="5">
        <v>1.03</v>
      </c>
      <c r="AR333" s="5">
        <v>2.9</v>
      </c>
      <c r="AS333" s="5">
        <v>0.52</v>
      </c>
      <c r="AT333" s="36">
        <v>2.66</v>
      </c>
      <c r="AU333" s="36">
        <v>0.43</v>
      </c>
      <c r="AV333" s="36">
        <v>1.5</v>
      </c>
      <c r="AW333" s="5">
        <v>0.5</v>
      </c>
      <c r="AX333" s="5">
        <v>0.5</v>
      </c>
      <c r="AY333" s="36">
        <v>0.3</v>
      </c>
      <c r="AZ333" s="36" t="s">
        <v>576</v>
      </c>
      <c r="BA333" s="36">
        <v>0.8</v>
      </c>
      <c r="BK333" s="4">
        <f t="shared" si="757"/>
        <v>6894</v>
      </c>
      <c r="BL333" s="6">
        <f t="shared" si="758"/>
        <v>0.7400565817939756</v>
      </c>
      <c r="BM333" s="6">
        <f t="shared" si="759"/>
        <v>1.4396594892338507E-2</v>
      </c>
      <c r="BN333" s="6">
        <f t="shared" si="760"/>
        <v>0.31515983526181601</v>
      </c>
      <c r="BO333" s="6">
        <f t="shared" si="761"/>
        <v>0.16530995616781466</v>
      </c>
      <c r="BP333" s="6">
        <f t="shared" si="762"/>
        <v>2.5373555117000281E-3</v>
      </c>
      <c r="BQ333" s="6">
        <f t="shared" si="763"/>
        <v>0.15033490449020093</v>
      </c>
      <c r="BR333" s="6">
        <f t="shared" si="764"/>
        <v>0.22610556348074179</v>
      </c>
      <c r="BS333" s="6">
        <f t="shared" si="765"/>
        <v>6.7441110035495314E-2</v>
      </c>
      <c r="BT333" s="6">
        <f t="shared" si="766"/>
        <v>2.0594479830148619E-2</v>
      </c>
      <c r="BU333" s="6">
        <f t="shared" si="767"/>
        <v>2.1135691137100184E-3</v>
      </c>
      <c r="BV333" s="5">
        <f t="shared" si="768"/>
        <v>1.57</v>
      </c>
      <c r="BW333" s="5">
        <f t="shared" si="769"/>
        <v>10.47</v>
      </c>
      <c r="BX333" s="36">
        <f t="shared" si="770"/>
        <v>50.29</v>
      </c>
      <c r="BY333" s="5">
        <f t="shared" si="771"/>
        <v>1.96</v>
      </c>
      <c r="BZ333" s="5">
        <f t="shared" si="772"/>
        <v>13.97</v>
      </c>
      <c r="CA333" s="5">
        <f t="shared" si="773"/>
        <v>11.03</v>
      </c>
      <c r="CB333" s="5">
        <f t="shared" si="774"/>
        <v>7.67</v>
      </c>
      <c r="CC333" s="5">
        <f t="shared" si="775"/>
        <v>3.06</v>
      </c>
      <c r="CD333" s="5">
        <f t="shared" si="776"/>
        <v>-9.620000000000001</v>
      </c>
      <c r="CE333" s="34">
        <f t="shared" si="777"/>
        <v>7.0299999999999994</v>
      </c>
      <c r="CF333" s="34">
        <f t="shared" si="778"/>
        <v>21.799999999999997</v>
      </c>
      <c r="CG333" s="34">
        <f t="shared" si="779"/>
        <v>32.247706422018354</v>
      </c>
      <c r="CH333" s="5">
        <f t="shared" si="780"/>
        <v>12.29</v>
      </c>
      <c r="CI333" s="5">
        <f t="shared" si="781"/>
        <v>1.17</v>
      </c>
      <c r="CJ333" s="6">
        <f t="shared" si="782"/>
        <v>4.4999999999999998E-2</v>
      </c>
      <c r="CK333" s="5">
        <f t="shared" si="783"/>
        <v>0.126</v>
      </c>
      <c r="CL333" s="5">
        <f t="shared" si="784"/>
        <v>19.39</v>
      </c>
      <c r="CM333" s="5">
        <f t="shared" si="785"/>
        <v>2.4700000000000002</v>
      </c>
      <c r="CN333" s="5">
        <f t="shared" si="786"/>
        <v>0.13</v>
      </c>
      <c r="CO333" s="5">
        <f t="shared" si="787"/>
        <v>1.7</v>
      </c>
      <c r="CP333" s="5">
        <f t="shared" si="788"/>
        <v>2.58</v>
      </c>
      <c r="CQ333" s="6">
        <f t="shared" si="789"/>
        <v>0.254</v>
      </c>
      <c r="CR333" s="40">
        <f t="shared" si="790"/>
        <v>5.7999999999999996E-3</v>
      </c>
      <c r="CS333" s="5">
        <f t="shared" si="791"/>
        <v>7.48</v>
      </c>
      <c r="CT333" s="5">
        <f t="shared" si="792"/>
        <v>8.98</v>
      </c>
      <c r="CU333" s="5">
        <f t="shared" si="793"/>
        <v>98.8</v>
      </c>
      <c r="CV333" s="5">
        <f t="shared" si="794"/>
        <v>44.7</v>
      </c>
      <c r="CW333" s="5">
        <f t="shared" si="795"/>
        <v>10.15</v>
      </c>
      <c r="CX333" s="5">
        <f t="shared" si="796"/>
        <v>4.8499999999999996</v>
      </c>
      <c r="CY333" s="4">
        <f t="shared" si="797"/>
        <v>265</v>
      </c>
      <c r="CZ333" s="4">
        <f t="shared" si="798"/>
        <v>102.9</v>
      </c>
      <c r="DA333" s="4">
        <f t="shared" si="799"/>
        <v>2592</v>
      </c>
      <c r="DB333" s="5">
        <f t="shared" si="800"/>
        <v>1.9</v>
      </c>
      <c r="DC333" s="5">
        <f t="shared" si="801"/>
        <v>18.57</v>
      </c>
      <c r="DD333" s="5">
        <f t="shared" si="802"/>
        <v>98.8</v>
      </c>
      <c r="DE333" s="5">
        <f t="shared" si="803"/>
        <v>0.56000000000000005</v>
      </c>
      <c r="DF333" s="5">
        <f t="shared" si="804"/>
        <v>2.48</v>
      </c>
      <c r="DG333" s="5">
        <f t="shared" si="805"/>
        <v>0.19</v>
      </c>
      <c r="DH333" s="5">
        <f t="shared" si="806"/>
        <v>0.19</v>
      </c>
      <c r="DI333" s="5">
        <f t="shared" si="807"/>
        <v>0.43</v>
      </c>
      <c r="DJ333" s="5">
        <f t="shared" si="808"/>
        <v>10.76</v>
      </c>
      <c r="DK333" s="5">
        <f t="shared" si="809"/>
        <v>0.83</v>
      </c>
      <c r="DL333" s="5">
        <f t="shared" si="810"/>
        <v>11</v>
      </c>
      <c r="DM333" s="5" t="str">
        <f t="shared" si="811"/>
        <v/>
      </c>
      <c r="DN333" s="5">
        <f t="shared" si="812"/>
        <v>1</v>
      </c>
      <c r="DO333" s="5">
        <f t="shared" si="813"/>
        <v>13.2</v>
      </c>
      <c r="DP333" s="5" t="str">
        <f t="shared" si="814"/>
        <v/>
      </c>
      <c r="DQ333" s="5">
        <f t="shared" si="815"/>
        <v>1.38</v>
      </c>
      <c r="DR333" s="5">
        <f t="shared" si="816"/>
        <v>1.31</v>
      </c>
      <c r="DS333" s="5">
        <f t="shared" si="817"/>
        <v>1.06</v>
      </c>
      <c r="DT333" s="5">
        <f t="shared" si="818"/>
        <v>0.74</v>
      </c>
      <c r="DU333" s="5">
        <f t="shared" si="819"/>
        <v>0.85</v>
      </c>
      <c r="DV333" s="5">
        <f t="shared" si="820"/>
        <v>0.63</v>
      </c>
      <c r="DW333" s="5">
        <f t="shared" si="821"/>
        <v>0.47</v>
      </c>
      <c r="DX333" s="5">
        <f t="shared" si="822"/>
        <v>0.84</v>
      </c>
      <c r="DY333" s="5">
        <f t="shared" si="823"/>
        <v>1.57</v>
      </c>
      <c r="DZ333" s="36">
        <f t="shared" si="824"/>
        <v>32.6</v>
      </c>
      <c r="EA333" s="36">
        <f t="shared" si="825"/>
        <v>3.2</v>
      </c>
      <c r="EB333" s="4">
        <f t="shared" si="826"/>
        <v>-272.95219368608849</v>
      </c>
      <c r="EC333" s="4">
        <f t="shared" si="827"/>
        <v>7.9128950785200551</v>
      </c>
      <c r="ED333" s="4">
        <f t="shared" si="828"/>
        <v>-225.08688156531153</v>
      </c>
      <c r="EE333" s="4">
        <f t="shared" si="829"/>
        <v>330.0414555503541</v>
      </c>
      <c r="EF333" s="4">
        <f t="shared" si="830"/>
        <v>217.04564937112582</v>
      </c>
      <c r="EG333" s="5">
        <f t="shared" si="831"/>
        <v>0.583477084755752</v>
      </c>
      <c r="EH333" s="5">
        <f t="shared" si="832"/>
        <v>3.5806108485621442</v>
      </c>
      <c r="EI333" s="5">
        <f t="shared" si="833"/>
        <v>1.0034391266561011</v>
      </c>
      <c r="EJ333" s="5">
        <f t="shared" si="834"/>
        <v>0.3893567192775072</v>
      </c>
      <c r="EK333" s="5">
        <f t="shared" si="835"/>
        <v>0.2288463823669955</v>
      </c>
      <c r="EL333" s="5">
        <f t="shared" si="836"/>
        <v>1.5349728682336681</v>
      </c>
      <c r="EM333" s="5">
        <f t="shared" si="837"/>
        <v>0.36</v>
      </c>
      <c r="EN333" s="5">
        <f t="shared" si="838"/>
        <v>21.41</v>
      </c>
      <c r="EO333" s="36">
        <f t="shared" si="839"/>
        <v>1.1499999999999999</v>
      </c>
      <c r="EP333" s="36">
        <f t="shared" si="840"/>
        <v>1.7999999999999998</v>
      </c>
      <c r="EQ333" s="36">
        <f t="shared" si="841"/>
        <v>1.5</v>
      </c>
      <c r="ER333" s="36">
        <f t="shared" si="842"/>
        <v>68.942499999999995</v>
      </c>
      <c r="ES333" s="36">
        <f t="shared" si="843"/>
        <v>67</v>
      </c>
      <c r="ET333" s="36">
        <f t="shared" si="844"/>
        <v>78</v>
      </c>
      <c r="EU333" s="36">
        <f t="shared" si="845"/>
        <v>11.879999999999999</v>
      </c>
      <c r="EV333" s="36">
        <f t="shared" si="846"/>
        <v>6.06</v>
      </c>
      <c r="EW333" s="36">
        <f t="shared" si="847"/>
        <v>16.07</v>
      </c>
      <c r="EX333" s="36">
        <f t="shared" si="848"/>
        <v>11.879999999999999</v>
      </c>
      <c r="EY333" s="36">
        <f t="shared" si="849"/>
        <v>3.0599999999999996</v>
      </c>
      <c r="EZ333" s="36">
        <f t="shared" si="850"/>
        <v>6.06</v>
      </c>
      <c r="FA333" s="5">
        <f t="shared" si="851"/>
        <v>0.5</v>
      </c>
      <c r="FB333" s="5">
        <f t="shared" si="852"/>
        <v>0.5</v>
      </c>
      <c r="FC333" s="5">
        <f t="shared" si="853"/>
        <v>0.5</v>
      </c>
      <c r="FD333" s="36">
        <f t="shared" si="854"/>
        <v>68.942499999999995</v>
      </c>
      <c r="FE333" s="36">
        <f t="shared" si="855"/>
        <v>67</v>
      </c>
      <c r="FF333" s="36">
        <f t="shared" si="856"/>
        <v>79.5</v>
      </c>
      <c r="FG333" s="5">
        <f t="shared" si="857"/>
        <v>13.2</v>
      </c>
      <c r="FH333" s="36">
        <f t="shared" si="858"/>
        <v>16.75</v>
      </c>
      <c r="FI333" s="36">
        <f t="shared" si="859"/>
        <v>26</v>
      </c>
      <c r="FJ333" s="5">
        <f t="shared" si="860"/>
        <v>1.7333333333333334</v>
      </c>
      <c r="FK333" s="5">
        <f t="shared" si="861"/>
        <v>0.55000000000000004</v>
      </c>
      <c r="FL333" s="5">
        <f t="shared" si="862"/>
        <v>0.82499999999999996</v>
      </c>
      <c r="FM333" s="5">
        <f t="shared" si="863"/>
        <v>0.66666666666666663</v>
      </c>
      <c r="FN333" s="5">
        <f t="shared" si="864"/>
        <v>1.5</v>
      </c>
      <c r="FO333" s="5">
        <f t="shared" si="865"/>
        <v>1.5</v>
      </c>
      <c r="FP333" s="4">
        <f t="shared" si="866"/>
        <v>137.88</v>
      </c>
      <c r="FQ333" s="4">
        <f t="shared" si="867"/>
        <v>130</v>
      </c>
      <c r="FR333" s="4">
        <f t="shared" si="868"/>
        <v>270</v>
      </c>
      <c r="FS333" s="65">
        <f t="shared" si="869"/>
        <v>0.2918624894230773</v>
      </c>
      <c r="FT333" s="65">
        <f t="shared" si="870"/>
        <v>0.24966480962862245</v>
      </c>
      <c r="FU333" s="65">
        <f t="shared" si="871"/>
        <v>-0.30305468223039561</v>
      </c>
      <c r="FV333" s="65">
        <f t="shared" si="872"/>
        <v>-0.13104133559515385</v>
      </c>
      <c r="FW333" s="65">
        <f t="shared" si="873"/>
        <v>0.77994272660709929</v>
      </c>
      <c r="FX333" s="65">
        <f t="shared" si="874"/>
        <v>-3.5014163423514925E-2</v>
      </c>
      <c r="FY333" s="65">
        <f t="shared" si="875"/>
        <v>4.7525644854851095</v>
      </c>
      <c r="FZ333" s="65">
        <f t="shared" si="876"/>
        <v>-5.239500104921393</v>
      </c>
      <c r="GA333" s="65">
        <f t="shared" si="877"/>
        <v>0.35452388117053613</v>
      </c>
      <c r="GB333" s="65">
        <f t="shared" si="878"/>
        <v>0.31064200000000008</v>
      </c>
      <c r="GC333" s="65">
        <f t="shared" si="879"/>
        <v>-1.5573420000000002</v>
      </c>
      <c r="GD333" s="65">
        <f t="shared" si="880"/>
        <v>-2.2912240000000006</v>
      </c>
    </row>
    <row r="334" spans="1:186">
      <c r="A334" s="38" t="s">
        <v>185</v>
      </c>
      <c r="B334" s="74">
        <v>686980</v>
      </c>
      <c r="C334" s="74">
        <v>4922224</v>
      </c>
      <c r="D334" s="39" t="s">
        <v>439</v>
      </c>
      <c r="E334" s="38" t="s">
        <v>655</v>
      </c>
      <c r="F334" s="60"/>
      <c r="G334" s="60" t="s">
        <v>599</v>
      </c>
      <c r="H334" s="5">
        <v>48.09</v>
      </c>
      <c r="I334" s="5">
        <v>1.24</v>
      </c>
      <c r="J334" s="5">
        <v>15.44</v>
      </c>
      <c r="K334" s="5">
        <v>12.01</v>
      </c>
      <c r="L334" s="5">
        <v>0.17</v>
      </c>
      <c r="M334" s="5">
        <v>6.88</v>
      </c>
      <c r="N334" s="5">
        <v>11.06</v>
      </c>
      <c r="O334" s="5">
        <v>2.95</v>
      </c>
      <c r="P334" s="5">
        <v>0.04</v>
      </c>
      <c r="Q334" s="28">
        <v>0.17</v>
      </c>
      <c r="R334" s="5">
        <v>2.2000000000000002</v>
      </c>
      <c r="S334" s="5">
        <f t="shared" si="882"/>
        <v>100.25000000000003</v>
      </c>
      <c r="T334" s="61"/>
      <c r="U334" s="37">
        <v>48</v>
      </c>
      <c r="V334" s="4">
        <v>309</v>
      </c>
      <c r="W334" s="4">
        <v>253</v>
      </c>
      <c r="X334" s="4">
        <v>51</v>
      </c>
      <c r="Y334" s="4">
        <v>34</v>
      </c>
      <c r="Z334" s="4">
        <v>100</v>
      </c>
      <c r="AA334" s="4">
        <v>40</v>
      </c>
      <c r="AB334" s="4" t="s">
        <v>650</v>
      </c>
      <c r="AC334" s="4">
        <v>183</v>
      </c>
      <c r="AD334" s="4">
        <v>29</v>
      </c>
      <c r="AE334" s="4">
        <v>71</v>
      </c>
      <c r="AF334" s="36">
        <v>7.6</v>
      </c>
      <c r="AG334" s="36">
        <v>3.3</v>
      </c>
      <c r="AH334" s="36">
        <v>6.7</v>
      </c>
      <c r="AI334" s="36">
        <v>15.6</v>
      </c>
      <c r="AJ334" s="36">
        <v>1.97</v>
      </c>
      <c r="AK334" s="5">
        <v>9</v>
      </c>
      <c r="AL334" s="5">
        <v>2.9</v>
      </c>
      <c r="AM334" s="5">
        <v>1.1299999999999999</v>
      </c>
      <c r="AN334" s="5">
        <v>4.1500000000000004</v>
      </c>
      <c r="AO334" s="5">
        <v>0.87</v>
      </c>
      <c r="AP334" s="5">
        <v>5.13</v>
      </c>
      <c r="AQ334" s="5">
        <v>1.0900000000000001</v>
      </c>
      <c r="AR334" s="5">
        <v>3.3</v>
      </c>
      <c r="AS334" s="5">
        <v>0.5</v>
      </c>
      <c r="AT334" s="36">
        <v>2.94</v>
      </c>
      <c r="AU334" s="36">
        <v>0.44</v>
      </c>
      <c r="AV334" s="36">
        <v>1.9</v>
      </c>
      <c r="AW334" s="5">
        <v>1.2</v>
      </c>
      <c r="AX334" s="5">
        <v>0.5</v>
      </c>
      <c r="AY334" s="36">
        <v>0.8</v>
      </c>
      <c r="AZ334" s="36">
        <v>0.1</v>
      </c>
      <c r="BA334" s="36">
        <v>0.6</v>
      </c>
      <c r="BK334" s="4">
        <f t="shared" si="757"/>
        <v>7434</v>
      </c>
      <c r="BL334" s="6">
        <f t="shared" si="758"/>
        <v>0.80029955067398906</v>
      </c>
      <c r="BM334" s="6">
        <f t="shared" si="759"/>
        <v>1.5523284927391088E-2</v>
      </c>
      <c r="BN334" s="6">
        <f t="shared" si="760"/>
        <v>0.30280447146499312</v>
      </c>
      <c r="BO334" s="6">
        <f t="shared" si="761"/>
        <v>0.1504070131496556</v>
      </c>
      <c r="BP334" s="6">
        <f t="shared" si="762"/>
        <v>2.3963913166055823E-3</v>
      </c>
      <c r="BQ334" s="6">
        <f t="shared" si="763"/>
        <v>0.17067725130240635</v>
      </c>
      <c r="BR334" s="6">
        <f t="shared" si="764"/>
        <v>0.19721825962910131</v>
      </c>
      <c r="BS334" s="6">
        <f t="shared" si="765"/>
        <v>9.519199741852212E-2</v>
      </c>
      <c r="BT334" s="6">
        <f t="shared" si="766"/>
        <v>8.4925690021231425E-4</v>
      </c>
      <c r="BU334" s="6">
        <f t="shared" si="767"/>
        <v>2.3953783288713543E-3</v>
      </c>
      <c r="BV334" s="5">
        <f t="shared" si="768"/>
        <v>1.43</v>
      </c>
      <c r="BW334" s="5">
        <f t="shared" si="769"/>
        <v>9.52</v>
      </c>
      <c r="BX334" s="36">
        <f t="shared" si="770"/>
        <v>55.8</v>
      </c>
      <c r="BY334" s="5">
        <f t="shared" si="771"/>
        <v>1.57</v>
      </c>
      <c r="BZ334" s="5">
        <f t="shared" si="772"/>
        <v>12.45</v>
      </c>
      <c r="CA334" s="5">
        <f t="shared" si="773"/>
        <v>8.92</v>
      </c>
      <c r="CB334" s="5">
        <f t="shared" si="774"/>
        <v>7.29</v>
      </c>
      <c r="CC334" s="5">
        <f t="shared" si="775"/>
        <v>2.99</v>
      </c>
      <c r="CD334" s="5">
        <f t="shared" si="776"/>
        <v>-8.07</v>
      </c>
      <c r="CE334" s="34">
        <f t="shared" si="777"/>
        <v>6.92</v>
      </c>
      <c r="CF334" s="34">
        <f t="shared" si="778"/>
        <v>20.93</v>
      </c>
      <c r="CG334" s="34">
        <f t="shared" si="779"/>
        <v>33.06258958432872</v>
      </c>
      <c r="CH334" s="5">
        <f t="shared" si="780"/>
        <v>0.45</v>
      </c>
      <c r="CI334" s="5">
        <f t="shared" si="781"/>
        <v>0.04</v>
      </c>
      <c r="CJ334" s="6">
        <f t="shared" si="782"/>
        <v>4.2000000000000003E-2</v>
      </c>
      <c r="CK334" s="5" t="str">
        <f t="shared" si="783"/>
        <v/>
      </c>
      <c r="CL334" s="5">
        <f t="shared" si="784"/>
        <v>20.332999999999998</v>
      </c>
      <c r="CM334" s="5" t="str">
        <f t="shared" si="785"/>
        <v/>
      </c>
      <c r="CN334" s="5">
        <f t="shared" si="786"/>
        <v>0.13</v>
      </c>
      <c r="CO334" s="5">
        <f t="shared" si="787"/>
        <v>0.82</v>
      </c>
      <c r="CP334" s="5">
        <f t="shared" si="788"/>
        <v>2.4500000000000002</v>
      </c>
      <c r="CQ334" s="6">
        <f t="shared" si="789"/>
        <v>0.26200000000000001</v>
      </c>
      <c r="CR334" s="40">
        <f t="shared" si="790"/>
        <v>5.7000000000000002E-3</v>
      </c>
      <c r="CS334" s="5">
        <f t="shared" si="791"/>
        <v>0.43</v>
      </c>
      <c r="CT334" s="5">
        <f t="shared" si="792"/>
        <v>0.49</v>
      </c>
      <c r="CU334" s="5">
        <f t="shared" si="793"/>
        <v>6.6</v>
      </c>
      <c r="CV334" s="5">
        <f t="shared" si="794"/>
        <v>37.4</v>
      </c>
      <c r="CW334" s="5">
        <f t="shared" si="795"/>
        <v>9.34</v>
      </c>
      <c r="CX334" s="5">
        <f t="shared" si="796"/>
        <v>5.31</v>
      </c>
      <c r="CY334" s="4">
        <f t="shared" si="797"/>
        <v>256</v>
      </c>
      <c r="CZ334" s="4">
        <f t="shared" si="798"/>
        <v>104.7</v>
      </c>
      <c r="DA334" s="4">
        <f t="shared" si="799"/>
        <v>2529</v>
      </c>
      <c r="DB334" s="5">
        <f t="shared" si="800"/>
        <v>0.11</v>
      </c>
      <c r="DC334" s="5">
        <f t="shared" si="801"/>
        <v>1.1200000000000001</v>
      </c>
      <c r="DD334" s="5">
        <f t="shared" si="802"/>
        <v>2.75</v>
      </c>
      <c r="DE334" s="5">
        <f t="shared" si="803"/>
        <v>0.65</v>
      </c>
      <c r="DF334" s="5">
        <f t="shared" si="804"/>
        <v>2.59</v>
      </c>
      <c r="DG334" s="5">
        <f t="shared" si="805"/>
        <v>0.41</v>
      </c>
      <c r="DH334" s="5">
        <f t="shared" si="806"/>
        <v>0.17</v>
      </c>
      <c r="DI334" s="5">
        <f t="shared" si="807"/>
        <v>0.42</v>
      </c>
      <c r="DJ334" s="5">
        <f t="shared" si="808"/>
        <v>12.54</v>
      </c>
      <c r="DK334" s="5">
        <f t="shared" si="809"/>
        <v>0.88</v>
      </c>
      <c r="DL334" s="5">
        <f t="shared" si="810"/>
        <v>5.58</v>
      </c>
      <c r="DM334" s="5">
        <f t="shared" si="811"/>
        <v>5</v>
      </c>
      <c r="DN334" s="5">
        <f t="shared" si="812"/>
        <v>0.42</v>
      </c>
      <c r="DO334" s="5">
        <f t="shared" si="813"/>
        <v>15.2</v>
      </c>
      <c r="DP334" s="5">
        <f t="shared" si="814"/>
        <v>76</v>
      </c>
      <c r="DQ334" s="5">
        <f t="shared" si="815"/>
        <v>1.52</v>
      </c>
      <c r="DR334" s="5">
        <f t="shared" si="816"/>
        <v>1.43</v>
      </c>
      <c r="DS334" s="5">
        <f t="shared" si="817"/>
        <v>1.07</v>
      </c>
      <c r="DT334" s="5">
        <f t="shared" si="818"/>
        <v>0.36</v>
      </c>
      <c r="DU334" s="5">
        <f t="shared" si="819"/>
        <v>0.9</v>
      </c>
      <c r="DV334" s="5">
        <f t="shared" si="820"/>
        <v>0.54</v>
      </c>
      <c r="DW334" s="5">
        <f t="shared" si="821"/>
        <v>0.19</v>
      </c>
      <c r="DX334" s="5">
        <f t="shared" si="822"/>
        <v>1.07</v>
      </c>
      <c r="DY334" s="5">
        <f t="shared" si="823"/>
        <v>1.71</v>
      </c>
      <c r="DZ334" s="36">
        <f t="shared" si="824"/>
        <v>36.6</v>
      </c>
      <c r="EA334" s="36">
        <f t="shared" si="825"/>
        <v>4.0999999999999996</v>
      </c>
      <c r="EB334" s="4">
        <f t="shared" si="826"/>
        <v>-291.56100014741111</v>
      </c>
      <c r="EC334" s="4">
        <f t="shared" si="827"/>
        <v>39.246422819861074</v>
      </c>
      <c r="ED334" s="4">
        <f t="shared" si="828"/>
        <v>-187.67330211194394</v>
      </c>
      <c r="EE334" s="4">
        <f t="shared" si="829"/>
        <v>336.60754937945302</v>
      </c>
      <c r="EF334" s="4">
        <f t="shared" si="830"/>
        <v>179.14602780068589</v>
      </c>
      <c r="EG334" s="5">
        <f t="shared" si="831"/>
        <v>0.61752497173140408</v>
      </c>
      <c r="EH334" s="5">
        <f t="shared" si="832"/>
        <v>3.1544557346367355</v>
      </c>
      <c r="EI334" s="5">
        <f t="shared" si="833"/>
        <v>1.0328553298646688</v>
      </c>
      <c r="EJ334" s="5">
        <f t="shared" si="834"/>
        <v>0.48682839970311614</v>
      </c>
      <c r="EK334" s="5">
        <f t="shared" si="835"/>
        <v>0.31508930739400909</v>
      </c>
      <c r="EL334" s="5">
        <f t="shared" si="836"/>
        <v>1.3060219049434219</v>
      </c>
      <c r="EM334" s="5">
        <f t="shared" si="837"/>
        <v>0.32</v>
      </c>
      <c r="EN334" s="5">
        <f t="shared" si="838"/>
        <v>19.920000000000002</v>
      </c>
      <c r="EO334" s="36">
        <f t="shared" si="839"/>
        <v>1.24</v>
      </c>
      <c r="EP334" s="36">
        <f t="shared" si="840"/>
        <v>1.7000000000000002</v>
      </c>
      <c r="EQ334" s="36">
        <f t="shared" si="841"/>
        <v>1.7000000000000002</v>
      </c>
      <c r="ER334" s="36">
        <f t="shared" si="842"/>
        <v>74.338000000000008</v>
      </c>
      <c r="ES334" s="36">
        <f t="shared" si="843"/>
        <v>71</v>
      </c>
      <c r="ET334" s="36">
        <f t="shared" si="844"/>
        <v>87</v>
      </c>
      <c r="EU334" s="36">
        <f t="shared" si="845"/>
        <v>10.808999999999999</v>
      </c>
      <c r="EV334" s="36">
        <f t="shared" si="846"/>
        <v>6.88</v>
      </c>
      <c r="EW334" s="36">
        <f t="shared" si="847"/>
        <v>15.44</v>
      </c>
      <c r="EX334" s="36">
        <f t="shared" si="848"/>
        <v>10.808999999999999</v>
      </c>
      <c r="EY334" s="36">
        <f t="shared" si="849"/>
        <v>2.99</v>
      </c>
      <c r="EZ334" s="36">
        <f t="shared" si="850"/>
        <v>6.88</v>
      </c>
      <c r="FA334" s="5">
        <f t="shared" si="851"/>
        <v>0.6333333333333333</v>
      </c>
      <c r="FB334" s="5">
        <f t="shared" si="852"/>
        <v>0.5</v>
      </c>
      <c r="FC334" s="5">
        <f t="shared" si="853"/>
        <v>1.2</v>
      </c>
      <c r="FD334" s="36">
        <f t="shared" si="854"/>
        <v>74.338000000000008</v>
      </c>
      <c r="FE334" s="36">
        <f t="shared" si="855"/>
        <v>71</v>
      </c>
      <c r="FF334" s="36">
        <f t="shared" si="856"/>
        <v>91.5</v>
      </c>
      <c r="FG334" s="5">
        <f t="shared" si="857"/>
        <v>15.2</v>
      </c>
      <c r="FH334" s="36">
        <f t="shared" si="858"/>
        <v>17.75</v>
      </c>
      <c r="FI334" s="36">
        <f t="shared" si="859"/>
        <v>29</v>
      </c>
      <c r="FJ334" s="5">
        <f t="shared" si="860"/>
        <v>1.9333333333333333</v>
      </c>
      <c r="FK334" s="5">
        <f t="shared" si="861"/>
        <v>0.67</v>
      </c>
      <c r="FL334" s="5">
        <f t="shared" si="862"/>
        <v>0.95</v>
      </c>
      <c r="FM334" s="5" t="str">
        <f t="shared" si="863"/>
        <v/>
      </c>
      <c r="FN334" s="5">
        <f t="shared" si="864"/>
        <v>1.9</v>
      </c>
      <c r="FO334" s="5">
        <f t="shared" si="865"/>
        <v>3.5999999999999996</v>
      </c>
      <c r="FP334" s="4">
        <f t="shared" si="866"/>
        <v>148.68</v>
      </c>
      <c r="FQ334" s="4">
        <f t="shared" si="867"/>
        <v>145</v>
      </c>
      <c r="FR334" s="4">
        <f t="shared" si="868"/>
        <v>309</v>
      </c>
      <c r="FS334" s="65">
        <f t="shared" si="869"/>
        <v>0.31770592700114642</v>
      </c>
      <c r="FT334" s="65">
        <f t="shared" si="870"/>
        <v>0.20795868928791772</v>
      </c>
      <c r="FU334" s="65">
        <f t="shared" si="871"/>
        <v>-0.28934423733878656</v>
      </c>
      <c r="FV334" s="65">
        <f t="shared" si="872"/>
        <v>-7.9971591091776775E-2</v>
      </c>
      <c r="FW334" s="65">
        <f t="shared" si="873"/>
        <v>0.7811790965441936</v>
      </c>
      <c r="FX334" s="65">
        <f t="shared" si="874"/>
        <v>-6.7114757013152504E-3</v>
      </c>
      <c r="FY334" s="65">
        <f t="shared" si="875"/>
        <v>4.7516917455714172</v>
      </c>
      <c r="FZ334" s="65">
        <f t="shared" si="876"/>
        <v>-5.1448232863205687</v>
      </c>
      <c r="GA334" s="65">
        <f t="shared" si="877"/>
        <v>0.4111024093398431</v>
      </c>
      <c r="GB334" s="65">
        <f t="shared" si="878"/>
        <v>0.33192899999999997</v>
      </c>
      <c r="GC334" s="65">
        <f t="shared" si="879"/>
        <v>-1.5516330000000003</v>
      </c>
      <c r="GD334" s="65">
        <f t="shared" si="880"/>
        <v>-2.3670260000000001</v>
      </c>
    </row>
    <row r="335" spans="1:186">
      <c r="A335" s="38" t="s">
        <v>185</v>
      </c>
      <c r="B335" s="74">
        <v>686231</v>
      </c>
      <c r="C335" s="74">
        <v>4921319</v>
      </c>
      <c r="D335" s="39" t="s">
        <v>439</v>
      </c>
      <c r="E335" s="38" t="s">
        <v>655</v>
      </c>
      <c r="F335" s="60"/>
      <c r="G335" s="39" t="s">
        <v>597</v>
      </c>
      <c r="H335" s="5">
        <v>46.41</v>
      </c>
      <c r="I335" s="5">
        <v>1.08</v>
      </c>
      <c r="J335" s="5">
        <v>15.98</v>
      </c>
      <c r="K335" s="5">
        <v>12.05</v>
      </c>
      <c r="L335" s="5">
        <v>0.19</v>
      </c>
      <c r="M335" s="5">
        <v>6.89</v>
      </c>
      <c r="N335" s="5">
        <v>12.2</v>
      </c>
      <c r="O335" s="5">
        <v>2.4</v>
      </c>
      <c r="P335" s="5">
        <v>0.28999999999999998</v>
      </c>
      <c r="Q335" s="28">
        <v>0.12</v>
      </c>
      <c r="R335" s="5">
        <v>2.6</v>
      </c>
      <c r="S335" s="5">
        <f t="shared" si="882"/>
        <v>100.21000000000001</v>
      </c>
      <c r="U335" s="4">
        <v>48</v>
      </c>
      <c r="V335" s="4">
        <v>288</v>
      </c>
      <c r="W335" s="4">
        <v>547</v>
      </c>
      <c r="X335" s="4">
        <v>65</v>
      </c>
      <c r="Y335" s="4">
        <v>62</v>
      </c>
      <c r="Z335" s="4">
        <v>51</v>
      </c>
      <c r="AA335" s="4">
        <v>33</v>
      </c>
      <c r="AB335" s="4">
        <v>5</v>
      </c>
      <c r="AC335" s="4">
        <v>123</v>
      </c>
      <c r="AD335" s="4">
        <v>27</v>
      </c>
      <c r="AE335" s="4">
        <v>58</v>
      </c>
      <c r="AF335" s="36">
        <v>6.4</v>
      </c>
      <c r="AG335" s="36">
        <v>27.8</v>
      </c>
      <c r="AH335" s="36">
        <v>5.7</v>
      </c>
      <c r="AI335" s="36">
        <v>12.4</v>
      </c>
      <c r="AJ335" s="36">
        <v>1.74</v>
      </c>
      <c r="AK335" s="5">
        <v>9.8000000000000007</v>
      </c>
      <c r="AL335" s="5">
        <v>2.8</v>
      </c>
      <c r="AM335" s="5">
        <v>1.01</v>
      </c>
      <c r="AN335" s="5">
        <v>3.77</v>
      </c>
      <c r="AO335" s="5">
        <v>0.7</v>
      </c>
      <c r="AP335" s="5">
        <v>4.43</v>
      </c>
      <c r="AQ335" s="5">
        <v>1.08</v>
      </c>
      <c r="AR335" s="5">
        <v>2.91</v>
      </c>
      <c r="AS335" s="5">
        <v>0.45</v>
      </c>
      <c r="AT335" s="36">
        <v>2.5099999999999998</v>
      </c>
      <c r="AU335" s="36">
        <v>0.38</v>
      </c>
      <c r="AV335" s="36">
        <v>1.7</v>
      </c>
      <c r="AW335" s="5">
        <v>0.5</v>
      </c>
      <c r="AX335" s="5">
        <v>0.8</v>
      </c>
      <c r="AY335" s="36">
        <v>0.2</v>
      </c>
      <c r="AZ335" s="36">
        <v>0.1</v>
      </c>
      <c r="BA335" s="36">
        <v>0.9</v>
      </c>
      <c r="BK335" s="4">
        <f t="shared" si="757"/>
        <v>6475</v>
      </c>
      <c r="BL335" s="6">
        <f t="shared" si="758"/>
        <v>0.77234148776834732</v>
      </c>
      <c r="BM335" s="6">
        <f t="shared" si="759"/>
        <v>1.3520280420630948E-2</v>
      </c>
      <c r="BN335" s="6">
        <f t="shared" si="760"/>
        <v>0.31339478329084136</v>
      </c>
      <c r="BO335" s="6">
        <f t="shared" si="761"/>
        <v>0.15090795241077021</v>
      </c>
      <c r="BP335" s="6">
        <f t="shared" si="762"/>
        <v>2.6783197067944743E-3</v>
      </c>
      <c r="BQ335" s="6">
        <f t="shared" si="763"/>
        <v>0.17092532870255517</v>
      </c>
      <c r="BR335" s="6">
        <f t="shared" si="764"/>
        <v>0.21754636233951496</v>
      </c>
      <c r="BS335" s="6">
        <f t="shared" si="765"/>
        <v>7.7444336882865436E-2</v>
      </c>
      <c r="BT335" s="6">
        <f t="shared" si="766"/>
        <v>6.1571125265392776E-3</v>
      </c>
      <c r="BU335" s="6">
        <f t="shared" si="767"/>
        <v>1.6908552909680147E-3</v>
      </c>
      <c r="BV335" s="5">
        <f t="shared" si="768"/>
        <v>1.43</v>
      </c>
      <c r="BW335" s="5">
        <f t="shared" si="769"/>
        <v>9.56</v>
      </c>
      <c r="BX335" s="36">
        <f t="shared" si="770"/>
        <v>55.75</v>
      </c>
      <c r="BY335" s="5">
        <f t="shared" si="771"/>
        <v>1.57</v>
      </c>
      <c r="BZ335" s="5">
        <f t="shared" si="772"/>
        <v>14.8</v>
      </c>
      <c r="CA335" s="5">
        <f t="shared" si="773"/>
        <v>11.3</v>
      </c>
      <c r="CB335" s="5">
        <f t="shared" si="774"/>
        <v>9</v>
      </c>
      <c r="CC335" s="5">
        <f t="shared" si="775"/>
        <v>2.69</v>
      </c>
      <c r="CD335" s="5">
        <f t="shared" si="776"/>
        <v>-9.51</v>
      </c>
      <c r="CE335" s="34">
        <f t="shared" si="777"/>
        <v>7.18</v>
      </c>
      <c r="CF335" s="34">
        <f t="shared" si="778"/>
        <v>21.779999999999998</v>
      </c>
      <c r="CG335" s="34">
        <f t="shared" si="779"/>
        <v>32.966023875114786</v>
      </c>
      <c r="CH335" s="5">
        <f t="shared" si="780"/>
        <v>4.59</v>
      </c>
      <c r="CI335" s="5">
        <f t="shared" si="781"/>
        <v>0.37</v>
      </c>
      <c r="CJ335" s="6">
        <f t="shared" si="782"/>
        <v>4.8000000000000001E-2</v>
      </c>
      <c r="CK335" s="5">
        <f t="shared" si="783"/>
        <v>4.1000000000000002E-2</v>
      </c>
      <c r="CL335" s="5">
        <f t="shared" si="784"/>
        <v>12.551</v>
      </c>
      <c r="CM335" s="5">
        <f t="shared" si="785"/>
        <v>5.56</v>
      </c>
      <c r="CN335" s="5">
        <f t="shared" si="786"/>
        <v>0.11</v>
      </c>
      <c r="CO335" s="5">
        <f t="shared" si="787"/>
        <v>1.9</v>
      </c>
      <c r="CP335" s="5">
        <f t="shared" si="788"/>
        <v>2.15</v>
      </c>
      <c r="CQ335" s="6">
        <f t="shared" si="789"/>
        <v>0.23699999999999999</v>
      </c>
      <c r="CR335" s="40">
        <f t="shared" si="790"/>
        <v>5.4000000000000003E-3</v>
      </c>
      <c r="CS335" s="5">
        <f t="shared" si="791"/>
        <v>4.34</v>
      </c>
      <c r="CT335" s="5">
        <f t="shared" si="792"/>
        <v>4.88</v>
      </c>
      <c r="CU335" s="5">
        <f t="shared" si="793"/>
        <v>34.799999999999997</v>
      </c>
      <c r="CV335" s="5">
        <f t="shared" si="794"/>
        <v>34.1</v>
      </c>
      <c r="CW335" s="5">
        <f t="shared" si="795"/>
        <v>9.06</v>
      </c>
      <c r="CX335" s="5">
        <f t="shared" si="796"/>
        <v>4.9400000000000004</v>
      </c>
      <c r="CY335" s="4">
        <f t="shared" si="797"/>
        <v>240</v>
      </c>
      <c r="CZ335" s="4">
        <f t="shared" si="798"/>
        <v>111.6</v>
      </c>
      <c r="DA335" s="4">
        <f t="shared" si="799"/>
        <v>2580</v>
      </c>
      <c r="DB335" s="5">
        <f t="shared" si="800"/>
        <v>1.03</v>
      </c>
      <c r="DC335" s="5">
        <f t="shared" si="801"/>
        <v>11.08</v>
      </c>
      <c r="DD335" s="5">
        <f t="shared" si="802"/>
        <v>55.6</v>
      </c>
      <c r="DE335" s="5">
        <f t="shared" si="803"/>
        <v>0.68</v>
      </c>
      <c r="DF335" s="5">
        <f t="shared" si="804"/>
        <v>2.5499999999999998</v>
      </c>
      <c r="DG335" s="5">
        <f t="shared" si="805"/>
        <v>0.2</v>
      </c>
      <c r="DH335" s="5">
        <f t="shared" si="806"/>
        <v>0.32</v>
      </c>
      <c r="DI335" s="5">
        <f t="shared" si="807"/>
        <v>0.43</v>
      </c>
      <c r="DJ335" s="5">
        <f t="shared" si="808"/>
        <v>11.01</v>
      </c>
      <c r="DK335" s="5">
        <f t="shared" si="809"/>
        <v>0.89</v>
      </c>
      <c r="DL335" s="5">
        <f t="shared" si="810"/>
        <v>11.4</v>
      </c>
      <c r="DM335" s="5">
        <f t="shared" si="811"/>
        <v>8</v>
      </c>
      <c r="DN335" s="5">
        <f t="shared" si="812"/>
        <v>1.6</v>
      </c>
      <c r="DO335" s="5">
        <f t="shared" si="813"/>
        <v>8</v>
      </c>
      <c r="DP335" s="5">
        <f t="shared" si="814"/>
        <v>64</v>
      </c>
      <c r="DQ335" s="5">
        <f t="shared" si="815"/>
        <v>1.52</v>
      </c>
      <c r="DR335" s="5">
        <f t="shared" si="816"/>
        <v>1.26</v>
      </c>
      <c r="DS335" s="5">
        <f t="shared" si="817"/>
        <v>1.21</v>
      </c>
      <c r="DT335" s="5">
        <f t="shared" si="818"/>
        <v>0.72</v>
      </c>
      <c r="DU335" s="5">
        <f t="shared" si="819"/>
        <v>0.9</v>
      </c>
      <c r="DV335" s="5">
        <f t="shared" si="820"/>
        <v>1.03</v>
      </c>
      <c r="DW335" s="5">
        <f t="shared" si="821"/>
        <v>0.74</v>
      </c>
      <c r="DX335" s="5">
        <f t="shared" si="822"/>
        <v>0.6</v>
      </c>
      <c r="DY335" s="5">
        <f t="shared" si="823"/>
        <v>1.76</v>
      </c>
      <c r="DZ335" s="36">
        <f t="shared" si="824"/>
        <v>33.4</v>
      </c>
      <c r="EA335" s="36">
        <f t="shared" si="825"/>
        <v>3</v>
      </c>
      <c r="EB335" s="4">
        <f t="shared" si="826"/>
        <v>-288.83358669584112</v>
      </c>
      <c r="EC335" s="4">
        <f t="shared" si="827"/>
        <v>28.814804953701088</v>
      </c>
      <c r="ED335" s="4">
        <f t="shared" si="828"/>
        <v>-205.2993907975933</v>
      </c>
      <c r="EE335" s="4">
        <f t="shared" si="829"/>
        <v>335.35356153395634</v>
      </c>
      <c r="EF335" s="4">
        <f t="shared" si="830"/>
        <v>190.83163351234259</v>
      </c>
      <c r="EG335" s="5">
        <f t="shared" si="831"/>
        <v>0.60433954411427349</v>
      </c>
      <c r="EH335" s="5">
        <f t="shared" si="832"/>
        <v>3.7502388989118178</v>
      </c>
      <c r="EI335" s="5">
        <f t="shared" si="833"/>
        <v>1.040935510126211</v>
      </c>
      <c r="EJ335" s="5">
        <f t="shared" si="834"/>
        <v>0.38420780575363706</v>
      </c>
      <c r="EK335" s="5">
        <f t="shared" si="835"/>
        <v>0.25194018475509211</v>
      </c>
      <c r="EL335" s="5">
        <f t="shared" si="836"/>
        <v>1.41589066028257</v>
      </c>
      <c r="EM335" s="5">
        <f t="shared" si="837"/>
        <v>0.34</v>
      </c>
      <c r="EN335" s="5">
        <f t="shared" si="838"/>
        <v>20.54</v>
      </c>
      <c r="EO335" s="36">
        <f t="shared" si="839"/>
        <v>1.08</v>
      </c>
      <c r="EP335" s="36">
        <f t="shared" si="840"/>
        <v>1.9</v>
      </c>
      <c r="EQ335" s="36">
        <f t="shared" si="841"/>
        <v>1.2</v>
      </c>
      <c r="ER335" s="36">
        <f t="shared" si="842"/>
        <v>64.746000000000009</v>
      </c>
      <c r="ES335" s="36">
        <f t="shared" si="843"/>
        <v>58</v>
      </c>
      <c r="ET335" s="36">
        <f t="shared" si="844"/>
        <v>81</v>
      </c>
      <c r="EU335" s="36">
        <f t="shared" si="845"/>
        <v>10.845000000000001</v>
      </c>
      <c r="EV335" s="36">
        <f t="shared" si="846"/>
        <v>6.89</v>
      </c>
      <c r="EW335" s="36">
        <f t="shared" si="847"/>
        <v>15.98</v>
      </c>
      <c r="EX335" s="36">
        <f t="shared" si="848"/>
        <v>10.845000000000001</v>
      </c>
      <c r="EY335" s="36">
        <f t="shared" si="849"/>
        <v>2.69</v>
      </c>
      <c r="EZ335" s="36">
        <f t="shared" si="850"/>
        <v>6.89</v>
      </c>
      <c r="FA335" s="5">
        <f t="shared" si="851"/>
        <v>0.56666666666666665</v>
      </c>
      <c r="FB335" s="5">
        <f t="shared" si="852"/>
        <v>0.8</v>
      </c>
      <c r="FC335" s="5">
        <f t="shared" si="853"/>
        <v>0.5</v>
      </c>
      <c r="FD335" s="36">
        <f t="shared" si="854"/>
        <v>64.746000000000009</v>
      </c>
      <c r="FE335" s="36">
        <f t="shared" si="855"/>
        <v>58</v>
      </c>
      <c r="FF335" s="36">
        <f t="shared" si="856"/>
        <v>61.5</v>
      </c>
      <c r="FG335" s="5">
        <f t="shared" si="857"/>
        <v>12.8</v>
      </c>
      <c r="FH335" s="36">
        <f t="shared" si="858"/>
        <v>14.5</v>
      </c>
      <c r="FI335" s="36">
        <f t="shared" si="859"/>
        <v>27</v>
      </c>
      <c r="FJ335" s="5">
        <f t="shared" si="860"/>
        <v>1.8</v>
      </c>
      <c r="FK335" s="5">
        <f t="shared" si="861"/>
        <v>0.57000000000000006</v>
      </c>
      <c r="FL335" s="5">
        <f t="shared" si="862"/>
        <v>0.8</v>
      </c>
      <c r="FM335" s="5">
        <f t="shared" si="863"/>
        <v>0.16666666666666666</v>
      </c>
      <c r="FN335" s="5">
        <f t="shared" si="864"/>
        <v>1.7</v>
      </c>
      <c r="FO335" s="5">
        <f t="shared" si="865"/>
        <v>1.5</v>
      </c>
      <c r="FP335" s="4">
        <f t="shared" si="866"/>
        <v>129.5</v>
      </c>
      <c r="FQ335" s="4">
        <f t="shared" si="867"/>
        <v>140</v>
      </c>
      <c r="FR335" s="4">
        <f t="shared" si="868"/>
        <v>288</v>
      </c>
      <c r="FS335" s="65">
        <f t="shared" si="869"/>
        <v>0.34712271934196021</v>
      </c>
      <c r="FT335" s="65">
        <f t="shared" si="870"/>
        <v>0.26794147329433543</v>
      </c>
      <c r="FU335" s="65">
        <f t="shared" si="871"/>
        <v>-0.27443222717018639</v>
      </c>
      <c r="FV335" s="65">
        <f t="shared" si="872"/>
        <v>-0.18884848951343103</v>
      </c>
      <c r="FW335" s="65">
        <f t="shared" si="873"/>
        <v>0.82571867189583381</v>
      </c>
      <c r="FX335" s="65">
        <f t="shared" si="874"/>
        <v>-0.11927466998592914</v>
      </c>
      <c r="FY335" s="65">
        <f t="shared" si="875"/>
        <v>4.4975758579439358</v>
      </c>
      <c r="FZ335" s="65">
        <f t="shared" si="876"/>
        <v>-5.2488555007085704</v>
      </c>
      <c r="GA335" s="65">
        <f t="shared" si="877"/>
        <v>0.47646650297214155</v>
      </c>
      <c r="GB335" s="65">
        <f t="shared" si="878"/>
        <v>0.32733200000000007</v>
      </c>
      <c r="GC335" s="65">
        <f t="shared" si="879"/>
        <v>-1.5493109999999999</v>
      </c>
      <c r="GD335" s="65">
        <f t="shared" si="880"/>
        <v>-2.3402419999999999</v>
      </c>
    </row>
    <row r="336" spans="1:186">
      <c r="A336" s="38" t="s">
        <v>185</v>
      </c>
      <c r="B336" s="74">
        <v>681028</v>
      </c>
      <c r="C336" s="74">
        <v>4910872</v>
      </c>
      <c r="D336" s="39" t="s">
        <v>579</v>
      </c>
      <c r="E336" s="38" t="s">
        <v>655</v>
      </c>
      <c r="F336" s="39" t="s">
        <v>600</v>
      </c>
      <c r="G336" s="39" t="s">
        <v>601</v>
      </c>
      <c r="H336" s="5">
        <v>46.7</v>
      </c>
      <c r="I336" s="5">
        <v>1.45</v>
      </c>
      <c r="J336" s="5">
        <v>14.47</v>
      </c>
      <c r="K336" s="5">
        <v>13.67</v>
      </c>
      <c r="L336" s="5">
        <v>0.16</v>
      </c>
      <c r="M336" s="5">
        <v>8.14</v>
      </c>
      <c r="N336" s="5">
        <v>9.19</v>
      </c>
      <c r="O336" s="5">
        <v>2.09</v>
      </c>
      <c r="P336" s="5">
        <v>0.64</v>
      </c>
      <c r="Q336" s="28">
        <v>0.15</v>
      </c>
      <c r="R336" s="5">
        <v>3.5</v>
      </c>
      <c r="S336" s="5">
        <f t="shared" si="882"/>
        <v>100.16000000000001</v>
      </c>
      <c r="U336" s="4">
        <v>49</v>
      </c>
      <c r="V336" s="4">
        <v>395</v>
      </c>
      <c r="W336" s="4">
        <v>55</v>
      </c>
      <c r="X336" s="4">
        <v>77</v>
      </c>
      <c r="Y336" s="4">
        <v>33</v>
      </c>
      <c r="Z336" s="4">
        <v>81</v>
      </c>
      <c r="AA336" s="4">
        <v>63</v>
      </c>
      <c r="AB336" s="4">
        <v>16</v>
      </c>
      <c r="AC336" s="4">
        <v>205</v>
      </c>
      <c r="AD336" s="4">
        <v>38</v>
      </c>
      <c r="AE336" s="4">
        <v>96</v>
      </c>
      <c r="AF336" s="36">
        <v>7.2</v>
      </c>
      <c r="AG336" s="36">
        <v>49.4</v>
      </c>
      <c r="AH336" s="36">
        <v>8.5</v>
      </c>
      <c r="AI336" s="36">
        <v>21.2</v>
      </c>
      <c r="AJ336" s="36">
        <v>2.57</v>
      </c>
      <c r="AK336" s="5">
        <v>13.4</v>
      </c>
      <c r="AL336" s="5">
        <v>3.9</v>
      </c>
      <c r="AM336" s="5">
        <v>1.45</v>
      </c>
      <c r="AN336" s="5">
        <v>4.9000000000000004</v>
      </c>
      <c r="AO336" s="5">
        <v>1.05</v>
      </c>
      <c r="AP336" s="5">
        <v>6.11</v>
      </c>
      <c r="AQ336" s="5">
        <v>1.41</v>
      </c>
      <c r="AR336" s="5">
        <v>4.17</v>
      </c>
      <c r="AS336" s="5">
        <v>0.63</v>
      </c>
      <c r="AT336" s="36">
        <v>3.76</v>
      </c>
      <c r="AU336" s="36">
        <v>0.61</v>
      </c>
      <c r="AV336" s="36">
        <v>3</v>
      </c>
      <c r="AW336" s="5">
        <v>0.5</v>
      </c>
      <c r="AX336" s="5">
        <v>1.1000000000000001</v>
      </c>
      <c r="AY336" s="36">
        <v>0.2</v>
      </c>
      <c r="AZ336" s="36">
        <v>0.2</v>
      </c>
      <c r="BA336" s="36">
        <v>0.9</v>
      </c>
      <c r="BK336" s="4">
        <f t="shared" si="757"/>
        <v>8693</v>
      </c>
      <c r="BL336" s="6">
        <f t="shared" si="758"/>
        <v>0.77716758196039271</v>
      </c>
      <c r="BM336" s="6">
        <f t="shared" si="759"/>
        <v>1.815222834251377E-2</v>
      </c>
      <c r="BN336" s="6">
        <f t="shared" si="760"/>
        <v>0.28378113355559914</v>
      </c>
      <c r="BO336" s="6">
        <f t="shared" si="761"/>
        <v>0.17119599248591111</v>
      </c>
      <c r="BP336" s="6">
        <f t="shared" si="762"/>
        <v>2.2554271215111362E-3</v>
      </c>
      <c r="BQ336" s="6">
        <f t="shared" si="763"/>
        <v>0.20193500372116099</v>
      </c>
      <c r="BR336" s="6">
        <f t="shared" si="764"/>
        <v>0.16387303851640514</v>
      </c>
      <c r="BS336" s="6">
        <f t="shared" si="765"/>
        <v>6.7441110035495314E-2</v>
      </c>
      <c r="BT336" s="6">
        <f t="shared" si="766"/>
        <v>1.3588110403397028E-2</v>
      </c>
      <c r="BU336" s="6">
        <f t="shared" si="767"/>
        <v>2.1135691137100184E-3</v>
      </c>
      <c r="BV336" s="5">
        <f t="shared" si="768"/>
        <v>1.63</v>
      </c>
      <c r="BW336" s="5">
        <f t="shared" si="769"/>
        <v>10.84</v>
      </c>
      <c r="BX336" s="36">
        <f t="shared" si="770"/>
        <v>56.75</v>
      </c>
      <c r="BY336" s="5">
        <f t="shared" si="771"/>
        <v>1.51</v>
      </c>
      <c r="BZ336" s="5">
        <f t="shared" si="772"/>
        <v>9.98</v>
      </c>
      <c r="CA336" s="5">
        <f t="shared" si="773"/>
        <v>6.34</v>
      </c>
      <c r="CB336" s="5">
        <f t="shared" si="774"/>
        <v>9.67</v>
      </c>
      <c r="CC336" s="5">
        <f t="shared" si="775"/>
        <v>2.73</v>
      </c>
      <c r="CD336" s="5">
        <f t="shared" si="776"/>
        <v>-6.4599999999999991</v>
      </c>
      <c r="CE336" s="34">
        <f t="shared" si="777"/>
        <v>8.7800000000000011</v>
      </c>
      <c r="CF336" s="34">
        <f t="shared" si="778"/>
        <v>20.059999999999999</v>
      </c>
      <c r="CG336" s="34">
        <f t="shared" si="779"/>
        <v>43.768693918245269</v>
      </c>
      <c r="CH336" s="5">
        <f t="shared" si="780"/>
        <v>8.11</v>
      </c>
      <c r="CI336" s="5">
        <f t="shared" si="781"/>
        <v>0.61</v>
      </c>
      <c r="CJ336" s="6">
        <f t="shared" si="782"/>
        <v>6.4000000000000001E-2</v>
      </c>
      <c r="CK336" s="5">
        <f t="shared" si="783"/>
        <v>7.8E-2</v>
      </c>
      <c r="CL336" s="5">
        <f t="shared" si="784"/>
        <v>15.298999999999999</v>
      </c>
      <c r="CM336" s="5">
        <f t="shared" si="785"/>
        <v>3.09</v>
      </c>
      <c r="CN336" s="5">
        <f t="shared" si="786"/>
        <v>0.6</v>
      </c>
      <c r="CO336" s="5">
        <f t="shared" si="787"/>
        <v>0.14000000000000001</v>
      </c>
      <c r="CP336" s="5">
        <f t="shared" si="788"/>
        <v>2.5299999999999998</v>
      </c>
      <c r="CQ336" s="6">
        <f t="shared" si="789"/>
        <v>0.189</v>
      </c>
      <c r="CR336" s="40">
        <f t="shared" si="790"/>
        <v>6.6E-3</v>
      </c>
      <c r="CS336" s="5">
        <f t="shared" si="791"/>
        <v>6.86</v>
      </c>
      <c r="CT336" s="5">
        <f t="shared" si="792"/>
        <v>5.81</v>
      </c>
      <c r="CU336" s="5">
        <f t="shared" si="793"/>
        <v>44.9</v>
      </c>
      <c r="CV336" s="5">
        <f t="shared" si="794"/>
        <v>32</v>
      </c>
      <c r="CW336" s="5">
        <f t="shared" si="795"/>
        <v>13.33</v>
      </c>
      <c r="CX336" s="5">
        <f t="shared" si="796"/>
        <v>5.64</v>
      </c>
      <c r="CY336" s="4">
        <f t="shared" si="797"/>
        <v>229</v>
      </c>
      <c r="CZ336" s="4">
        <f t="shared" si="798"/>
        <v>90.5</v>
      </c>
      <c r="DA336" s="4">
        <f t="shared" si="799"/>
        <v>2312</v>
      </c>
      <c r="DB336" s="5">
        <f t="shared" si="800"/>
        <v>1.3</v>
      </c>
      <c r="DC336" s="5">
        <f t="shared" si="801"/>
        <v>13.14</v>
      </c>
      <c r="DD336" s="5">
        <f t="shared" si="802"/>
        <v>98.8</v>
      </c>
      <c r="DE336" s="5">
        <f t="shared" si="803"/>
        <v>0.8</v>
      </c>
      <c r="DF336" s="5">
        <f t="shared" si="804"/>
        <v>1.91</v>
      </c>
      <c r="DG336" s="5">
        <f t="shared" si="805"/>
        <v>0.13</v>
      </c>
      <c r="DH336" s="5">
        <f t="shared" si="806"/>
        <v>0.28999999999999998</v>
      </c>
      <c r="DI336" s="5">
        <f t="shared" si="807"/>
        <v>0.39</v>
      </c>
      <c r="DJ336" s="5">
        <f t="shared" si="808"/>
        <v>16.16</v>
      </c>
      <c r="DK336" s="5">
        <f t="shared" si="809"/>
        <v>1.18</v>
      </c>
      <c r="DL336" s="5">
        <f t="shared" si="810"/>
        <v>17</v>
      </c>
      <c r="DM336" s="5">
        <f t="shared" si="811"/>
        <v>5.5</v>
      </c>
      <c r="DN336" s="5">
        <f t="shared" si="812"/>
        <v>2.2000000000000002</v>
      </c>
      <c r="DO336" s="5">
        <f t="shared" si="813"/>
        <v>6.5</v>
      </c>
      <c r="DP336" s="5">
        <f t="shared" si="814"/>
        <v>36</v>
      </c>
      <c r="DQ336" s="5">
        <f t="shared" si="815"/>
        <v>1.51</v>
      </c>
      <c r="DR336" s="5">
        <f t="shared" si="816"/>
        <v>1.34</v>
      </c>
      <c r="DS336" s="5">
        <f t="shared" si="817"/>
        <v>1.1200000000000001</v>
      </c>
      <c r="DT336" s="5">
        <f t="shared" si="818"/>
        <v>0.81</v>
      </c>
      <c r="DU336" s="5">
        <f t="shared" si="819"/>
        <v>1.2</v>
      </c>
      <c r="DV336" s="5">
        <f t="shared" si="820"/>
        <v>1.26</v>
      </c>
      <c r="DW336" s="5">
        <f t="shared" si="821"/>
        <v>1.02</v>
      </c>
      <c r="DX336" s="5">
        <f t="shared" si="822"/>
        <v>0.77</v>
      </c>
      <c r="DY336" s="5">
        <f t="shared" si="823"/>
        <v>1.2</v>
      </c>
      <c r="DZ336" s="36">
        <f t="shared" si="824"/>
        <v>45.2</v>
      </c>
      <c r="EA336" s="36">
        <f t="shared" si="825"/>
        <v>4.3</v>
      </c>
      <c r="EB336" s="4">
        <f t="shared" si="826"/>
        <v>-217.72603814850345</v>
      </c>
      <c r="EC336" s="4">
        <f t="shared" si="827"/>
        <v>68.77794787030183</v>
      </c>
      <c r="ED336" s="4">
        <f t="shared" si="828"/>
        <v>-124.99416391610346</v>
      </c>
      <c r="EE336" s="4">
        <f t="shared" si="829"/>
        <v>391.2832245495859</v>
      </c>
      <c r="EF336" s="4">
        <f t="shared" si="830"/>
        <v>94.938827580112275</v>
      </c>
      <c r="EG336" s="5">
        <f t="shared" si="831"/>
        <v>0.69437140627555327</v>
      </c>
      <c r="EH336" s="5">
        <f t="shared" si="832"/>
        <v>3.5032106148868389</v>
      </c>
      <c r="EI336" s="5">
        <f t="shared" si="833"/>
        <v>1.1590145321161849</v>
      </c>
      <c r="EJ336" s="5">
        <f t="shared" si="834"/>
        <v>0.49441876498075266</v>
      </c>
      <c r="EK336" s="5">
        <f t="shared" si="835"/>
        <v>0.24948486459883917</v>
      </c>
      <c r="EL336" s="5">
        <f t="shared" si="836"/>
        <v>1.2128221316704657</v>
      </c>
      <c r="EM336" s="5">
        <f t="shared" si="837"/>
        <v>0.31</v>
      </c>
      <c r="EN336" s="5">
        <f t="shared" si="838"/>
        <v>21.14</v>
      </c>
      <c r="EO336" s="36">
        <f t="shared" si="839"/>
        <v>1.45</v>
      </c>
      <c r="EP336" s="36">
        <f t="shared" si="840"/>
        <v>1.6</v>
      </c>
      <c r="EQ336" s="36">
        <f t="shared" si="841"/>
        <v>1.5</v>
      </c>
      <c r="ER336" s="36">
        <f t="shared" si="842"/>
        <v>86.927499999999995</v>
      </c>
      <c r="ES336" s="36">
        <f t="shared" si="843"/>
        <v>96</v>
      </c>
      <c r="ET336" s="36">
        <f t="shared" si="844"/>
        <v>114</v>
      </c>
      <c r="EU336" s="36">
        <f t="shared" si="845"/>
        <v>12.303000000000001</v>
      </c>
      <c r="EV336" s="36">
        <f t="shared" si="846"/>
        <v>8.14</v>
      </c>
      <c r="EW336" s="36">
        <f t="shared" si="847"/>
        <v>14.47</v>
      </c>
      <c r="EX336" s="36">
        <f t="shared" si="848"/>
        <v>12.303000000000001</v>
      </c>
      <c r="EY336" s="36">
        <f t="shared" si="849"/>
        <v>2.73</v>
      </c>
      <c r="EZ336" s="36">
        <f t="shared" si="850"/>
        <v>8.14</v>
      </c>
      <c r="FA336" s="5">
        <f t="shared" si="851"/>
        <v>1</v>
      </c>
      <c r="FB336" s="5">
        <f t="shared" si="852"/>
        <v>1.1000000000000001</v>
      </c>
      <c r="FC336" s="5">
        <f t="shared" si="853"/>
        <v>0.5</v>
      </c>
      <c r="FD336" s="36">
        <f t="shared" si="854"/>
        <v>86.927499999999995</v>
      </c>
      <c r="FE336" s="36">
        <f t="shared" si="855"/>
        <v>96</v>
      </c>
      <c r="FF336" s="36">
        <f t="shared" si="856"/>
        <v>102.5</v>
      </c>
      <c r="FG336" s="5">
        <f t="shared" si="857"/>
        <v>14.4</v>
      </c>
      <c r="FH336" s="36">
        <f t="shared" si="858"/>
        <v>24</v>
      </c>
      <c r="FI336" s="36">
        <f t="shared" si="859"/>
        <v>38</v>
      </c>
      <c r="FJ336" s="5">
        <f t="shared" si="860"/>
        <v>2.5333333333333332</v>
      </c>
      <c r="FK336" s="5">
        <f t="shared" si="861"/>
        <v>0.85</v>
      </c>
      <c r="FL336" s="5">
        <f t="shared" si="862"/>
        <v>0.9</v>
      </c>
      <c r="FM336" s="5">
        <f t="shared" si="863"/>
        <v>0.53333333333333333</v>
      </c>
      <c r="FN336" s="5">
        <f t="shared" si="864"/>
        <v>3</v>
      </c>
      <c r="FO336" s="5">
        <f t="shared" si="865"/>
        <v>1.5</v>
      </c>
      <c r="FP336" s="4">
        <f t="shared" si="866"/>
        <v>173.86</v>
      </c>
      <c r="FQ336" s="4">
        <f t="shared" si="867"/>
        <v>195</v>
      </c>
      <c r="FR336" s="4">
        <f t="shared" si="868"/>
        <v>395</v>
      </c>
      <c r="FS336" s="65">
        <f t="shared" si="869"/>
        <v>0.3563974203373016</v>
      </c>
      <c r="FT336" s="65">
        <f t="shared" si="870"/>
        <v>0.14896640907537381</v>
      </c>
      <c r="FU336" s="65">
        <f t="shared" si="871"/>
        <v>-0.32293183711181089</v>
      </c>
      <c r="FV336" s="65">
        <f t="shared" si="872"/>
        <v>-0.17254597829103155</v>
      </c>
      <c r="FW336" s="65">
        <f t="shared" si="873"/>
        <v>0.70049407717102807</v>
      </c>
      <c r="FX336" s="65">
        <f t="shared" si="874"/>
        <v>-2.5355827241460724E-2</v>
      </c>
      <c r="FY336" s="65">
        <f t="shared" si="875"/>
        <v>4.5763288390790109</v>
      </c>
      <c r="FZ336" s="65">
        <f t="shared" si="876"/>
        <v>-5.1661411717874826</v>
      </c>
      <c r="GA336" s="65">
        <f t="shared" si="877"/>
        <v>0.24247040351567373</v>
      </c>
      <c r="GB336" s="65">
        <f t="shared" si="878"/>
        <v>0.33976999999999996</v>
      </c>
      <c r="GC336" s="65">
        <f t="shared" si="879"/>
        <v>-1.543809</v>
      </c>
      <c r="GD336" s="65">
        <f t="shared" si="880"/>
        <v>-2.2715289999999997</v>
      </c>
    </row>
    <row r="337" spans="1:186">
      <c r="A337" s="38" t="s">
        <v>185</v>
      </c>
      <c r="B337" s="74">
        <v>681023</v>
      </c>
      <c r="C337" s="74">
        <v>4911288</v>
      </c>
      <c r="D337" s="39" t="s">
        <v>579</v>
      </c>
      <c r="E337" s="38" t="s">
        <v>655</v>
      </c>
      <c r="F337" s="60"/>
      <c r="G337" s="39" t="s">
        <v>602</v>
      </c>
      <c r="H337" s="5">
        <v>46.24</v>
      </c>
      <c r="I337" s="5">
        <v>1.46</v>
      </c>
      <c r="J337" s="5">
        <v>14.37</v>
      </c>
      <c r="K337" s="5">
        <v>12.3</v>
      </c>
      <c r="L337" s="5">
        <v>0.18</v>
      </c>
      <c r="M337" s="5">
        <v>7.51</v>
      </c>
      <c r="N337" s="5">
        <v>10.66</v>
      </c>
      <c r="O337" s="5">
        <v>3.33</v>
      </c>
      <c r="P337" s="5">
        <v>0.69</v>
      </c>
      <c r="Q337" s="28">
        <v>0.16</v>
      </c>
      <c r="R337" s="5">
        <v>3.3</v>
      </c>
      <c r="S337" s="5">
        <f t="shared" si="882"/>
        <v>100.2</v>
      </c>
      <c r="U337" s="4">
        <v>46</v>
      </c>
      <c r="V337" s="4">
        <v>322</v>
      </c>
      <c r="W337" s="4">
        <v>151</v>
      </c>
      <c r="X337" s="4">
        <v>48</v>
      </c>
      <c r="Y337" s="4">
        <v>41</v>
      </c>
      <c r="Z337" s="4">
        <v>78</v>
      </c>
      <c r="AA337" s="4">
        <v>55</v>
      </c>
      <c r="AB337" s="4">
        <v>15</v>
      </c>
      <c r="AC337" s="4">
        <v>222</v>
      </c>
      <c r="AD337" s="4">
        <v>34</v>
      </c>
      <c r="AE337" s="4">
        <v>92</v>
      </c>
      <c r="AF337" s="36">
        <v>6</v>
      </c>
      <c r="AG337" s="36">
        <v>36.700000000000003</v>
      </c>
      <c r="AH337" s="36">
        <v>6.4</v>
      </c>
      <c r="AI337" s="36">
        <v>17.7</v>
      </c>
      <c r="AJ337" s="36">
        <v>2.42</v>
      </c>
      <c r="AK337" s="5">
        <v>11.9</v>
      </c>
      <c r="AL337" s="5">
        <v>3.7</v>
      </c>
      <c r="AM337" s="5">
        <v>1.36</v>
      </c>
      <c r="AN337" s="5">
        <v>5</v>
      </c>
      <c r="AO337" s="5">
        <v>0.95</v>
      </c>
      <c r="AP337" s="5">
        <v>5.57</v>
      </c>
      <c r="AQ337" s="5">
        <v>1.31</v>
      </c>
      <c r="AR337" s="5">
        <v>3.58</v>
      </c>
      <c r="AS337" s="5">
        <v>0.55000000000000004</v>
      </c>
      <c r="AT337" s="36">
        <v>3.49</v>
      </c>
      <c r="AU337" s="36">
        <v>0.52</v>
      </c>
      <c r="AV337" s="36">
        <v>2.5</v>
      </c>
      <c r="AW337" s="5">
        <v>0.5</v>
      </c>
      <c r="AX337" s="5">
        <v>0.7</v>
      </c>
      <c r="AY337" s="36">
        <v>0.2</v>
      </c>
      <c r="AZ337" s="36">
        <v>0.1</v>
      </c>
      <c r="BA337" s="36">
        <v>1</v>
      </c>
      <c r="BK337" s="4">
        <f t="shared" si="757"/>
        <v>8753</v>
      </c>
      <c r="BL337" s="6">
        <f t="shared" si="758"/>
        <v>0.76951239806956229</v>
      </c>
      <c r="BM337" s="6">
        <f t="shared" si="759"/>
        <v>1.8277416124186281E-2</v>
      </c>
      <c r="BN337" s="6">
        <f t="shared" si="760"/>
        <v>0.28181996469896053</v>
      </c>
      <c r="BO337" s="6">
        <f t="shared" si="761"/>
        <v>0.1540388227927364</v>
      </c>
      <c r="BP337" s="6">
        <f t="shared" si="762"/>
        <v>2.5373555117000281E-3</v>
      </c>
      <c r="BQ337" s="6">
        <f t="shared" si="763"/>
        <v>0.18630612751178366</v>
      </c>
      <c r="BR337" s="6">
        <f t="shared" si="764"/>
        <v>0.19008559201141229</v>
      </c>
      <c r="BS337" s="6">
        <f t="shared" si="765"/>
        <v>0.1074540174249758</v>
      </c>
      <c r="BT337" s="6">
        <f t="shared" si="766"/>
        <v>1.4649681528662419E-2</v>
      </c>
      <c r="BU337" s="6">
        <f t="shared" si="767"/>
        <v>2.2544737212906864E-3</v>
      </c>
      <c r="BV337" s="5">
        <f t="shared" si="768"/>
        <v>1.46</v>
      </c>
      <c r="BW337" s="5">
        <f t="shared" si="769"/>
        <v>9.76</v>
      </c>
      <c r="BX337" s="36">
        <f t="shared" si="770"/>
        <v>57.36</v>
      </c>
      <c r="BY337" s="5">
        <f t="shared" si="771"/>
        <v>1.47</v>
      </c>
      <c r="BZ337" s="5">
        <f t="shared" si="772"/>
        <v>9.84</v>
      </c>
      <c r="CA337" s="5">
        <f t="shared" si="773"/>
        <v>7.3</v>
      </c>
      <c r="CB337" s="5">
        <f t="shared" si="774"/>
        <v>9.1300000000000008</v>
      </c>
      <c r="CC337" s="5">
        <f t="shared" si="775"/>
        <v>4.0199999999999996</v>
      </c>
      <c r="CD337" s="5">
        <f t="shared" si="776"/>
        <v>-6.6400000000000006</v>
      </c>
      <c r="CE337" s="34">
        <f t="shared" si="777"/>
        <v>8.1999999999999993</v>
      </c>
      <c r="CF337" s="34">
        <f t="shared" si="778"/>
        <v>22.19</v>
      </c>
      <c r="CG337" s="34">
        <f t="shared" si="779"/>
        <v>36.95358269490761</v>
      </c>
      <c r="CH337" s="5">
        <f t="shared" si="780"/>
        <v>8.1999999999999993</v>
      </c>
      <c r="CI337" s="5">
        <f t="shared" si="781"/>
        <v>0.65</v>
      </c>
      <c r="CJ337" s="6">
        <f t="shared" si="782"/>
        <v>5.8000000000000003E-2</v>
      </c>
      <c r="CK337" s="5">
        <f t="shared" si="783"/>
        <v>6.8000000000000005E-2</v>
      </c>
      <c r="CL337" s="5">
        <f t="shared" si="784"/>
        <v>18.655000000000001</v>
      </c>
      <c r="CM337" s="5">
        <f t="shared" si="785"/>
        <v>2.4500000000000002</v>
      </c>
      <c r="CN337" s="5">
        <f t="shared" si="786"/>
        <v>0.27</v>
      </c>
      <c r="CO337" s="5">
        <f t="shared" si="787"/>
        <v>0.47</v>
      </c>
      <c r="CP337" s="5">
        <f t="shared" si="788"/>
        <v>2.71</v>
      </c>
      <c r="CQ337" s="6">
        <f t="shared" si="789"/>
        <v>0.17599999999999999</v>
      </c>
      <c r="CR337" s="40">
        <f t="shared" si="790"/>
        <v>6.3E-3</v>
      </c>
      <c r="CS337" s="5">
        <f t="shared" si="791"/>
        <v>6.12</v>
      </c>
      <c r="CT337" s="5">
        <f t="shared" si="792"/>
        <v>5.73</v>
      </c>
      <c r="CU337" s="5">
        <f t="shared" si="793"/>
        <v>52.4</v>
      </c>
      <c r="CV337" s="5">
        <f t="shared" si="794"/>
        <v>36.799999999999997</v>
      </c>
      <c r="CW337" s="5">
        <f t="shared" si="795"/>
        <v>15.33</v>
      </c>
      <c r="CX337" s="5">
        <f t="shared" si="796"/>
        <v>5.07</v>
      </c>
      <c r="CY337" s="4">
        <f t="shared" si="797"/>
        <v>257</v>
      </c>
      <c r="CZ337" s="4">
        <f t="shared" si="798"/>
        <v>95.1</v>
      </c>
      <c r="DA337" s="4">
        <f t="shared" si="799"/>
        <v>2508</v>
      </c>
      <c r="DB337" s="5">
        <f t="shared" si="800"/>
        <v>1.08</v>
      </c>
      <c r="DC337" s="5">
        <f t="shared" si="801"/>
        <v>10.52</v>
      </c>
      <c r="DD337" s="5">
        <f t="shared" si="802"/>
        <v>73.400000000000006</v>
      </c>
      <c r="DE337" s="5">
        <f t="shared" si="803"/>
        <v>0.72</v>
      </c>
      <c r="DF337" s="5">
        <f t="shared" si="804"/>
        <v>1.72</v>
      </c>
      <c r="DG337" s="5">
        <f t="shared" si="805"/>
        <v>0.14000000000000001</v>
      </c>
      <c r="DH337" s="5">
        <f t="shared" si="806"/>
        <v>0.2</v>
      </c>
      <c r="DI337" s="5">
        <f t="shared" si="807"/>
        <v>0.42</v>
      </c>
      <c r="DJ337" s="5">
        <f t="shared" si="808"/>
        <v>13.590000000000002</v>
      </c>
      <c r="DK337" s="5">
        <f t="shared" si="809"/>
        <v>1.07</v>
      </c>
      <c r="DL337" s="5">
        <f t="shared" si="810"/>
        <v>12.8</v>
      </c>
      <c r="DM337" s="5">
        <f t="shared" si="811"/>
        <v>7</v>
      </c>
      <c r="DN337" s="5">
        <f t="shared" si="812"/>
        <v>1.4</v>
      </c>
      <c r="DO337" s="5">
        <f t="shared" si="813"/>
        <v>8.6</v>
      </c>
      <c r="DP337" s="5">
        <f t="shared" si="814"/>
        <v>60</v>
      </c>
      <c r="DQ337" s="5">
        <f t="shared" si="815"/>
        <v>1.23</v>
      </c>
      <c r="DR337" s="5">
        <f t="shared" si="816"/>
        <v>1.07</v>
      </c>
      <c r="DS337" s="5">
        <f t="shared" si="817"/>
        <v>1.1499999999999999</v>
      </c>
      <c r="DT337" s="5">
        <f t="shared" si="818"/>
        <v>0.67</v>
      </c>
      <c r="DU337" s="5">
        <f t="shared" si="819"/>
        <v>1.08</v>
      </c>
      <c r="DV337" s="5">
        <f t="shared" si="820"/>
        <v>0.97</v>
      </c>
      <c r="DW337" s="5">
        <f t="shared" si="821"/>
        <v>0.65</v>
      </c>
      <c r="DX337" s="5">
        <f t="shared" si="822"/>
        <v>1</v>
      </c>
      <c r="DY337" s="5">
        <f t="shared" si="823"/>
        <v>1.04</v>
      </c>
      <c r="DZ337" s="36">
        <f t="shared" si="824"/>
        <v>40</v>
      </c>
      <c r="EA337" s="36">
        <f t="shared" si="825"/>
        <v>4</v>
      </c>
      <c r="EB337" s="4">
        <f t="shared" si="826"/>
        <v>-282.88992790772568</v>
      </c>
      <c r="EC337" s="4">
        <f t="shared" si="827"/>
        <v>7.6767057286076801</v>
      </c>
      <c r="ED337" s="4">
        <f t="shared" si="828"/>
        <v>-220.45491827750229</v>
      </c>
      <c r="EE337" s="4">
        <f t="shared" si="829"/>
        <v>358.6223664287063</v>
      </c>
      <c r="EF337" s="4">
        <f t="shared" si="830"/>
        <v>188.70092784268604</v>
      </c>
      <c r="EG337" s="5">
        <f t="shared" si="831"/>
        <v>0.56121850976018317</v>
      </c>
      <c r="EH337" s="5">
        <f t="shared" si="832"/>
        <v>2.3088516867461952</v>
      </c>
      <c r="EI337" s="5">
        <f t="shared" si="833"/>
        <v>0.90295373574505189</v>
      </c>
      <c r="EJ337" s="5">
        <f t="shared" si="834"/>
        <v>0.64226122180635969</v>
      </c>
      <c r="EK337" s="5">
        <f t="shared" si="835"/>
        <v>0.40200350534732388</v>
      </c>
      <c r="EL337" s="5">
        <f t="shared" si="836"/>
        <v>1.4227431251909184</v>
      </c>
      <c r="EM337" s="5">
        <f t="shared" si="837"/>
        <v>0.31</v>
      </c>
      <c r="EN337" s="5">
        <f t="shared" si="838"/>
        <v>20.309999999999999</v>
      </c>
      <c r="EO337" s="36">
        <f t="shared" si="839"/>
        <v>1.46</v>
      </c>
      <c r="EP337" s="36">
        <f t="shared" si="840"/>
        <v>1.7999999999999998</v>
      </c>
      <c r="EQ337" s="36">
        <f t="shared" si="841"/>
        <v>1.6</v>
      </c>
      <c r="ER337" s="36">
        <f t="shared" si="842"/>
        <v>87.527000000000001</v>
      </c>
      <c r="ES337" s="36">
        <f t="shared" si="843"/>
        <v>92</v>
      </c>
      <c r="ET337" s="36">
        <f t="shared" si="844"/>
        <v>102</v>
      </c>
      <c r="EU337" s="36">
        <f t="shared" si="845"/>
        <v>11.07</v>
      </c>
      <c r="EV337" s="36">
        <f t="shared" si="846"/>
        <v>7.51</v>
      </c>
      <c r="EW337" s="36">
        <f t="shared" si="847"/>
        <v>14.37</v>
      </c>
      <c r="EX337" s="36">
        <f t="shared" si="848"/>
        <v>11.07</v>
      </c>
      <c r="EY337" s="36">
        <f t="shared" si="849"/>
        <v>4.0199999999999996</v>
      </c>
      <c r="EZ337" s="36">
        <f t="shared" si="850"/>
        <v>7.51</v>
      </c>
      <c r="FA337" s="5">
        <f t="shared" si="851"/>
        <v>0.83333333333333337</v>
      </c>
      <c r="FB337" s="5">
        <f t="shared" si="852"/>
        <v>0.7</v>
      </c>
      <c r="FC337" s="5">
        <f t="shared" si="853"/>
        <v>0.5</v>
      </c>
      <c r="FD337" s="36">
        <f t="shared" si="854"/>
        <v>87.527000000000001</v>
      </c>
      <c r="FE337" s="36">
        <f t="shared" si="855"/>
        <v>92</v>
      </c>
      <c r="FF337" s="36">
        <f t="shared" si="856"/>
        <v>111</v>
      </c>
      <c r="FG337" s="5">
        <f t="shared" si="857"/>
        <v>12</v>
      </c>
      <c r="FH337" s="36">
        <f t="shared" si="858"/>
        <v>23</v>
      </c>
      <c r="FI337" s="36">
        <f t="shared" si="859"/>
        <v>34</v>
      </c>
      <c r="FJ337" s="5">
        <f t="shared" si="860"/>
        <v>2.2666666666666666</v>
      </c>
      <c r="FK337" s="5">
        <f t="shared" si="861"/>
        <v>0.64</v>
      </c>
      <c r="FL337" s="5">
        <f t="shared" si="862"/>
        <v>0.75</v>
      </c>
      <c r="FM337" s="5">
        <f t="shared" si="863"/>
        <v>0.5</v>
      </c>
      <c r="FN337" s="5">
        <f t="shared" si="864"/>
        <v>2.5</v>
      </c>
      <c r="FO337" s="5">
        <f t="shared" si="865"/>
        <v>1.5</v>
      </c>
      <c r="FP337" s="4">
        <f t="shared" si="866"/>
        <v>175.06</v>
      </c>
      <c r="FQ337" s="4">
        <f t="shared" si="867"/>
        <v>185</v>
      </c>
      <c r="FR337" s="4">
        <f t="shared" si="868"/>
        <v>322</v>
      </c>
      <c r="FS337" s="65">
        <f t="shared" si="869"/>
        <v>0.26466894756435927</v>
      </c>
      <c r="FT337" s="65">
        <f t="shared" si="870"/>
        <v>0.11854091188612124</v>
      </c>
      <c r="FU337" s="65">
        <f t="shared" si="871"/>
        <v>-0.28143443960060044</v>
      </c>
      <c r="FV337" s="65">
        <f t="shared" si="872"/>
        <v>-6.8620373520179356E-2</v>
      </c>
      <c r="FW337" s="65">
        <f t="shared" si="873"/>
        <v>0.69320777317507565</v>
      </c>
      <c r="FX337" s="65">
        <f t="shared" si="874"/>
        <v>6.2560373111105643E-3</v>
      </c>
      <c r="FY337" s="65">
        <f t="shared" si="875"/>
        <v>4.7759655664227942</v>
      </c>
      <c r="FZ337" s="65">
        <f t="shared" si="876"/>
        <v>-5.1862461988215536</v>
      </c>
      <c r="GA337" s="65">
        <f t="shared" si="877"/>
        <v>0.15421162933529087</v>
      </c>
      <c r="GB337" s="65">
        <f t="shared" si="878"/>
        <v>0.28759500000000005</v>
      </c>
      <c r="GC337" s="65">
        <f t="shared" si="879"/>
        <v>-1.5965589999999998</v>
      </c>
      <c r="GD337" s="65">
        <f t="shared" si="880"/>
        <v>-2.3527950000000004</v>
      </c>
    </row>
    <row r="338" spans="1:186">
      <c r="A338" s="38" t="s">
        <v>185</v>
      </c>
      <c r="B338" s="74">
        <v>683263</v>
      </c>
      <c r="C338" s="74">
        <v>4911582</v>
      </c>
      <c r="D338" s="39" t="s">
        <v>579</v>
      </c>
      <c r="E338" s="38" t="s">
        <v>655</v>
      </c>
      <c r="F338" s="60"/>
      <c r="G338" s="39" t="s">
        <v>603</v>
      </c>
      <c r="H338" s="5">
        <v>48.05</v>
      </c>
      <c r="I338" s="5">
        <v>1.46</v>
      </c>
      <c r="J338" s="5">
        <v>15.01</v>
      </c>
      <c r="K338" s="5">
        <v>13.02</v>
      </c>
      <c r="L338" s="5">
        <v>0.15</v>
      </c>
      <c r="M338" s="5">
        <v>5.91</v>
      </c>
      <c r="N338" s="5">
        <v>10.86</v>
      </c>
      <c r="O338" s="5">
        <v>3.14</v>
      </c>
      <c r="P338" s="5">
        <v>0.31</v>
      </c>
      <c r="Q338" s="28">
        <v>0.21</v>
      </c>
      <c r="R338" s="5">
        <v>2.1</v>
      </c>
      <c r="S338" s="5">
        <f t="shared" si="882"/>
        <v>100.21999999999998</v>
      </c>
      <c r="U338" s="4">
        <v>44</v>
      </c>
      <c r="V338" s="4">
        <v>351</v>
      </c>
      <c r="W338" s="4">
        <v>205</v>
      </c>
      <c r="X338" s="4">
        <v>49</v>
      </c>
      <c r="Y338" s="4">
        <v>48</v>
      </c>
      <c r="Z338" s="4">
        <v>79</v>
      </c>
      <c r="AA338" s="4">
        <v>55</v>
      </c>
      <c r="AB338" s="4">
        <v>8</v>
      </c>
      <c r="AC338" s="4">
        <v>126</v>
      </c>
      <c r="AD338" s="4">
        <v>39</v>
      </c>
      <c r="AE338" s="4">
        <v>89</v>
      </c>
      <c r="AF338" s="36">
        <v>7.7</v>
      </c>
      <c r="AG338" s="36">
        <v>31</v>
      </c>
      <c r="AH338" s="36">
        <v>8.6999999999999993</v>
      </c>
      <c r="AI338" s="36">
        <v>20.5</v>
      </c>
      <c r="AJ338" s="36">
        <v>2.5</v>
      </c>
      <c r="AK338" s="5">
        <v>11.8</v>
      </c>
      <c r="AL338" s="5">
        <v>3.7</v>
      </c>
      <c r="AM338" s="5">
        <v>1.31</v>
      </c>
      <c r="AN338" s="5">
        <v>5.42</v>
      </c>
      <c r="AO338" s="5">
        <v>1.1100000000000001</v>
      </c>
      <c r="AP338" s="5">
        <v>6.53</v>
      </c>
      <c r="AQ338" s="5">
        <v>1.47</v>
      </c>
      <c r="AR338" s="5">
        <v>4.13</v>
      </c>
      <c r="AS338" s="5">
        <v>0.62</v>
      </c>
      <c r="AT338" s="36">
        <v>3.85</v>
      </c>
      <c r="AU338" s="36">
        <v>0.57999999999999996</v>
      </c>
      <c r="AV338" s="36">
        <v>2.8</v>
      </c>
      <c r="AW338" s="5">
        <v>0.6</v>
      </c>
      <c r="AX338" s="5">
        <v>1</v>
      </c>
      <c r="AY338" s="36">
        <v>0.1</v>
      </c>
      <c r="AZ338" s="36">
        <v>0.1</v>
      </c>
      <c r="BA338" s="36">
        <v>0.8</v>
      </c>
      <c r="BK338" s="4">
        <f t="shared" si="757"/>
        <v>8753</v>
      </c>
      <c r="BL338" s="6">
        <f t="shared" si="758"/>
        <v>0.79963388250956891</v>
      </c>
      <c r="BM338" s="6">
        <f t="shared" si="759"/>
        <v>1.8277416124186281E-2</v>
      </c>
      <c r="BN338" s="6">
        <f t="shared" si="760"/>
        <v>0.29437144538144733</v>
      </c>
      <c r="BO338" s="6">
        <f t="shared" si="761"/>
        <v>0.16305572949279901</v>
      </c>
      <c r="BP338" s="6">
        <f t="shared" si="762"/>
        <v>2.11446292641669E-3</v>
      </c>
      <c r="BQ338" s="6">
        <f t="shared" si="763"/>
        <v>0.14661374348796824</v>
      </c>
      <c r="BR338" s="6">
        <f t="shared" si="764"/>
        <v>0.19365192582025678</v>
      </c>
      <c r="BS338" s="6">
        <f t="shared" si="765"/>
        <v>0.10132300742174896</v>
      </c>
      <c r="BT338" s="6">
        <f t="shared" si="766"/>
        <v>6.5817409766454347E-3</v>
      </c>
      <c r="BU338" s="6">
        <f t="shared" si="767"/>
        <v>2.9589967591940255E-3</v>
      </c>
      <c r="BV338" s="5">
        <f t="shared" si="768"/>
        <v>1.55</v>
      </c>
      <c r="BW338" s="5">
        <f t="shared" si="769"/>
        <v>10.32</v>
      </c>
      <c r="BX338" s="36">
        <f t="shared" si="770"/>
        <v>50</v>
      </c>
      <c r="BY338" s="5">
        <f t="shared" si="771"/>
        <v>1.98</v>
      </c>
      <c r="BZ338" s="5">
        <f t="shared" si="772"/>
        <v>10.28</v>
      </c>
      <c r="CA338" s="5">
        <f t="shared" si="773"/>
        <v>7.44</v>
      </c>
      <c r="CB338" s="5">
        <f t="shared" si="774"/>
        <v>6.95</v>
      </c>
      <c r="CC338" s="5">
        <f t="shared" si="775"/>
        <v>3.45</v>
      </c>
      <c r="CD338" s="5">
        <f t="shared" si="776"/>
        <v>-7.4099999999999993</v>
      </c>
      <c r="CE338" s="34">
        <f t="shared" si="777"/>
        <v>6.22</v>
      </c>
      <c r="CF338" s="34">
        <f t="shared" si="778"/>
        <v>20.22</v>
      </c>
      <c r="CG338" s="34">
        <f t="shared" si="779"/>
        <v>30.761622156280911</v>
      </c>
      <c r="CH338" s="5">
        <f t="shared" si="780"/>
        <v>2.81</v>
      </c>
      <c r="CI338" s="5">
        <f t="shared" si="781"/>
        <v>0.28999999999999998</v>
      </c>
      <c r="CJ338" s="6">
        <f t="shared" si="782"/>
        <v>4.2000000000000003E-2</v>
      </c>
      <c r="CK338" s="5">
        <f t="shared" si="783"/>
        <v>6.3E-2</v>
      </c>
      <c r="CL338" s="5">
        <f t="shared" si="784"/>
        <v>10.678000000000001</v>
      </c>
      <c r="CM338" s="5">
        <f t="shared" si="785"/>
        <v>3.88</v>
      </c>
      <c r="CN338" s="5">
        <f t="shared" si="786"/>
        <v>0.23</v>
      </c>
      <c r="CO338" s="5">
        <f t="shared" si="787"/>
        <v>0.57999999999999996</v>
      </c>
      <c r="CP338" s="5">
        <f t="shared" si="788"/>
        <v>2.2799999999999998</v>
      </c>
      <c r="CQ338" s="6">
        <f t="shared" si="789"/>
        <v>0.19700000000000001</v>
      </c>
      <c r="CR338" s="40">
        <f t="shared" si="790"/>
        <v>6.1000000000000004E-3</v>
      </c>
      <c r="CS338" s="5">
        <f t="shared" si="791"/>
        <v>4.03</v>
      </c>
      <c r="CT338" s="5">
        <f t="shared" si="792"/>
        <v>3.56</v>
      </c>
      <c r="CU338" s="5">
        <f t="shared" si="793"/>
        <v>31</v>
      </c>
      <c r="CV338" s="5">
        <f t="shared" si="794"/>
        <v>31.8</v>
      </c>
      <c r="CW338" s="5">
        <f t="shared" si="795"/>
        <v>11.56</v>
      </c>
      <c r="CX338" s="5">
        <f t="shared" si="796"/>
        <v>5.32</v>
      </c>
      <c r="CY338" s="4">
        <f t="shared" si="797"/>
        <v>224</v>
      </c>
      <c r="CZ338" s="4">
        <f t="shared" si="798"/>
        <v>98.3</v>
      </c>
      <c r="DA338" s="4">
        <f t="shared" si="799"/>
        <v>2273</v>
      </c>
      <c r="DB338" s="5">
        <f t="shared" si="800"/>
        <v>0.79</v>
      </c>
      <c r="DC338" s="5">
        <f t="shared" si="801"/>
        <v>8.0500000000000007</v>
      </c>
      <c r="DD338" s="5">
        <f t="shared" si="802"/>
        <v>51.67</v>
      </c>
      <c r="DE338" s="5">
        <f t="shared" si="803"/>
        <v>0.73</v>
      </c>
      <c r="DF338" s="5">
        <f t="shared" si="804"/>
        <v>2</v>
      </c>
      <c r="DG338" s="5">
        <f t="shared" si="805"/>
        <v>0.16</v>
      </c>
      <c r="DH338" s="5">
        <f t="shared" si="806"/>
        <v>0.26</v>
      </c>
      <c r="DI338" s="5">
        <f t="shared" si="807"/>
        <v>0.38</v>
      </c>
      <c r="DJ338" s="5">
        <f t="shared" si="808"/>
        <v>16.25</v>
      </c>
      <c r="DK338" s="5">
        <f t="shared" si="809"/>
        <v>1.1299999999999999</v>
      </c>
      <c r="DL338" s="5">
        <f t="shared" si="810"/>
        <v>14.5</v>
      </c>
      <c r="DM338" s="5">
        <f t="shared" si="811"/>
        <v>10</v>
      </c>
      <c r="DN338" s="5">
        <f t="shared" si="812"/>
        <v>1.67</v>
      </c>
      <c r="DO338" s="5">
        <f t="shared" si="813"/>
        <v>7.7</v>
      </c>
      <c r="DP338" s="5">
        <f t="shared" si="814"/>
        <v>77</v>
      </c>
      <c r="DQ338" s="5">
        <f t="shared" si="815"/>
        <v>1.51</v>
      </c>
      <c r="DR338" s="5">
        <f t="shared" si="816"/>
        <v>1.45</v>
      </c>
      <c r="DS338" s="5">
        <f t="shared" si="817"/>
        <v>1.04</v>
      </c>
      <c r="DT338" s="5">
        <f t="shared" si="818"/>
        <v>0.72</v>
      </c>
      <c r="DU338" s="5">
        <f t="shared" si="819"/>
        <v>1.1499999999999999</v>
      </c>
      <c r="DV338" s="5">
        <f t="shared" si="820"/>
        <v>1.07</v>
      </c>
      <c r="DW338" s="5">
        <f t="shared" si="821"/>
        <v>0.78</v>
      </c>
      <c r="DX338" s="5">
        <f t="shared" si="822"/>
        <v>0.79</v>
      </c>
      <c r="DY338" s="5">
        <f t="shared" si="823"/>
        <v>1.38</v>
      </c>
      <c r="DZ338" s="36">
        <f t="shared" si="824"/>
        <v>46.7</v>
      </c>
      <c r="EA338" s="36">
        <f t="shared" si="825"/>
        <v>4.5</v>
      </c>
      <c r="EB338" s="4">
        <f t="shared" si="826"/>
        <v>-288.39319226536031</v>
      </c>
      <c r="EC338" s="4">
        <f t="shared" si="827"/>
        <v>29.538595224624043</v>
      </c>
      <c r="ED338" s="4">
        <f t="shared" si="828"/>
        <v>-200.83715465746067</v>
      </c>
      <c r="EE338" s="4">
        <f t="shared" si="829"/>
        <v>327.94688910495353</v>
      </c>
      <c r="EF338" s="4">
        <f t="shared" si="830"/>
        <v>197.51451567042244</v>
      </c>
      <c r="EG338" s="5">
        <f t="shared" si="831"/>
        <v>0.59458673189930444</v>
      </c>
      <c r="EH338" s="5">
        <f t="shared" si="832"/>
        <v>2.7292524931272446</v>
      </c>
      <c r="EI338" s="5">
        <f t="shared" si="833"/>
        <v>0.97644754186544358</v>
      </c>
      <c r="EJ338" s="5">
        <f t="shared" si="834"/>
        <v>0.55707712438998014</v>
      </c>
      <c r="EK338" s="5">
        <f t="shared" si="835"/>
        <v>0.35189745461666655</v>
      </c>
      <c r="EL338" s="5">
        <f t="shared" si="836"/>
        <v>1.3455504542106247</v>
      </c>
      <c r="EM338" s="5">
        <f t="shared" si="837"/>
        <v>0.31</v>
      </c>
      <c r="EN338" s="5">
        <f t="shared" si="838"/>
        <v>20.260000000000002</v>
      </c>
      <c r="EO338" s="36">
        <f t="shared" si="839"/>
        <v>1.46</v>
      </c>
      <c r="EP338" s="36">
        <f t="shared" si="840"/>
        <v>1.5</v>
      </c>
      <c r="EQ338" s="36">
        <f t="shared" si="841"/>
        <v>2.1</v>
      </c>
      <c r="ER338" s="36">
        <f t="shared" si="842"/>
        <v>87.527000000000001</v>
      </c>
      <c r="ES338" s="36">
        <f t="shared" si="843"/>
        <v>89</v>
      </c>
      <c r="ET338" s="36">
        <f t="shared" si="844"/>
        <v>117</v>
      </c>
      <c r="EU338" s="36">
        <f t="shared" si="845"/>
        <v>11.718</v>
      </c>
      <c r="EV338" s="36">
        <f t="shared" si="846"/>
        <v>5.91</v>
      </c>
      <c r="EW338" s="36">
        <f t="shared" si="847"/>
        <v>15.01</v>
      </c>
      <c r="EX338" s="36">
        <f t="shared" si="848"/>
        <v>11.718</v>
      </c>
      <c r="EY338" s="36">
        <f t="shared" si="849"/>
        <v>3.45</v>
      </c>
      <c r="EZ338" s="36">
        <f t="shared" si="850"/>
        <v>5.91</v>
      </c>
      <c r="FA338" s="5">
        <f t="shared" si="851"/>
        <v>0.93333333333333324</v>
      </c>
      <c r="FB338" s="5">
        <f t="shared" si="852"/>
        <v>1</v>
      </c>
      <c r="FC338" s="5">
        <f t="shared" si="853"/>
        <v>0.6</v>
      </c>
      <c r="FD338" s="36">
        <f t="shared" si="854"/>
        <v>87.527000000000001</v>
      </c>
      <c r="FE338" s="36">
        <f t="shared" si="855"/>
        <v>89</v>
      </c>
      <c r="FF338" s="36">
        <f t="shared" si="856"/>
        <v>63</v>
      </c>
      <c r="FG338" s="5">
        <f t="shared" si="857"/>
        <v>15.4</v>
      </c>
      <c r="FH338" s="36">
        <f t="shared" si="858"/>
        <v>22.25</v>
      </c>
      <c r="FI338" s="36">
        <f t="shared" si="859"/>
        <v>39</v>
      </c>
      <c r="FJ338" s="5">
        <f t="shared" si="860"/>
        <v>2.6</v>
      </c>
      <c r="FK338" s="5">
        <f t="shared" si="861"/>
        <v>0.86999999999999988</v>
      </c>
      <c r="FL338" s="5">
        <f t="shared" si="862"/>
        <v>0.96250000000000002</v>
      </c>
      <c r="FM338" s="5">
        <f t="shared" si="863"/>
        <v>0.26666666666666666</v>
      </c>
      <c r="FN338" s="5">
        <f t="shared" si="864"/>
        <v>2.8</v>
      </c>
      <c r="FO338" s="5">
        <f t="shared" si="865"/>
        <v>1.7999999999999998</v>
      </c>
      <c r="FP338" s="4">
        <f t="shared" si="866"/>
        <v>175.06</v>
      </c>
      <c r="FQ338" s="4">
        <f t="shared" si="867"/>
        <v>185</v>
      </c>
      <c r="FR338" s="4">
        <f t="shared" si="868"/>
        <v>351</v>
      </c>
      <c r="FS338" s="65">
        <f t="shared" si="869"/>
        <v>0.30212019233435239</v>
      </c>
      <c r="FT338" s="65">
        <f t="shared" si="870"/>
        <v>9.9235756690734547E-2</v>
      </c>
      <c r="FU338" s="65">
        <f t="shared" si="871"/>
        <v>-0.34512670224319181</v>
      </c>
      <c r="FV338" s="65">
        <f t="shared" si="872"/>
        <v>-0.3620274527813932</v>
      </c>
      <c r="FW338" s="65">
        <f t="shared" si="873"/>
        <v>0.70988333976716711</v>
      </c>
      <c r="FX338" s="65">
        <f t="shared" si="874"/>
        <v>-0.23972639202196513</v>
      </c>
      <c r="FY338" s="65">
        <f t="shared" si="875"/>
        <v>4.2307890595110447</v>
      </c>
      <c r="FZ338" s="65">
        <f t="shared" si="876"/>
        <v>-5.4899393474454303</v>
      </c>
      <c r="GA338" s="65">
        <f t="shared" si="877"/>
        <v>0.34723131992072176</v>
      </c>
      <c r="GB338" s="65">
        <f t="shared" si="878"/>
        <v>0.31681799999999999</v>
      </c>
      <c r="GC338" s="65">
        <f t="shared" si="879"/>
        <v>-1.55562</v>
      </c>
      <c r="GD338" s="65">
        <f t="shared" si="880"/>
        <v>-2.3487750000000003</v>
      </c>
    </row>
    <row r="339" spans="1:186">
      <c r="A339" s="38" t="s">
        <v>185</v>
      </c>
      <c r="B339" s="74">
        <v>681677</v>
      </c>
      <c r="C339" s="74">
        <v>4911654</v>
      </c>
      <c r="D339" s="39" t="s">
        <v>579</v>
      </c>
      <c r="E339" s="38" t="s">
        <v>655</v>
      </c>
      <c r="F339" s="60"/>
      <c r="G339" s="39" t="s">
        <v>604</v>
      </c>
      <c r="H339" s="5">
        <v>46.06</v>
      </c>
      <c r="I339" s="5">
        <v>1.47</v>
      </c>
      <c r="J339" s="5">
        <v>14.49</v>
      </c>
      <c r="K339" s="5">
        <v>12.74</v>
      </c>
      <c r="L339" s="5">
        <v>0.19</v>
      </c>
      <c r="M339" s="5">
        <v>6.63</v>
      </c>
      <c r="N339" s="5">
        <v>12.71</v>
      </c>
      <c r="O339" s="5">
        <v>2.94</v>
      </c>
      <c r="P339" s="5">
        <v>0.31</v>
      </c>
      <c r="Q339" s="28">
        <v>0.14000000000000001</v>
      </c>
      <c r="R339" s="5">
        <v>2.6</v>
      </c>
      <c r="S339" s="5">
        <f t="shared" si="882"/>
        <v>100.27999999999999</v>
      </c>
      <c r="U339" s="4">
        <v>45</v>
      </c>
      <c r="V339" s="4">
        <v>340</v>
      </c>
      <c r="W339" s="4">
        <v>205</v>
      </c>
      <c r="X339" s="4">
        <v>51</v>
      </c>
      <c r="Y339" s="4">
        <v>44</v>
      </c>
      <c r="Z339" s="4">
        <v>78</v>
      </c>
      <c r="AA339" s="4">
        <v>44</v>
      </c>
      <c r="AB339" s="4">
        <v>6</v>
      </c>
      <c r="AC339" s="4">
        <v>94</v>
      </c>
      <c r="AD339" s="4">
        <v>37</v>
      </c>
      <c r="AE339" s="4">
        <v>89</v>
      </c>
      <c r="AF339" s="36">
        <v>5.2</v>
      </c>
      <c r="AG339" s="36">
        <v>29.3</v>
      </c>
      <c r="AH339" s="36">
        <v>5.0999999999999996</v>
      </c>
      <c r="AI339" s="36">
        <v>14.7</v>
      </c>
      <c r="AJ339" s="36">
        <v>2.08</v>
      </c>
      <c r="AK339" s="5">
        <v>10.1</v>
      </c>
      <c r="AL339" s="5">
        <v>3.8</v>
      </c>
      <c r="AM339" s="5">
        <v>1.3</v>
      </c>
      <c r="AN339" s="5">
        <v>5.23</v>
      </c>
      <c r="AO339" s="5">
        <v>0.94</v>
      </c>
      <c r="AP339" s="5">
        <v>6.37</v>
      </c>
      <c r="AQ339" s="5">
        <v>1.41</v>
      </c>
      <c r="AR339" s="5">
        <v>4.07</v>
      </c>
      <c r="AS339" s="5">
        <v>0.56000000000000005</v>
      </c>
      <c r="AT339" s="36">
        <v>3.36</v>
      </c>
      <c r="AU339" s="36">
        <v>0.59</v>
      </c>
      <c r="AV339" s="36">
        <v>2.8</v>
      </c>
      <c r="AW339" s="5">
        <v>0.4</v>
      </c>
      <c r="AX339" s="5">
        <v>0.5</v>
      </c>
      <c r="AY339" s="36">
        <v>0.1</v>
      </c>
      <c r="AZ339" s="36" t="s">
        <v>576</v>
      </c>
      <c r="BA339" s="36" t="s">
        <v>581</v>
      </c>
      <c r="BK339" s="4">
        <f t="shared" si="757"/>
        <v>8813</v>
      </c>
      <c r="BL339" s="6">
        <f t="shared" si="758"/>
        <v>0.76651689132967216</v>
      </c>
      <c r="BM339" s="6">
        <f t="shared" si="759"/>
        <v>1.8402603905858787E-2</v>
      </c>
      <c r="BN339" s="6">
        <f t="shared" si="760"/>
        <v>0.28417336732692683</v>
      </c>
      <c r="BO339" s="6">
        <f t="shared" si="761"/>
        <v>0.15954915466499689</v>
      </c>
      <c r="BP339" s="6">
        <f t="shared" si="762"/>
        <v>2.6783197067944743E-3</v>
      </c>
      <c r="BQ339" s="6">
        <f t="shared" si="763"/>
        <v>0.16447531629868517</v>
      </c>
      <c r="BR339" s="6">
        <f t="shared" si="764"/>
        <v>0.22664051355206849</v>
      </c>
      <c r="BS339" s="6">
        <f t="shared" si="765"/>
        <v>9.4869312681510165E-2</v>
      </c>
      <c r="BT339" s="6">
        <f t="shared" si="766"/>
        <v>6.5817409766454347E-3</v>
      </c>
      <c r="BU339" s="6">
        <f t="shared" si="767"/>
        <v>1.9726645061293505E-3</v>
      </c>
      <c r="BV339" s="5">
        <f t="shared" si="768"/>
        <v>1.51</v>
      </c>
      <c r="BW339" s="5">
        <f t="shared" si="769"/>
        <v>10.11</v>
      </c>
      <c r="BX339" s="36">
        <f t="shared" si="770"/>
        <v>53.42</v>
      </c>
      <c r="BY339" s="5">
        <f t="shared" si="771"/>
        <v>1.73</v>
      </c>
      <c r="BZ339" s="5">
        <f t="shared" si="772"/>
        <v>9.86</v>
      </c>
      <c r="CA339" s="5">
        <f t="shared" si="773"/>
        <v>8.65</v>
      </c>
      <c r="CB339" s="5">
        <f t="shared" si="774"/>
        <v>10.5</v>
      </c>
      <c r="CC339" s="5">
        <f t="shared" si="775"/>
        <v>3.25</v>
      </c>
      <c r="CD339" s="5">
        <f t="shared" si="776"/>
        <v>-9.4600000000000009</v>
      </c>
      <c r="CE339" s="34">
        <f t="shared" si="777"/>
        <v>6.9399999999999995</v>
      </c>
      <c r="CF339" s="34">
        <f t="shared" si="778"/>
        <v>22.59</v>
      </c>
      <c r="CG339" s="34">
        <f t="shared" si="779"/>
        <v>30.721558211598047</v>
      </c>
      <c r="CH339" s="5">
        <f t="shared" si="780"/>
        <v>4.21</v>
      </c>
      <c r="CI339" s="5">
        <f t="shared" si="781"/>
        <v>0.28999999999999998</v>
      </c>
      <c r="CJ339" s="6">
        <f t="shared" si="782"/>
        <v>6.4000000000000001E-2</v>
      </c>
      <c r="CK339" s="5">
        <f t="shared" si="783"/>
        <v>6.4000000000000001E-2</v>
      </c>
      <c r="CL339" s="5">
        <f t="shared" si="784"/>
        <v>9.3070000000000004</v>
      </c>
      <c r="CM339" s="5">
        <f t="shared" si="785"/>
        <v>4.88</v>
      </c>
      <c r="CN339" s="5">
        <f t="shared" si="786"/>
        <v>0.21</v>
      </c>
      <c r="CO339" s="5">
        <f t="shared" si="787"/>
        <v>0.6</v>
      </c>
      <c r="CP339" s="5">
        <f t="shared" si="788"/>
        <v>2.41</v>
      </c>
      <c r="CQ339" s="6">
        <f t="shared" si="789"/>
        <v>0.14099999999999999</v>
      </c>
      <c r="CR339" s="40">
        <f t="shared" si="790"/>
        <v>6.1000000000000004E-3</v>
      </c>
      <c r="CS339" s="5">
        <f t="shared" si="791"/>
        <v>5.63</v>
      </c>
      <c r="CT339" s="5">
        <f t="shared" si="792"/>
        <v>5.75</v>
      </c>
      <c r="CU339" s="5">
        <f t="shared" si="793"/>
        <v>58.6</v>
      </c>
      <c r="CV339" s="5">
        <f t="shared" si="794"/>
        <v>31.8</v>
      </c>
      <c r="CW339" s="5">
        <f t="shared" si="795"/>
        <v>17.12</v>
      </c>
      <c r="CX339" s="5">
        <f t="shared" si="796"/>
        <v>4.38</v>
      </c>
      <c r="CY339" s="4">
        <f t="shared" si="797"/>
        <v>238</v>
      </c>
      <c r="CZ339" s="4">
        <f t="shared" si="798"/>
        <v>99</v>
      </c>
      <c r="DA339" s="4">
        <f t="shared" si="799"/>
        <v>2623</v>
      </c>
      <c r="DB339" s="5">
        <f t="shared" si="800"/>
        <v>0.79</v>
      </c>
      <c r="DC339" s="5">
        <f t="shared" si="801"/>
        <v>8.7200000000000006</v>
      </c>
      <c r="DD339" s="5">
        <f t="shared" si="802"/>
        <v>73.25</v>
      </c>
      <c r="DE339" s="5">
        <f t="shared" si="803"/>
        <v>0.83</v>
      </c>
      <c r="DF339" s="5">
        <f t="shared" si="804"/>
        <v>1.55</v>
      </c>
      <c r="DG339" s="5">
        <f t="shared" si="805"/>
        <v>0.12</v>
      </c>
      <c r="DH339" s="5">
        <f t="shared" si="806"/>
        <v>0.15</v>
      </c>
      <c r="DI339" s="5">
        <f t="shared" si="807"/>
        <v>0.44</v>
      </c>
      <c r="DJ339" s="5">
        <f t="shared" si="808"/>
        <v>12.259999999999998</v>
      </c>
      <c r="DK339" s="5">
        <f t="shared" si="809"/>
        <v>0.98</v>
      </c>
      <c r="DL339" s="5">
        <f t="shared" si="810"/>
        <v>12.75</v>
      </c>
      <c r="DM339" s="5" t="str">
        <f t="shared" si="811"/>
        <v/>
      </c>
      <c r="DN339" s="5">
        <f t="shared" si="812"/>
        <v>1.25</v>
      </c>
      <c r="DO339" s="5">
        <f t="shared" si="813"/>
        <v>10.4</v>
      </c>
      <c r="DP339" s="5" t="str">
        <f t="shared" si="814"/>
        <v/>
      </c>
      <c r="DQ339" s="5">
        <f t="shared" si="815"/>
        <v>1.01</v>
      </c>
      <c r="DR339" s="5">
        <f t="shared" si="816"/>
        <v>0.83</v>
      </c>
      <c r="DS339" s="5">
        <f t="shared" si="817"/>
        <v>1.23</v>
      </c>
      <c r="DT339" s="5">
        <f t="shared" si="818"/>
        <v>0.73</v>
      </c>
      <c r="DU339" s="5">
        <f t="shared" si="819"/>
        <v>1</v>
      </c>
      <c r="DV339" s="5">
        <f t="shared" si="820"/>
        <v>0.8</v>
      </c>
      <c r="DW339" s="5">
        <f t="shared" si="821"/>
        <v>0.57999999999999996</v>
      </c>
      <c r="DX339" s="5">
        <f t="shared" si="822"/>
        <v>1.57</v>
      </c>
      <c r="DY339" s="5">
        <f t="shared" si="823"/>
        <v>0.93</v>
      </c>
      <c r="DZ339" s="36">
        <f t="shared" si="824"/>
        <v>42.2</v>
      </c>
      <c r="EA339" s="36">
        <f t="shared" si="825"/>
        <v>3.8</v>
      </c>
      <c r="EB339" s="4">
        <f t="shared" si="826"/>
        <v>-314.92808525693323</v>
      </c>
      <c r="EC339" s="4">
        <f t="shared" si="827"/>
        <v>2.96090108368946</v>
      </c>
      <c r="ED339" s="4">
        <f t="shared" si="828"/>
        <v>-270.5587134353658</v>
      </c>
      <c r="EE339" s="4">
        <f t="shared" si="829"/>
        <v>342.42707486954083</v>
      </c>
      <c r="EF339" s="4">
        <f t="shared" si="830"/>
        <v>209.6120240467697</v>
      </c>
      <c r="EG339" s="5">
        <f t="shared" si="831"/>
        <v>0.51239366931440589</v>
      </c>
      <c r="EH339" s="5">
        <f t="shared" si="832"/>
        <v>2.8022899450112915</v>
      </c>
      <c r="EI339" s="5">
        <f t="shared" si="833"/>
        <v>0.86637265843503386</v>
      </c>
      <c r="EJ339" s="5">
        <f t="shared" si="834"/>
        <v>0.44752565847854286</v>
      </c>
      <c r="EK339" s="5">
        <f t="shared" si="835"/>
        <v>0.34158832265007771</v>
      </c>
      <c r="EL339" s="5">
        <f t="shared" si="836"/>
        <v>1.6326192781856477</v>
      </c>
      <c r="EM339" s="5">
        <f t="shared" si="837"/>
        <v>0.31</v>
      </c>
      <c r="EN339" s="5">
        <f t="shared" si="838"/>
        <v>21.29</v>
      </c>
      <c r="EO339" s="36">
        <f t="shared" si="839"/>
        <v>1.47</v>
      </c>
      <c r="EP339" s="36">
        <f t="shared" si="840"/>
        <v>1.9</v>
      </c>
      <c r="EQ339" s="36">
        <f t="shared" si="841"/>
        <v>1.4000000000000001</v>
      </c>
      <c r="ER339" s="36">
        <f t="shared" si="842"/>
        <v>88.126500000000007</v>
      </c>
      <c r="ES339" s="36">
        <f t="shared" si="843"/>
        <v>89</v>
      </c>
      <c r="ET339" s="36">
        <f t="shared" si="844"/>
        <v>111</v>
      </c>
      <c r="EU339" s="36">
        <f t="shared" si="845"/>
        <v>11.466000000000001</v>
      </c>
      <c r="EV339" s="36">
        <f t="shared" si="846"/>
        <v>6.63</v>
      </c>
      <c r="EW339" s="36">
        <f t="shared" si="847"/>
        <v>14.49</v>
      </c>
      <c r="EX339" s="36">
        <f t="shared" si="848"/>
        <v>11.466000000000001</v>
      </c>
      <c r="EY339" s="36">
        <f t="shared" si="849"/>
        <v>3.25</v>
      </c>
      <c r="EZ339" s="36">
        <f t="shared" si="850"/>
        <v>6.63</v>
      </c>
      <c r="FA339" s="5">
        <f t="shared" si="851"/>
        <v>0.93333333333333324</v>
      </c>
      <c r="FB339" s="5">
        <f t="shared" si="852"/>
        <v>0.5</v>
      </c>
      <c r="FC339" s="5">
        <f t="shared" si="853"/>
        <v>0.4</v>
      </c>
      <c r="FD339" s="36">
        <f t="shared" si="854"/>
        <v>88.126500000000007</v>
      </c>
      <c r="FE339" s="36">
        <f t="shared" si="855"/>
        <v>89</v>
      </c>
      <c r="FF339" s="36">
        <f t="shared" si="856"/>
        <v>47</v>
      </c>
      <c r="FG339" s="5">
        <f t="shared" si="857"/>
        <v>10.4</v>
      </c>
      <c r="FH339" s="36">
        <f t="shared" si="858"/>
        <v>22.25</v>
      </c>
      <c r="FI339" s="36">
        <f t="shared" si="859"/>
        <v>37</v>
      </c>
      <c r="FJ339" s="5">
        <f t="shared" si="860"/>
        <v>2.4666666666666668</v>
      </c>
      <c r="FK339" s="5">
        <f t="shared" si="861"/>
        <v>0.51</v>
      </c>
      <c r="FL339" s="5">
        <f t="shared" si="862"/>
        <v>0.65</v>
      </c>
      <c r="FM339" s="5">
        <f t="shared" si="863"/>
        <v>0.2</v>
      </c>
      <c r="FN339" s="5">
        <f t="shared" si="864"/>
        <v>2.8</v>
      </c>
      <c r="FO339" s="5">
        <f t="shared" si="865"/>
        <v>1.2000000000000002</v>
      </c>
      <c r="FP339" s="4">
        <f t="shared" si="866"/>
        <v>176.26</v>
      </c>
      <c r="FQ339" s="4">
        <f t="shared" si="867"/>
        <v>190</v>
      </c>
      <c r="FR339" s="4">
        <f t="shared" si="868"/>
        <v>340</v>
      </c>
      <c r="FS339" s="65">
        <f t="shared" si="869"/>
        <v>0.28532515125615449</v>
      </c>
      <c r="FT339" s="65">
        <f t="shared" si="870"/>
        <v>0.10602875232526186</v>
      </c>
      <c r="FU339" s="65">
        <f t="shared" si="871"/>
        <v>-0.3558786636713262</v>
      </c>
      <c r="FV339" s="65">
        <f t="shared" si="872"/>
        <v>-0.49669416237846437</v>
      </c>
      <c r="FW339" s="65">
        <f t="shared" si="873"/>
        <v>0.68854703973618625</v>
      </c>
      <c r="FX339" s="65">
        <f t="shared" si="874"/>
        <v>-0.36993592519445839</v>
      </c>
      <c r="FY339" s="65">
        <f t="shared" si="875"/>
        <v>4.1120040438012273</v>
      </c>
      <c r="FZ339" s="65">
        <f t="shared" si="876"/>
        <v>-5.7805048637319842</v>
      </c>
      <c r="GA339" s="65">
        <f t="shared" si="877"/>
        <v>0.15574639091163256</v>
      </c>
      <c r="GB339" s="65">
        <f t="shared" si="878"/>
        <v>0.26726300000000003</v>
      </c>
      <c r="GC339" s="65">
        <f t="shared" si="879"/>
        <v>-1.570133</v>
      </c>
      <c r="GD339" s="65">
        <f t="shared" si="880"/>
        <v>-2.3395650000000003</v>
      </c>
    </row>
    <row r="340" spans="1:186">
      <c r="A340" s="38" t="s">
        <v>185</v>
      </c>
      <c r="B340" s="74">
        <v>683790</v>
      </c>
      <c r="C340" s="74">
        <v>4913753</v>
      </c>
      <c r="D340" s="39" t="s">
        <v>579</v>
      </c>
      <c r="E340" s="38" t="s">
        <v>655</v>
      </c>
      <c r="F340" s="39" t="s">
        <v>605</v>
      </c>
      <c r="G340" s="39" t="s">
        <v>606</v>
      </c>
      <c r="H340" s="5">
        <v>47.27</v>
      </c>
      <c r="I340" s="5">
        <v>1.08</v>
      </c>
      <c r="J340" s="5">
        <v>16.690000000000001</v>
      </c>
      <c r="K340" s="5">
        <v>10.51</v>
      </c>
      <c r="L340" s="5">
        <v>0.15</v>
      </c>
      <c r="M340" s="5">
        <v>6.54</v>
      </c>
      <c r="N340" s="5">
        <v>13.33</v>
      </c>
      <c r="O340" s="5">
        <v>2.4900000000000002</v>
      </c>
      <c r="P340" s="5">
        <v>0.21</v>
      </c>
      <c r="Q340" s="28">
        <v>0.12</v>
      </c>
      <c r="R340" s="5">
        <v>1.9</v>
      </c>
      <c r="S340" s="5">
        <f t="shared" si="882"/>
        <v>100.29000000000002</v>
      </c>
      <c r="U340" s="4">
        <v>42</v>
      </c>
      <c r="V340" s="4">
        <v>291</v>
      </c>
      <c r="W340" s="4">
        <v>376</v>
      </c>
      <c r="X340" s="4">
        <v>43</v>
      </c>
      <c r="Y340" s="4">
        <v>44</v>
      </c>
      <c r="Z340" s="4">
        <v>38</v>
      </c>
      <c r="AA340" s="4">
        <v>27</v>
      </c>
      <c r="AB340" s="4">
        <v>5</v>
      </c>
      <c r="AC340" s="4">
        <v>147</v>
      </c>
      <c r="AD340" s="4">
        <v>27</v>
      </c>
      <c r="AE340" s="4">
        <v>61</v>
      </c>
      <c r="AF340" s="36">
        <v>4.7</v>
      </c>
      <c r="AG340" s="36">
        <v>40.4</v>
      </c>
      <c r="AH340" s="36">
        <v>6.5</v>
      </c>
      <c r="AI340" s="36">
        <v>13.3</v>
      </c>
      <c r="AJ340" s="36">
        <v>1.81</v>
      </c>
      <c r="AK340" s="5">
        <v>9.5</v>
      </c>
      <c r="AL340" s="5">
        <v>2.4</v>
      </c>
      <c r="AM340" s="5">
        <v>1.05</v>
      </c>
      <c r="AN340" s="5">
        <v>3.83</v>
      </c>
      <c r="AO340" s="5">
        <v>0.7</v>
      </c>
      <c r="AP340" s="5">
        <v>4.5199999999999996</v>
      </c>
      <c r="AQ340" s="5">
        <v>1.05</v>
      </c>
      <c r="AR340" s="5">
        <v>3.12</v>
      </c>
      <c r="AS340" s="5">
        <v>0.47</v>
      </c>
      <c r="AT340" s="36">
        <v>2.71</v>
      </c>
      <c r="AU340" s="36">
        <v>0.42</v>
      </c>
      <c r="AV340" s="36">
        <v>2.2000000000000002</v>
      </c>
      <c r="AW340" s="5">
        <v>0.3</v>
      </c>
      <c r="AX340" s="5">
        <v>0.7</v>
      </c>
      <c r="AY340" s="36">
        <v>0.1</v>
      </c>
      <c r="AZ340" s="36" t="s">
        <v>576</v>
      </c>
      <c r="BA340" s="36" t="s">
        <v>581</v>
      </c>
      <c r="BK340" s="4">
        <f t="shared" si="757"/>
        <v>6475</v>
      </c>
      <c r="BL340" s="6">
        <f t="shared" si="758"/>
        <v>0.78665335330337827</v>
      </c>
      <c r="BM340" s="6">
        <f t="shared" si="759"/>
        <v>1.3520280420630948E-2</v>
      </c>
      <c r="BN340" s="6">
        <f t="shared" si="760"/>
        <v>0.32731908217297512</v>
      </c>
      <c r="BO340" s="6">
        <f t="shared" si="761"/>
        <v>0.13162179085785849</v>
      </c>
      <c r="BP340" s="6">
        <f t="shared" si="762"/>
        <v>2.11446292641669E-3</v>
      </c>
      <c r="BQ340" s="6">
        <f t="shared" si="763"/>
        <v>0.16224261969734557</v>
      </c>
      <c r="BR340" s="6">
        <f t="shared" si="764"/>
        <v>0.23769614835948646</v>
      </c>
      <c r="BS340" s="6">
        <f t="shared" si="765"/>
        <v>8.0348499515972907E-2</v>
      </c>
      <c r="BT340" s="6">
        <f t="shared" si="766"/>
        <v>4.4585987261146496E-3</v>
      </c>
      <c r="BU340" s="6">
        <f t="shared" si="767"/>
        <v>1.6908552909680147E-3</v>
      </c>
      <c r="BV340" s="5">
        <f t="shared" si="768"/>
        <v>1.25</v>
      </c>
      <c r="BW340" s="5">
        <f t="shared" si="769"/>
        <v>8.33</v>
      </c>
      <c r="BX340" s="36">
        <f t="shared" si="770"/>
        <v>57.83</v>
      </c>
      <c r="BY340" s="5">
        <f t="shared" si="771"/>
        <v>1.45</v>
      </c>
      <c r="BZ340" s="5">
        <f t="shared" si="772"/>
        <v>15.45</v>
      </c>
      <c r="CA340" s="5">
        <f t="shared" si="773"/>
        <v>12.34</v>
      </c>
      <c r="CB340" s="5">
        <f t="shared" si="774"/>
        <v>9</v>
      </c>
      <c r="CC340" s="5">
        <f t="shared" si="775"/>
        <v>2.7</v>
      </c>
      <c r="CD340" s="5">
        <f t="shared" si="776"/>
        <v>-10.629999999999999</v>
      </c>
      <c r="CE340" s="34">
        <f t="shared" si="777"/>
        <v>6.75</v>
      </c>
      <c r="CF340" s="34">
        <f t="shared" si="778"/>
        <v>22.57</v>
      </c>
      <c r="CG340" s="34">
        <f t="shared" si="779"/>
        <v>29.906956136464334</v>
      </c>
      <c r="CH340" s="5">
        <f t="shared" si="780"/>
        <v>3.33</v>
      </c>
      <c r="CI340" s="5">
        <f t="shared" si="781"/>
        <v>0.27</v>
      </c>
      <c r="CJ340" s="6">
        <f t="shared" si="782"/>
        <v>5.0999999999999997E-2</v>
      </c>
      <c r="CK340" s="5">
        <f t="shared" si="783"/>
        <v>3.4000000000000002E-2</v>
      </c>
      <c r="CL340" s="5">
        <f t="shared" si="784"/>
        <v>15.474</v>
      </c>
      <c r="CM340" s="5">
        <f t="shared" si="785"/>
        <v>8.08</v>
      </c>
      <c r="CN340" s="5">
        <f t="shared" si="786"/>
        <v>0.12</v>
      </c>
      <c r="CO340" s="5">
        <f t="shared" si="787"/>
        <v>1.29</v>
      </c>
      <c r="CP340" s="5">
        <f t="shared" si="788"/>
        <v>2.2599999999999998</v>
      </c>
      <c r="CQ340" s="6">
        <f t="shared" si="789"/>
        <v>0.17399999999999999</v>
      </c>
      <c r="CR340" s="40">
        <f t="shared" si="790"/>
        <v>5.5999999999999999E-3</v>
      </c>
      <c r="CS340" s="5">
        <f t="shared" si="791"/>
        <v>8.6</v>
      </c>
      <c r="CT340" s="5">
        <f t="shared" si="792"/>
        <v>6.22</v>
      </c>
      <c r="CU340" s="5">
        <f t="shared" si="793"/>
        <v>57.7</v>
      </c>
      <c r="CV340" s="5">
        <f t="shared" si="794"/>
        <v>27.7</v>
      </c>
      <c r="CW340" s="5">
        <f t="shared" si="795"/>
        <v>12.98</v>
      </c>
      <c r="CX340" s="5">
        <f t="shared" si="796"/>
        <v>4.91</v>
      </c>
      <c r="CY340" s="4">
        <f t="shared" si="797"/>
        <v>240</v>
      </c>
      <c r="CZ340" s="4">
        <f t="shared" si="798"/>
        <v>106.1</v>
      </c>
      <c r="DA340" s="4">
        <f t="shared" si="799"/>
        <v>2389</v>
      </c>
      <c r="DB340" s="5">
        <f t="shared" si="800"/>
        <v>1.5</v>
      </c>
      <c r="DC340" s="5">
        <f t="shared" si="801"/>
        <v>14.91</v>
      </c>
      <c r="DD340" s="5">
        <f t="shared" si="802"/>
        <v>134.66999999999999</v>
      </c>
      <c r="DE340" s="5">
        <f t="shared" si="803"/>
        <v>0.81</v>
      </c>
      <c r="DF340" s="5">
        <f t="shared" si="804"/>
        <v>1.73</v>
      </c>
      <c r="DG340" s="5">
        <f t="shared" si="805"/>
        <v>0.11</v>
      </c>
      <c r="DH340" s="5">
        <f t="shared" si="806"/>
        <v>0.26</v>
      </c>
      <c r="DI340" s="5">
        <f t="shared" si="807"/>
        <v>0.4</v>
      </c>
      <c r="DJ340" s="5">
        <f t="shared" si="808"/>
        <v>11.61</v>
      </c>
      <c r="DK340" s="5">
        <f t="shared" si="809"/>
        <v>1.38</v>
      </c>
      <c r="DL340" s="5">
        <f t="shared" si="810"/>
        <v>21.67</v>
      </c>
      <c r="DM340" s="5" t="str">
        <f t="shared" si="811"/>
        <v/>
      </c>
      <c r="DN340" s="5">
        <f t="shared" si="812"/>
        <v>2.33</v>
      </c>
      <c r="DO340" s="5">
        <f t="shared" si="813"/>
        <v>6.7</v>
      </c>
      <c r="DP340" s="5" t="str">
        <f t="shared" si="814"/>
        <v/>
      </c>
      <c r="DQ340" s="5">
        <f t="shared" si="815"/>
        <v>1.6</v>
      </c>
      <c r="DR340" s="5">
        <f t="shared" si="816"/>
        <v>1.67</v>
      </c>
      <c r="DS340" s="5">
        <f t="shared" si="817"/>
        <v>0.96</v>
      </c>
      <c r="DT340" s="5">
        <f t="shared" si="818"/>
        <v>0.88</v>
      </c>
      <c r="DU340" s="5">
        <f t="shared" si="819"/>
        <v>1.4</v>
      </c>
      <c r="DV340" s="5">
        <f t="shared" si="820"/>
        <v>1.23</v>
      </c>
      <c r="DW340" s="5">
        <f t="shared" si="821"/>
        <v>1.0900000000000001</v>
      </c>
      <c r="DX340" s="5">
        <f t="shared" si="822"/>
        <v>0.88</v>
      </c>
      <c r="DY340" s="5">
        <f t="shared" si="823"/>
        <v>1.23</v>
      </c>
      <c r="DZ340" s="36">
        <f t="shared" si="824"/>
        <v>31.7</v>
      </c>
      <c r="EA340" s="36">
        <f t="shared" si="825"/>
        <v>3</v>
      </c>
      <c r="EB340" s="4">
        <f t="shared" si="826"/>
        <v>-313.58604914934472</v>
      </c>
      <c r="EC340" s="4">
        <f t="shared" si="827"/>
        <v>18.946587286047535</v>
      </c>
      <c r="ED340" s="4">
        <f t="shared" si="828"/>
        <v>-232.8803127880854</v>
      </c>
      <c r="EE340" s="4">
        <f t="shared" si="829"/>
        <v>307.38469097583504</v>
      </c>
      <c r="EF340" s="4">
        <f t="shared" si="830"/>
        <v>228.66872173811743</v>
      </c>
      <c r="EG340" s="5">
        <f t="shared" si="831"/>
        <v>0.58442702561725446</v>
      </c>
      <c r="EH340" s="5">
        <f t="shared" si="832"/>
        <v>3.8612932092565626</v>
      </c>
      <c r="EI340" s="5">
        <f t="shared" si="833"/>
        <v>1.0151984317951424</v>
      </c>
      <c r="EJ340" s="5">
        <f t="shared" si="834"/>
        <v>0.35669874377853666</v>
      </c>
      <c r="EK340" s="5">
        <f t="shared" si="835"/>
        <v>0.24873836526361359</v>
      </c>
      <c r="EL340" s="5">
        <f t="shared" si="836"/>
        <v>1.4721676245335555</v>
      </c>
      <c r="EM340" s="5">
        <f t="shared" si="837"/>
        <v>0.35</v>
      </c>
      <c r="EN340" s="5">
        <f t="shared" si="838"/>
        <v>19.52</v>
      </c>
      <c r="EO340" s="36">
        <f t="shared" si="839"/>
        <v>1.08</v>
      </c>
      <c r="EP340" s="36">
        <f t="shared" si="840"/>
        <v>1.5</v>
      </c>
      <c r="EQ340" s="36">
        <f t="shared" si="841"/>
        <v>1.2</v>
      </c>
      <c r="ER340" s="36">
        <f t="shared" si="842"/>
        <v>64.746000000000009</v>
      </c>
      <c r="ES340" s="36">
        <f t="shared" si="843"/>
        <v>61</v>
      </c>
      <c r="ET340" s="36">
        <f t="shared" si="844"/>
        <v>81</v>
      </c>
      <c r="EU340" s="36">
        <f t="shared" si="845"/>
        <v>9.4589999999999996</v>
      </c>
      <c r="EV340" s="36">
        <f t="shared" si="846"/>
        <v>6.54</v>
      </c>
      <c r="EW340" s="36">
        <f t="shared" si="847"/>
        <v>16.690000000000001</v>
      </c>
      <c r="EX340" s="36">
        <f t="shared" si="848"/>
        <v>9.4589999999999996</v>
      </c>
      <c r="EY340" s="36">
        <f t="shared" si="849"/>
        <v>2.7</v>
      </c>
      <c r="EZ340" s="36">
        <f t="shared" si="850"/>
        <v>6.54</v>
      </c>
      <c r="FA340" s="5">
        <f t="shared" si="851"/>
        <v>0.73333333333333339</v>
      </c>
      <c r="FB340" s="5">
        <f t="shared" si="852"/>
        <v>0.7</v>
      </c>
      <c r="FC340" s="5">
        <f t="shared" si="853"/>
        <v>0.3</v>
      </c>
      <c r="FD340" s="36">
        <f t="shared" si="854"/>
        <v>64.746000000000009</v>
      </c>
      <c r="FE340" s="36">
        <f t="shared" si="855"/>
        <v>61</v>
      </c>
      <c r="FF340" s="36">
        <f t="shared" si="856"/>
        <v>73.5</v>
      </c>
      <c r="FG340" s="5">
        <f t="shared" si="857"/>
        <v>9.4</v>
      </c>
      <c r="FH340" s="36">
        <f t="shared" si="858"/>
        <v>15.25</v>
      </c>
      <c r="FI340" s="36">
        <f t="shared" si="859"/>
        <v>27</v>
      </c>
      <c r="FJ340" s="5">
        <f t="shared" si="860"/>
        <v>1.8</v>
      </c>
      <c r="FK340" s="5">
        <f t="shared" si="861"/>
        <v>0.65</v>
      </c>
      <c r="FL340" s="5">
        <f t="shared" si="862"/>
        <v>0.58750000000000002</v>
      </c>
      <c r="FM340" s="5">
        <f t="shared" si="863"/>
        <v>0.16666666666666666</v>
      </c>
      <c r="FN340" s="5">
        <f t="shared" si="864"/>
        <v>2.2000000000000002</v>
      </c>
      <c r="FO340" s="5">
        <f t="shared" si="865"/>
        <v>0.89999999999999991</v>
      </c>
      <c r="FP340" s="4">
        <f t="shared" si="866"/>
        <v>129.5</v>
      </c>
      <c r="FQ340" s="4">
        <f t="shared" si="867"/>
        <v>120</v>
      </c>
      <c r="FR340" s="4">
        <f t="shared" si="868"/>
        <v>291</v>
      </c>
      <c r="FS340" s="65">
        <f t="shared" si="869"/>
        <v>0.35162322056863665</v>
      </c>
      <c r="FT340" s="65">
        <f t="shared" si="870"/>
        <v>0.20994952631664865</v>
      </c>
      <c r="FU340" s="65">
        <f t="shared" si="871"/>
        <v>-0.3010299956639812</v>
      </c>
      <c r="FV340" s="65">
        <f t="shared" si="872"/>
        <v>-0.15490195998574319</v>
      </c>
      <c r="FW340" s="65">
        <f t="shared" si="873"/>
        <v>0.83369270577971788</v>
      </c>
      <c r="FX340" s="65">
        <f t="shared" si="874"/>
        <v>-4.1862446677150923E-2</v>
      </c>
      <c r="FY340" s="65">
        <f t="shared" si="875"/>
        <v>4.6133437634439387</v>
      </c>
      <c r="FZ340" s="65">
        <f t="shared" si="876"/>
        <v>-5.1387003241145193</v>
      </c>
      <c r="GA340" s="65">
        <f t="shared" si="877"/>
        <v>0.30066104511959002</v>
      </c>
      <c r="GB340" s="65">
        <f t="shared" si="878"/>
        <v>0.31712100000000015</v>
      </c>
      <c r="GC340" s="65">
        <f t="shared" si="879"/>
        <v>-1.5643290000000001</v>
      </c>
      <c r="GD340" s="65">
        <f t="shared" si="880"/>
        <v>-2.4022990000000002</v>
      </c>
    </row>
    <row r="341" spans="1:186">
      <c r="A341" s="38" t="s">
        <v>185</v>
      </c>
      <c r="B341" s="74">
        <v>683414</v>
      </c>
      <c r="C341" s="74">
        <v>4913072</v>
      </c>
      <c r="D341" s="39" t="s">
        <v>579</v>
      </c>
      <c r="E341" s="38" t="s">
        <v>655</v>
      </c>
      <c r="F341" s="60"/>
      <c r="G341" s="39" t="s">
        <v>607</v>
      </c>
      <c r="H341" s="5">
        <v>47.99</v>
      </c>
      <c r="I341" s="5">
        <v>1.33</v>
      </c>
      <c r="J341" s="5">
        <v>13.78</v>
      </c>
      <c r="K341" s="5">
        <v>11.91</v>
      </c>
      <c r="L341" s="5">
        <v>0.18</v>
      </c>
      <c r="M341" s="5">
        <v>5.61</v>
      </c>
      <c r="N341" s="5">
        <v>11.94</v>
      </c>
      <c r="O341" s="5">
        <v>3.48</v>
      </c>
      <c r="P341" s="5">
        <v>0.65</v>
      </c>
      <c r="Q341" s="28">
        <v>0.2</v>
      </c>
      <c r="R341" s="5">
        <v>3.2</v>
      </c>
      <c r="S341" s="5">
        <f t="shared" si="882"/>
        <v>100.27000000000002</v>
      </c>
      <c r="U341" s="4">
        <v>41</v>
      </c>
      <c r="V341" s="4">
        <v>283</v>
      </c>
      <c r="W341" s="4">
        <v>116</v>
      </c>
      <c r="X341" s="4">
        <v>45</v>
      </c>
      <c r="Y341" s="4">
        <v>26</v>
      </c>
      <c r="Z341" s="4">
        <v>69</v>
      </c>
      <c r="AA341" s="4">
        <v>43</v>
      </c>
      <c r="AB341" s="4">
        <v>16</v>
      </c>
      <c r="AC341" s="4">
        <v>169</v>
      </c>
      <c r="AD341" s="4">
        <v>34</v>
      </c>
      <c r="AE341" s="4">
        <v>82</v>
      </c>
      <c r="AF341" s="36">
        <v>6.4</v>
      </c>
      <c r="AG341" s="36">
        <v>91.3</v>
      </c>
      <c r="AH341" s="36">
        <v>7.6</v>
      </c>
      <c r="AI341" s="36">
        <v>19</v>
      </c>
      <c r="AJ341" s="36">
        <v>2.4900000000000002</v>
      </c>
      <c r="AK341" s="5">
        <v>11.7</v>
      </c>
      <c r="AL341" s="5">
        <v>3.8</v>
      </c>
      <c r="AM341" s="5">
        <v>1.31</v>
      </c>
      <c r="AN341" s="5">
        <v>4.9000000000000004</v>
      </c>
      <c r="AO341" s="5">
        <v>0.94</v>
      </c>
      <c r="AP341" s="5">
        <v>5.48</v>
      </c>
      <c r="AQ341" s="5">
        <v>1.26</v>
      </c>
      <c r="AR341" s="5">
        <v>3.8</v>
      </c>
      <c r="AS341" s="5">
        <v>0.56999999999999995</v>
      </c>
      <c r="AT341" s="36">
        <v>3.22</v>
      </c>
      <c r="AU341" s="36">
        <v>0.53</v>
      </c>
      <c r="AV341" s="36">
        <v>2.8</v>
      </c>
      <c r="AW341" s="5">
        <v>0.5</v>
      </c>
      <c r="AX341" s="5">
        <v>1</v>
      </c>
      <c r="AY341" s="36">
        <v>0.1</v>
      </c>
      <c r="AZ341" s="36">
        <v>0.1</v>
      </c>
      <c r="BA341" s="36">
        <v>0.6</v>
      </c>
      <c r="BK341" s="4">
        <f t="shared" si="757"/>
        <v>7973</v>
      </c>
      <c r="BL341" s="6">
        <f t="shared" si="758"/>
        <v>0.7986353802629389</v>
      </c>
      <c r="BM341" s="6">
        <f t="shared" si="759"/>
        <v>1.6649974962443668E-2</v>
      </c>
      <c r="BN341" s="6">
        <f t="shared" si="760"/>
        <v>0.27024906844479307</v>
      </c>
      <c r="BO341" s="6">
        <f t="shared" si="761"/>
        <v>0.14915466499686914</v>
      </c>
      <c r="BP341" s="6">
        <f t="shared" si="762"/>
        <v>2.5373555117000281E-3</v>
      </c>
      <c r="BQ341" s="6">
        <f t="shared" si="763"/>
        <v>0.13917142148350287</v>
      </c>
      <c r="BR341" s="6">
        <f t="shared" si="764"/>
        <v>0.21291012838801712</v>
      </c>
      <c r="BS341" s="6">
        <f t="shared" si="765"/>
        <v>0.11229428848015489</v>
      </c>
      <c r="BT341" s="6">
        <f t="shared" si="766"/>
        <v>1.3800424628450107E-2</v>
      </c>
      <c r="BU341" s="6">
        <f t="shared" si="767"/>
        <v>2.8180921516133581E-3</v>
      </c>
      <c r="BV341" s="5">
        <f t="shared" si="768"/>
        <v>1.42</v>
      </c>
      <c r="BW341" s="5">
        <f t="shared" si="769"/>
        <v>9.44</v>
      </c>
      <c r="BX341" s="36">
        <f t="shared" si="770"/>
        <v>50.93</v>
      </c>
      <c r="BY341" s="5">
        <f t="shared" si="771"/>
        <v>1.91</v>
      </c>
      <c r="BZ341" s="5">
        <f t="shared" si="772"/>
        <v>10.36</v>
      </c>
      <c r="CA341" s="5">
        <f t="shared" si="773"/>
        <v>8.98</v>
      </c>
      <c r="CB341" s="5">
        <f t="shared" si="774"/>
        <v>6.65</v>
      </c>
      <c r="CC341" s="5">
        <f t="shared" si="775"/>
        <v>4.13</v>
      </c>
      <c r="CD341" s="5">
        <f t="shared" si="776"/>
        <v>-7.81</v>
      </c>
      <c r="CE341" s="34">
        <f t="shared" si="777"/>
        <v>6.2600000000000007</v>
      </c>
      <c r="CF341" s="34">
        <f t="shared" si="778"/>
        <v>21.68</v>
      </c>
      <c r="CG341" s="34">
        <f t="shared" si="779"/>
        <v>28.874538745387458</v>
      </c>
      <c r="CH341" s="5">
        <f t="shared" si="780"/>
        <v>6.18</v>
      </c>
      <c r="CI341" s="5">
        <f t="shared" si="781"/>
        <v>0.68</v>
      </c>
      <c r="CJ341" s="6">
        <f t="shared" si="782"/>
        <v>4.1000000000000002E-2</v>
      </c>
      <c r="CK341" s="5">
        <f t="shared" si="783"/>
        <v>9.5000000000000001E-2</v>
      </c>
      <c r="CL341" s="5">
        <f t="shared" si="784"/>
        <v>14.444000000000001</v>
      </c>
      <c r="CM341" s="5">
        <f t="shared" si="785"/>
        <v>5.71</v>
      </c>
      <c r="CN341" s="5">
        <f t="shared" si="786"/>
        <v>0.22</v>
      </c>
      <c r="CO341" s="5">
        <f t="shared" si="787"/>
        <v>0.41</v>
      </c>
      <c r="CP341" s="5">
        <f t="shared" si="788"/>
        <v>2.41</v>
      </c>
      <c r="CQ341" s="6">
        <f t="shared" si="789"/>
        <v>0.188</v>
      </c>
      <c r="CR341" s="40">
        <f t="shared" si="790"/>
        <v>6.1999999999999998E-3</v>
      </c>
      <c r="CS341" s="5">
        <f t="shared" si="791"/>
        <v>14.27</v>
      </c>
      <c r="CT341" s="5">
        <f t="shared" si="792"/>
        <v>12.01</v>
      </c>
      <c r="CU341" s="5">
        <f t="shared" si="793"/>
        <v>91.3</v>
      </c>
      <c r="CV341" s="5">
        <f t="shared" si="794"/>
        <v>29.3</v>
      </c>
      <c r="CW341" s="5">
        <f t="shared" si="795"/>
        <v>12.81</v>
      </c>
      <c r="CX341" s="5">
        <f t="shared" si="796"/>
        <v>5.9</v>
      </c>
      <c r="CY341" s="4">
        <f t="shared" si="797"/>
        <v>235</v>
      </c>
      <c r="CZ341" s="4">
        <f t="shared" si="798"/>
        <v>97.2</v>
      </c>
      <c r="DA341" s="4">
        <f t="shared" si="799"/>
        <v>2476</v>
      </c>
      <c r="DB341" s="5">
        <f t="shared" si="800"/>
        <v>2.69</v>
      </c>
      <c r="DC341" s="5">
        <f t="shared" si="801"/>
        <v>28.35</v>
      </c>
      <c r="DD341" s="5">
        <f t="shared" si="802"/>
        <v>182.6</v>
      </c>
      <c r="DE341" s="5">
        <f t="shared" si="803"/>
        <v>0.87</v>
      </c>
      <c r="DF341" s="5">
        <f t="shared" si="804"/>
        <v>1.99</v>
      </c>
      <c r="DG341" s="5">
        <f t="shared" si="805"/>
        <v>0.16</v>
      </c>
      <c r="DH341" s="5">
        <f t="shared" si="806"/>
        <v>0.31</v>
      </c>
      <c r="DI341" s="5">
        <f t="shared" si="807"/>
        <v>0.41</v>
      </c>
      <c r="DJ341" s="5">
        <f t="shared" si="808"/>
        <v>14.62</v>
      </c>
      <c r="DK341" s="5">
        <f t="shared" si="809"/>
        <v>1.19</v>
      </c>
      <c r="DL341" s="5">
        <f t="shared" si="810"/>
        <v>15.2</v>
      </c>
      <c r="DM341" s="5">
        <f t="shared" si="811"/>
        <v>10</v>
      </c>
      <c r="DN341" s="5">
        <f t="shared" si="812"/>
        <v>2</v>
      </c>
      <c r="DO341" s="5">
        <f t="shared" si="813"/>
        <v>6.4</v>
      </c>
      <c r="DP341" s="5">
        <f t="shared" si="814"/>
        <v>64</v>
      </c>
      <c r="DQ341" s="5">
        <f t="shared" si="815"/>
        <v>1.58</v>
      </c>
      <c r="DR341" s="5">
        <f t="shared" si="816"/>
        <v>1.23</v>
      </c>
      <c r="DS341" s="5">
        <f t="shared" si="817"/>
        <v>1.28</v>
      </c>
      <c r="DT341" s="5">
        <f t="shared" si="818"/>
        <v>0.72</v>
      </c>
      <c r="DU341" s="5">
        <f t="shared" si="819"/>
        <v>1.21</v>
      </c>
      <c r="DV341" s="5">
        <f t="shared" si="820"/>
        <v>1.29</v>
      </c>
      <c r="DW341" s="5">
        <f t="shared" si="821"/>
        <v>0.93</v>
      </c>
      <c r="DX341" s="5">
        <f t="shared" si="822"/>
        <v>0.79</v>
      </c>
      <c r="DY341" s="5">
        <f t="shared" si="823"/>
        <v>1.25</v>
      </c>
      <c r="DZ341" s="36">
        <f t="shared" si="824"/>
        <v>40.4</v>
      </c>
      <c r="EA341" s="36">
        <f t="shared" si="825"/>
        <v>3.7</v>
      </c>
      <c r="EB341" s="4">
        <f t="shared" si="826"/>
        <v>-311.4039922397219</v>
      </c>
      <c r="EC341" s="4">
        <f t="shared" si="827"/>
        <v>-1.8230052796368024</v>
      </c>
      <c r="ED341" s="4">
        <f t="shared" si="828"/>
        <v>-281.66590143984621</v>
      </c>
      <c r="EE341" s="4">
        <f t="shared" si="829"/>
        <v>304.97606144281571</v>
      </c>
      <c r="EF341" s="4">
        <f t="shared" si="830"/>
        <v>251.84694383682108</v>
      </c>
      <c r="EG341" s="5">
        <f t="shared" si="831"/>
        <v>0.48977225231326588</v>
      </c>
      <c r="EH341" s="5">
        <f t="shared" si="832"/>
        <v>2.1440097979452633</v>
      </c>
      <c r="EI341" s="5">
        <f t="shared" si="833"/>
        <v>0.79739058713555078</v>
      </c>
      <c r="EJ341" s="5">
        <f t="shared" si="834"/>
        <v>0.59214258992791713</v>
      </c>
      <c r="EK341" s="5">
        <f t="shared" si="835"/>
        <v>0.43767547426085279</v>
      </c>
      <c r="EL341" s="5">
        <f t="shared" si="836"/>
        <v>1.6602021746736195</v>
      </c>
      <c r="EM341" s="5">
        <f t="shared" si="837"/>
        <v>0.28999999999999998</v>
      </c>
      <c r="EN341" s="5">
        <f t="shared" si="838"/>
        <v>19.64</v>
      </c>
      <c r="EO341" s="36">
        <f t="shared" si="839"/>
        <v>1.33</v>
      </c>
      <c r="EP341" s="36">
        <f t="shared" si="840"/>
        <v>1.7999999999999998</v>
      </c>
      <c r="EQ341" s="36">
        <f t="shared" si="841"/>
        <v>2</v>
      </c>
      <c r="ER341" s="36">
        <f t="shared" si="842"/>
        <v>79.733500000000006</v>
      </c>
      <c r="ES341" s="36">
        <f t="shared" si="843"/>
        <v>82</v>
      </c>
      <c r="ET341" s="36">
        <f t="shared" si="844"/>
        <v>102</v>
      </c>
      <c r="EU341" s="36">
        <f t="shared" si="845"/>
        <v>10.719000000000001</v>
      </c>
      <c r="EV341" s="36">
        <f t="shared" si="846"/>
        <v>5.61</v>
      </c>
      <c r="EW341" s="36">
        <f t="shared" si="847"/>
        <v>13.78</v>
      </c>
      <c r="EX341" s="36">
        <f t="shared" si="848"/>
        <v>10.719000000000001</v>
      </c>
      <c r="EY341" s="36">
        <f t="shared" si="849"/>
        <v>4.13</v>
      </c>
      <c r="EZ341" s="36">
        <f t="shared" si="850"/>
        <v>5.61</v>
      </c>
      <c r="FA341" s="5">
        <f t="shared" si="851"/>
        <v>0.93333333333333324</v>
      </c>
      <c r="FB341" s="5">
        <f t="shared" si="852"/>
        <v>1</v>
      </c>
      <c r="FC341" s="5">
        <f t="shared" si="853"/>
        <v>0.5</v>
      </c>
      <c r="FD341" s="36">
        <f t="shared" si="854"/>
        <v>79.733500000000006</v>
      </c>
      <c r="FE341" s="36">
        <f t="shared" si="855"/>
        <v>82</v>
      </c>
      <c r="FF341" s="36">
        <f t="shared" si="856"/>
        <v>84.5</v>
      </c>
      <c r="FG341" s="5">
        <f t="shared" si="857"/>
        <v>12.8</v>
      </c>
      <c r="FH341" s="36">
        <f t="shared" si="858"/>
        <v>20.5</v>
      </c>
      <c r="FI341" s="36">
        <f t="shared" si="859"/>
        <v>34</v>
      </c>
      <c r="FJ341" s="5">
        <f t="shared" si="860"/>
        <v>2.2666666666666666</v>
      </c>
      <c r="FK341" s="5">
        <f t="shared" si="861"/>
        <v>0.76</v>
      </c>
      <c r="FL341" s="5">
        <f t="shared" si="862"/>
        <v>0.8</v>
      </c>
      <c r="FM341" s="5">
        <f t="shared" si="863"/>
        <v>0.53333333333333333</v>
      </c>
      <c r="FN341" s="5">
        <f t="shared" si="864"/>
        <v>2.8</v>
      </c>
      <c r="FO341" s="5">
        <f t="shared" si="865"/>
        <v>1.5</v>
      </c>
      <c r="FP341" s="4">
        <f t="shared" si="866"/>
        <v>159.46</v>
      </c>
      <c r="FQ341" s="4">
        <f t="shared" si="867"/>
        <v>190</v>
      </c>
      <c r="FR341" s="4">
        <f t="shared" si="868"/>
        <v>283</v>
      </c>
      <c r="FS341" s="65">
        <f t="shared" si="869"/>
        <v>0.24913467576695184</v>
      </c>
      <c r="FT341" s="65">
        <f t="shared" si="870"/>
        <v>0.10910210129841594</v>
      </c>
      <c r="FU341" s="65">
        <f t="shared" si="871"/>
        <v>-0.30597457828104363</v>
      </c>
      <c r="FV341" s="65">
        <f t="shared" si="872"/>
        <v>-0.19535916932313432</v>
      </c>
      <c r="FW341" s="65">
        <f t="shared" si="873"/>
        <v>0.74987586206915757</v>
      </c>
      <c r="FX341" s="65">
        <f t="shared" si="874"/>
        <v>-7.1675068151721241E-2</v>
      </c>
      <c r="FY341" s="65">
        <f t="shared" si="875"/>
        <v>4.5391953074861426</v>
      </c>
      <c r="FZ341" s="65">
        <f t="shared" si="876"/>
        <v>-5.2288597688131198</v>
      </c>
      <c r="GA341" s="65">
        <f t="shared" si="877"/>
        <v>0.28068512751993246</v>
      </c>
      <c r="GB341" s="65">
        <f t="shared" si="878"/>
        <v>0.28755600000000009</v>
      </c>
      <c r="GC341" s="65">
        <f t="shared" si="879"/>
        <v>-1.5784720000000001</v>
      </c>
      <c r="GD341" s="65">
        <f t="shared" si="880"/>
        <v>-2.342638</v>
      </c>
    </row>
    <row r="342" spans="1:186">
      <c r="A342" s="38" t="s">
        <v>185</v>
      </c>
      <c r="B342" s="74">
        <v>695472</v>
      </c>
      <c r="C342" s="74">
        <v>4933899</v>
      </c>
      <c r="D342" s="39" t="s">
        <v>439</v>
      </c>
      <c r="E342" s="38" t="s">
        <v>655</v>
      </c>
      <c r="F342" s="81">
        <v>7260</v>
      </c>
      <c r="G342" s="52" t="s">
        <v>608</v>
      </c>
      <c r="H342" s="5">
        <v>43.51</v>
      </c>
      <c r="I342" s="5">
        <v>1.63</v>
      </c>
      <c r="J342" s="5">
        <v>16.670000000000002</v>
      </c>
      <c r="K342" s="55">
        <v>16.87</v>
      </c>
      <c r="L342" s="55">
        <v>0.16</v>
      </c>
      <c r="M342" s="55">
        <v>6.01</v>
      </c>
      <c r="N342" s="55">
        <v>9.34</v>
      </c>
      <c r="O342" s="55">
        <v>1.54</v>
      </c>
      <c r="P342" s="55">
        <v>0.03</v>
      </c>
      <c r="Q342" s="55">
        <v>0.12</v>
      </c>
      <c r="R342" s="5">
        <v>4.29</v>
      </c>
      <c r="S342" s="5">
        <f t="shared" si="881"/>
        <v>100.17000000000003</v>
      </c>
      <c r="U342" s="56">
        <v>65</v>
      </c>
      <c r="V342" s="56">
        <v>458</v>
      </c>
      <c r="W342" s="56">
        <v>180</v>
      </c>
      <c r="X342" s="56">
        <v>69</v>
      </c>
      <c r="Y342" s="56">
        <v>122</v>
      </c>
      <c r="Z342" s="56">
        <v>22</v>
      </c>
      <c r="AA342" s="37">
        <v>0</v>
      </c>
      <c r="AB342" s="4">
        <v>2</v>
      </c>
      <c r="AC342" s="57">
        <v>239</v>
      </c>
      <c r="AD342" s="57">
        <v>43</v>
      </c>
      <c r="AE342" s="57">
        <v>94</v>
      </c>
      <c r="AF342" s="36">
        <v>5.6</v>
      </c>
      <c r="AG342" s="4">
        <v>7</v>
      </c>
      <c r="AH342" s="5">
        <v>6.3</v>
      </c>
      <c r="AI342" s="5">
        <v>15</v>
      </c>
      <c r="AJ342" s="5">
        <v>2.2000000000000002</v>
      </c>
      <c r="AK342" s="5">
        <v>10.9</v>
      </c>
      <c r="AL342" s="5">
        <v>3.56</v>
      </c>
      <c r="AM342" s="5">
        <v>1.37</v>
      </c>
      <c r="AN342" s="5">
        <v>5.15</v>
      </c>
      <c r="AO342" s="5">
        <v>1.04</v>
      </c>
      <c r="AP342" s="5">
        <v>6.82</v>
      </c>
      <c r="AQ342" s="5">
        <v>1.5</v>
      </c>
      <c r="AR342" s="5">
        <v>4.53</v>
      </c>
      <c r="AS342" s="5">
        <v>0.67</v>
      </c>
      <c r="AT342" s="5">
        <v>4.09</v>
      </c>
      <c r="AU342" s="5">
        <v>0.62</v>
      </c>
      <c r="AV342" s="5">
        <v>2.2999999999999998</v>
      </c>
      <c r="AW342" s="5">
        <v>0.3</v>
      </c>
      <c r="AX342" s="5">
        <v>0.6</v>
      </c>
      <c r="AZ342" s="5" t="s">
        <v>587</v>
      </c>
      <c r="BK342" s="4">
        <f t="shared" si="757"/>
        <v>9772</v>
      </c>
      <c r="BL342" s="6">
        <f t="shared" si="758"/>
        <v>0.72408054584789472</v>
      </c>
      <c r="BM342" s="6">
        <f t="shared" si="759"/>
        <v>2.0405608412618927E-2</v>
      </c>
      <c r="BN342" s="6">
        <f t="shared" si="760"/>
        <v>0.32692684840164743</v>
      </c>
      <c r="BO342" s="6">
        <f t="shared" si="761"/>
        <v>0.2112711333750783</v>
      </c>
      <c r="BP342" s="6">
        <f t="shared" si="762"/>
        <v>2.2554271215111362E-3</v>
      </c>
      <c r="BQ342" s="6">
        <f t="shared" si="763"/>
        <v>0.14909451748945671</v>
      </c>
      <c r="BR342" s="6">
        <f t="shared" si="764"/>
        <v>0.16654778887303853</v>
      </c>
      <c r="BS342" s="6">
        <f t="shared" si="765"/>
        <v>4.9693449499838664E-2</v>
      </c>
      <c r="BT342" s="6">
        <f t="shared" si="766"/>
        <v>6.3694267515923564E-4</v>
      </c>
      <c r="BU342" s="6">
        <f t="shared" si="767"/>
        <v>1.6908552909680147E-3</v>
      </c>
      <c r="BV342" s="5">
        <f t="shared" si="768"/>
        <v>2.0099999999999998</v>
      </c>
      <c r="BW342" s="5">
        <f t="shared" si="769"/>
        <v>13.37</v>
      </c>
      <c r="BX342" s="36">
        <f t="shared" si="770"/>
        <v>43.98</v>
      </c>
      <c r="BY342" s="5">
        <f t="shared" si="771"/>
        <v>2.5299999999999998</v>
      </c>
      <c r="BZ342" s="5">
        <f t="shared" si="772"/>
        <v>10.23</v>
      </c>
      <c r="CA342" s="5">
        <f t="shared" si="773"/>
        <v>5.73</v>
      </c>
      <c r="CB342" s="5">
        <f t="shared" si="774"/>
        <v>13.58</v>
      </c>
      <c r="CC342" s="5">
        <f t="shared" si="775"/>
        <v>1.57</v>
      </c>
      <c r="CD342" s="5">
        <f t="shared" si="776"/>
        <v>-7.77</v>
      </c>
      <c r="CE342" s="34">
        <f t="shared" si="777"/>
        <v>6.04</v>
      </c>
      <c r="CF342" s="34">
        <f t="shared" si="778"/>
        <v>16.920000000000002</v>
      </c>
      <c r="CG342" s="34">
        <f t="shared" si="779"/>
        <v>35.697399527186761</v>
      </c>
      <c r="CH342" s="5">
        <f t="shared" si="780"/>
        <v>0.48</v>
      </c>
      <c r="CI342" s="5">
        <f t="shared" si="781"/>
        <v>0.03</v>
      </c>
      <c r="CJ342" s="6">
        <f t="shared" si="782"/>
        <v>7.8E-2</v>
      </c>
      <c r="CK342" s="5">
        <f t="shared" si="783"/>
        <v>8.0000000000000002E-3</v>
      </c>
      <c r="CL342" s="5">
        <f t="shared" si="784"/>
        <v>21.927</v>
      </c>
      <c r="CM342" s="5">
        <f t="shared" si="785"/>
        <v>3.5</v>
      </c>
      <c r="CN342" s="5">
        <f t="shared" si="786"/>
        <v>0.68</v>
      </c>
      <c r="CO342" s="5">
        <f t="shared" si="787"/>
        <v>0.39</v>
      </c>
      <c r="CP342" s="5">
        <f t="shared" si="788"/>
        <v>2.19</v>
      </c>
      <c r="CQ342" s="6">
        <f t="shared" si="789"/>
        <v>0.13</v>
      </c>
      <c r="CR342" s="40">
        <f t="shared" si="790"/>
        <v>5.7999999999999996E-3</v>
      </c>
      <c r="CS342" s="5">
        <f t="shared" si="791"/>
        <v>1.25</v>
      </c>
      <c r="CT342" s="5">
        <f t="shared" si="792"/>
        <v>1.1100000000000001</v>
      </c>
      <c r="CU342" s="5">
        <f t="shared" si="793"/>
        <v>11.7</v>
      </c>
      <c r="CV342" s="5">
        <f t="shared" si="794"/>
        <v>40.9</v>
      </c>
      <c r="CW342" s="5">
        <f t="shared" si="795"/>
        <v>16.79</v>
      </c>
      <c r="CX342" s="5">
        <f t="shared" si="796"/>
        <v>3.67</v>
      </c>
      <c r="CY342" s="4">
        <f t="shared" si="797"/>
        <v>227</v>
      </c>
      <c r="CZ342" s="4">
        <f t="shared" si="798"/>
        <v>104</v>
      </c>
      <c r="DA342" s="4">
        <f t="shared" si="799"/>
        <v>2389</v>
      </c>
      <c r="DB342" s="5">
        <f t="shared" si="800"/>
        <v>0.16</v>
      </c>
      <c r="DC342" s="5">
        <f t="shared" si="801"/>
        <v>1.71</v>
      </c>
      <c r="DD342" s="5">
        <f t="shared" si="802"/>
        <v>23.33</v>
      </c>
      <c r="DE342" s="5">
        <f t="shared" si="803"/>
        <v>0.56000000000000005</v>
      </c>
      <c r="DF342" s="5">
        <f t="shared" si="804"/>
        <v>1.37</v>
      </c>
      <c r="DG342" s="5">
        <f t="shared" si="805"/>
        <v>7.0000000000000007E-2</v>
      </c>
      <c r="DH342" s="5">
        <f t="shared" si="806"/>
        <v>0.15</v>
      </c>
      <c r="DI342" s="5">
        <f t="shared" si="807"/>
        <v>0.4</v>
      </c>
      <c r="DJ342" s="5">
        <f t="shared" si="808"/>
        <v>13.95</v>
      </c>
      <c r="DK342" s="5">
        <f t="shared" si="809"/>
        <v>1.1299999999999999</v>
      </c>
      <c r="DL342" s="5">
        <f t="shared" si="810"/>
        <v>21</v>
      </c>
      <c r="DM342" s="5" t="str">
        <f t="shared" si="811"/>
        <v/>
      </c>
      <c r="DN342" s="5">
        <f t="shared" si="812"/>
        <v>2</v>
      </c>
      <c r="DO342" s="5">
        <f t="shared" si="813"/>
        <v>9.3000000000000007</v>
      </c>
      <c r="DP342" s="5" t="str">
        <f t="shared" si="814"/>
        <v/>
      </c>
      <c r="DQ342" s="5">
        <f t="shared" si="815"/>
        <v>1.03</v>
      </c>
      <c r="DR342" s="5">
        <f t="shared" si="816"/>
        <v>1.0900000000000001</v>
      </c>
      <c r="DS342" s="5">
        <f t="shared" si="817"/>
        <v>0.94</v>
      </c>
      <c r="DT342" s="5">
        <f t="shared" si="818"/>
        <v>1.05</v>
      </c>
      <c r="DU342" s="5">
        <f t="shared" si="819"/>
        <v>1.1399999999999999</v>
      </c>
      <c r="DV342" s="5">
        <f t="shared" si="820"/>
        <v>0.89</v>
      </c>
      <c r="DW342" s="5">
        <f t="shared" si="821"/>
        <v>0.93</v>
      </c>
      <c r="DX342" s="5">
        <f t="shared" si="822"/>
        <v>1.08</v>
      </c>
      <c r="DY342" s="5">
        <f t="shared" si="823"/>
        <v>0.95</v>
      </c>
      <c r="DZ342" s="36">
        <f t="shared" si="824"/>
        <v>48.6</v>
      </c>
      <c r="EA342" s="36">
        <f t="shared" si="825"/>
        <v>4.4000000000000004</v>
      </c>
      <c r="EB342" s="4">
        <f t="shared" si="826"/>
        <v>-215.60429569771796</v>
      </c>
      <c r="EC342" s="4">
        <f t="shared" si="827"/>
        <v>79.99793052560797</v>
      </c>
      <c r="ED342" s="4">
        <f t="shared" si="828"/>
        <v>-56.49912151942754</v>
      </c>
      <c r="EE342" s="4">
        <f t="shared" si="829"/>
        <v>380.77125927715389</v>
      </c>
      <c r="EF342" s="4">
        <f t="shared" si="830"/>
        <v>94.230810197238156</v>
      </c>
      <c r="EG342" s="5">
        <f t="shared" si="831"/>
        <v>0.85284799807266987</v>
      </c>
      <c r="EH342" s="5">
        <f t="shared" si="832"/>
        <v>6.4988715888361392</v>
      </c>
      <c r="EI342" s="5">
        <f t="shared" si="833"/>
        <v>1.5078240019219062</v>
      </c>
      <c r="EJ342" s="5">
        <f t="shared" si="834"/>
        <v>0.30210571541637699</v>
      </c>
      <c r="EK342" s="5">
        <f t="shared" si="835"/>
        <v>0.15221972822903276</v>
      </c>
      <c r="EL342" s="5">
        <f t="shared" si="836"/>
        <v>1.0206592648589712</v>
      </c>
      <c r="EM342" s="5">
        <f t="shared" si="837"/>
        <v>0.38</v>
      </c>
      <c r="EN342" s="5">
        <f t="shared" si="838"/>
        <v>23.06</v>
      </c>
      <c r="EO342" s="36">
        <f t="shared" si="839"/>
        <v>1.63</v>
      </c>
      <c r="EP342" s="36">
        <f t="shared" si="840"/>
        <v>1.6</v>
      </c>
      <c r="EQ342" s="36">
        <f t="shared" si="841"/>
        <v>1.2</v>
      </c>
      <c r="ER342" s="36">
        <f t="shared" si="842"/>
        <v>97.718499999999992</v>
      </c>
      <c r="ES342" s="36">
        <f t="shared" si="843"/>
        <v>94</v>
      </c>
      <c r="ET342" s="36">
        <f t="shared" si="844"/>
        <v>129</v>
      </c>
      <c r="EU342" s="36">
        <f t="shared" si="845"/>
        <v>15.183000000000002</v>
      </c>
      <c r="EV342" s="36">
        <f t="shared" si="846"/>
        <v>6.01</v>
      </c>
      <c r="EW342" s="36">
        <f t="shared" si="847"/>
        <v>16.670000000000002</v>
      </c>
      <c r="EX342" s="36">
        <f t="shared" si="848"/>
        <v>15.183000000000002</v>
      </c>
      <c r="EY342" s="36">
        <f t="shared" si="849"/>
        <v>1.57</v>
      </c>
      <c r="EZ342" s="36">
        <f t="shared" si="850"/>
        <v>6.01</v>
      </c>
      <c r="FA342" s="5">
        <f t="shared" si="851"/>
        <v>0.76666666666666661</v>
      </c>
      <c r="FB342" s="5">
        <f t="shared" si="852"/>
        <v>0.6</v>
      </c>
      <c r="FC342" s="5">
        <f t="shared" si="853"/>
        <v>0.3</v>
      </c>
      <c r="FD342" s="36">
        <f t="shared" si="854"/>
        <v>97.718499999999992</v>
      </c>
      <c r="FE342" s="36">
        <f t="shared" si="855"/>
        <v>94</v>
      </c>
      <c r="FF342" s="36">
        <f t="shared" si="856"/>
        <v>119.5</v>
      </c>
      <c r="FG342" s="5">
        <f t="shared" si="857"/>
        <v>11.2</v>
      </c>
      <c r="FH342" s="36">
        <f t="shared" si="858"/>
        <v>23.5</v>
      </c>
      <c r="FI342" s="36">
        <f t="shared" si="859"/>
        <v>43</v>
      </c>
      <c r="FJ342" s="5">
        <f t="shared" si="860"/>
        <v>2.8666666666666667</v>
      </c>
      <c r="FK342" s="5">
        <f t="shared" si="861"/>
        <v>0.63</v>
      </c>
      <c r="FL342" s="5">
        <f t="shared" si="862"/>
        <v>0.7</v>
      </c>
      <c r="FM342" s="5">
        <f t="shared" si="863"/>
        <v>6.6666666666666666E-2</v>
      </c>
      <c r="FN342" s="5">
        <f t="shared" si="864"/>
        <v>2.2999999999999998</v>
      </c>
      <c r="FO342" s="5">
        <f t="shared" si="865"/>
        <v>0.89999999999999991</v>
      </c>
      <c r="FP342" s="4">
        <f t="shared" si="866"/>
        <v>195.44</v>
      </c>
      <c r="FQ342" s="4">
        <f t="shared" si="867"/>
        <v>178</v>
      </c>
      <c r="FR342" s="4">
        <f t="shared" si="868"/>
        <v>458</v>
      </c>
      <c r="FS342" s="65">
        <f t="shared" si="869"/>
        <v>0.36985202403848888</v>
      </c>
      <c r="FT342" s="65">
        <f t="shared" si="870"/>
        <v>0.22086990701349404</v>
      </c>
      <c r="FU342" s="65">
        <f t="shared" si="871"/>
        <v>-0.3546411266778659</v>
      </c>
      <c r="FV342" s="65">
        <f t="shared" si="872"/>
        <v>-0.11296379288613498</v>
      </c>
      <c r="FW342" s="65">
        <f t="shared" si="873"/>
        <v>0.61895250122141121</v>
      </c>
      <c r="FX342" s="65">
        <f t="shared" si="874"/>
        <v>-9.5255660252990225E-3</v>
      </c>
      <c r="FY342" s="65">
        <f t="shared" si="875"/>
        <v>4.5925322767046213</v>
      </c>
      <c r="FZ342" s="65">
        <f t="shared" si="876"/>
        <v>-5.0424839150325376</v>
      </c>
      <c r="GA342" s="65">
        <f t="shared" si="877"/>
        <v>0.20029065181380967</v>
      </c>
      <c r="GB342" s="65">
        <f t="shared" si="878"/>
        <v>0.34733200000000009</v>
      </c>
      <c r="GC342" s="65">
        <f t="shared" si="879"/>
        <v>-1.437041</v>
      </c>
      <c r="GD342" s="65">
        <f t="shared" si="880"/>
        <v>-2.1787150000000004</v>
      </c>
    </row>
    <row r="343" spans="1:186">
      <c r="A343" s="38" t="s">
        <v>185</v>
      </c>
      <c r="B343" s="74">
        <v>695613</v>
      </c>
      <c r="C343" s="74">
        <v>4933840</v>
      </c>
      <c r="D343" s="39" t="s">
        <v>439</v>
      </c>
      <c r="E343" s="38" t="s">
        <v>655</v>
      </c>
      <c r="F343" s="81">
        <v>7262</v>
      </c>
      <c r="G343" s="52" t="s">
        <v>609</v>
      </c>
      <c r="H343" s="5">
        <v>45.94</v>
      </c>
      <c r="I343" s="5">
        <v>1.27</v>
      </c>
      <c r="J343" s="5">
        <v>17.79</v>
      </c>
      <c r="K343" s="55">
        <v>13.87</v>
      </c>
      <c r="L343" s="55">
        <v>0.19</v>
      </c>
      <c r="M343" s="55">
        <v>8.16</v>
      </c>
      <c r="N343" s="55">
        <v>8.77</v>
      </c>
      <c r="O343" s="55">
        <v>2.97</v>
      </c>
      <c r="P343" s="55">
        <v>0.17</v>
      </c>
      <c r="Q343" s="55">
        <v>0.14000000000000001</v>
      </c>
      <c r="R343" s="5">
        <v>3.41</v>
      </c>
      <c r="S343" s="5">
        <f t="shared" si="881"/>
        <v>102.67999999999999</v>
      </c>
      <c r="U343" s="56">
        <v>62</v>
      </c>
      <c r="V343" s="56">
        <v>344</v>
      </c>
      <c r="W343" s="56">
        <v>112</v>
      </c>
      <c r="X343" s="56">
        <v>73</v>
      </c>
      <c r="Y343" s="56">
        <v>114</v>
      </c>
      <c r="Z343" s="56">
        <v>65</v>
      </c>
      <c r="AA343" s="37">
        <v>0</v>
      </c>
      <c r="AB343" s="4">
        <v>8</v>
      </c>
      <c r="AC343" s="57">
        <v>125</v>
      </c>
      <c r="AD343" s="57">
        <v>31</v>
      </c>
      <c r="AE343" s="57">
        <v>72</v>
      </c>
      <c r="AF343" s="36">
        <v>9.8000000000000007</v>
      </c>
      <c r="AG343" s="4">
        <v>18</v>
      </c>
      <c r="AH343" s="5">
        <v>6.8</v>
      </c>
      <c r="AI343" s="5">
        <v>15.8</v>
      </c>
      <c r="AJ343" s="5">
        <v>2.02</v>
      </c>
      <c r="AK343" s="5">
        <v>9.4</v>
      </c>
      <c r="AL343" s="5">
        <v>2.85</v>
      </c>
      <c r="AM343" s="5">
        <v>1.08</v>
      </c>
      <c r="AN343" s="5">
        <v>3.83</v>
      </c>
      <c r="AO343" s="5">
        <v>0.76</v>
      </c>
      <c r="AP343" s="5">
        <v>4.79</v>
      </c>
      <c r="AQ343" s="5">
        <v>1.05</v>
      </c>
      <c r="AR343" s="5">
        <v>3.19</v>
      </c>
      <c r="AS343" s="5">
        <v>0.46</v>
      </c>
      <c r="AT343" s="5">
        <v>2.84</v>
      </c>
      <c r="AU343" s="5">
        <v>0.44</v>
      </c>
      <c r="AV343" s="5">
        <v>2</v>
      </c>
      <c r="AW343" s="5">
        <v>0.6</v>
      </c>
      <c r="AX343" s="5">
        <v>0.7</v>
      </c>
      <c r="AZ343" s="5" t="s">
        <v>587</v>
      </c>
      <c r="BK343" s="4">
        <f t="shared" si="757"/>
        <v>7614</v>
      </c>
      <c r="BL343" s="6">
        <f t="shared" si="758"/>
        <v>0.76451988683641192</v>
      </c>
      <c r="BM343" s="6">
        <f t="shared" si="759"/>
        <v>1.5898848272408613E-2</v>
      </c>
      <c r="BN343" s="6">
        <f t="shared" si="760"/>
        <v>0.34889193959599918</v>
      </c>
      <c r="BO343" s="6">
        <f t="shared" si="761"/>
        <v>0.17370068879148404</v>
      </c>
      <c r="BP343" s="6">
        <f t="shared" si="762"/>
        <v>2.6783197067944743E-3</v>
      </c>
      <c r="BQ343" s="6">
        <f t="shared" si="763"/>
        <v>0.20243115852145868</v>
      </c>
      <c r="BR343" s="6">
        <f t="shared" si="764"/>
        <v>0.15638373751783166</v>
      </c>
      <c r="BS343" s="6">
        <f t="shared" si="765"/>
        <v>9.5837366892545989E-2</v>
      </c>
      <c r="BT343" s="6">
        <f t="shared" si="766"/>
        <v>3.6093418259023355E-3</v>
      </c>
      <c r="BU343" s="6">
        <f t="shared" si="767"/>
        <v>1.9726645061293505E-3</v>
      </c>
      <c r="BV343" s="5">
        <f t="shared" si="768"/>
        <v>1.65</v>
      </c>
      <c r="BW343" s="5">
        <f t="shared" si="769"/>
        <v>11</v>
      </c>
      <c r="BX343" s="36">
        <f t="shared" si="770"/>
        <v>56.45</v>
      </c>
      <c r="BY343" s="5">
        <f t="shared" si="771"/>
        <v>1.53</v>
      </c>
      <c r="BZ343" s="5">
        <f t="shared" si="772"/>
        <v>14.01</v>
      </c>
      <c r="CA343" s="5">
        <f t="shared" si="773"/>
        <v>6.91</v>
      </c>
      <c r="CB343" s="5">
        <f t="shared" si="774"/>
        <v>9.07</v>
      </c>
      <c r="CC343" s="5">
        <f t="shared" si="775"/>
        <v>3.14</v>
      </c>
      <c r="CD343" s="5">
        <f t="shared" si="776"/>
        <v>-5.629999999999999</v>
      </c>
      <c r="CE343" s="34">
        <f t="shared" si="777"/>
        <v>8.33</v>
      </c>
      <c r="CF343" s="34">
        <f t="shared" si="778"/>
        <v>20.07</v>
      </c>
      <c r="CG343" s="34">
        <f t="shared" si="779"/>
        <v>41.504733432984551</v>
      </c>
      <c r="CH343" s="5">
        <f t="shared" si="780"/>
        <v>2.31</v>
      </c>
      <c r="CI343" s="5">
        <f t="shared" si="781"/>
        <v>0.19</v>
      </c>
      <c r="CJ343" s="6">
        <f t="shared" si="782"/>
        <v>5.0999999999999997E-2</v>
      </c>
      <c r="CK343" s="5">
        <f t="shared" si="783"/>
        <v>6.4000000000000001E-2</v>
      </c>
      <c r="CL343" s="5">
        <f t="shared" si="784"/>
        <v>13.298</v>
      </c>
      <c r="CM343" s="5">
        <f t="shared" si="785"/>
        <v>2.25</v>
      </c>
      <c r="CN343" s="5">
        <f t="shared" si="786"/>
        <v>1.02</v>
      </c>
      <c r="CO343" s="5">
        <f t="shared" si="787"/>
        <v>0.33</v>
      </c>
      <c r="CP343" s="5">
        <f t="shared" si="788"/>
        <v>2.3199999999999998</v>
      </c>
      <c r="CQ343" s="6">
        <f t="shared" si="789"/>
        <v>0.316</v>
      </c>
      <c r="CR343" s="40">
        <f t="shared" si="790"/>
        <v>5.7000000000000002E-3</v>
      </c>
      <c r="CS343" s="5">
        <f t="shared" si="791"/>
        <v>1.84</v>
      </c>
      <c r="CT343" s="5">
        <f t="shared" si="792"/>
        <v>2.65</v>
      </c>
      <c r="CU343" s="5">
        <f t="shared" si="793"/>
        <v>25.7</v>
      </c>
      <c r="CV343" s="5">
        <f t="shared" si="794"/>
        <v>36</v>
      </c>
      <c r="CW343" s="5">
        <f t="shared" si="795"/>
        <v>7.35</v>
      </c>
      <c r="CX343" s="5">
        <f t="shared" si="796"/>
        <v>5.56</v>
      </c>
      <c r="CY343" s="4">
        <f t="shared" si="797"/>
        <v>246</v>
      </c>
      <c r="CZ343" s="4">
        <f t="shared" si="798"/>
        <v>105.7</v>
      </c>
      <c r="DA343" s="4">
        <f t="shared" si="799"/>
        <v>2681</v>
      </c>
      <c r="DB343" s="5">
        <f t="shared" si="800"/>
        <v>0.57999999999999996</v>
      </c>
      <c r="DC343" s="5">
        <f t="shared" si="801"/>
        <v>6.34</v>
      </c>
      <c r="DD343" s="5">
        <f t="shared" si="802"/>
        <v>30</v>
      </c>
      <c r="DE343" s="5">
        <f t="shared" si="803"/>
        <v>0.7</v>
      </c>
      <c r="DF343" s="5">
        <f t="shared" si="804"/>
        <v>3.45</v>
      </c>
      <c r="DG343" s="5">
        <f t="shared" si="805"/>
        <v>0.21</v>
      </c>
      <c r="DH343" s="5">
        <f t="shared" si="806"/>
        <v>0.25</v>
      </c>
      <c r="DI343" s="5">
        <f t="shared" si="807"/>
        <v>0.45</v>
      </c>
      <c r="DJ343" s="5">
        <f t="shared" si="808"/>
        <v>12.49</v>
      </c>
      <c r="DK343" s="5">
        <f t="shared" si="809"/>
        <v>0.69</v>
      </c>
      <c r="DL343" s="5">
        <f t="shared" si="810"/>
        <v>11.33</v>
      </c>
      <c r="DM343" s="5" t="str">
        <f t="shared" si="811"/>
        <v/>
      </c>
      <c r="DN343" s="5">
        <f t="shared" si="812"/>
        <v>1.17</v>
      </c>
      <c r="DO343" s="5">
        <f t="shared" si="813"/>
        <v>14</v>
      </c>
      <c r="DP343" s="5" t="str">
        <f t="shared" si="814"/>
        <v/>
      </c>
      <c r="DQ343" s="5">
        <f t="shared" si="815"/>
        <v>1.6</v>
      </c>
      <c r="DR343" s="5">
        <f t="shared" si="816"/>
        <v>1.47</v>
      </c>
      <c r="DS343" s="5">
        <f t="shared" si="817"/>
        <v>1.0900000000000001</v>
      </c>
      <c r="DT343" s="5">
        <f t="shared" si="818"/>
        <v>0.92</v>
      </c>
      <c r="DU343" s="5">
        <f t="shared" si="819"/>
        <v>0.7</v>
      </c>
      <c r="DV343" s="5">
        <f t="shared" si="820"/>
        <v>0.59</v>
      </c>
      <c r="DW343" s="5">
        <f t="shared" si="821"/>
        <v>0.54</v>
      </c>
      <c r="DX343" s="5">
        <f t="shared" si="822"/>
        <v>0.8</v>
      </c>
      <c r="DY343" s="5">
        <f t="shared" si="823"/>
        <v>2.17</v>
      </c>
      <c r="DZ343" s="36">
        <f t="shared" si="824"/>
        <v>40.799999999999997</v>
      </c>
      <c r="EA343" s="36">
        <f t="shared" si="825"/>
        <v>3.4</v>
      </c>
      <c r="EB343" s="4">
        <f t="shared" si="826"/>
        <v>-248.61176258447531</v>
      </c>
      <c r="EC343" s="4">
        <f t="shared" si="827"/>
        <v>51.137428548467867</v>
      </c>
      <c r="ED343" s="4">
        <f t="shared" si="828"/>
        <v>-63.322244158112497</v>
      </c>
      <c r="EE343" s="4">
        <f t="shared" si="829"/>
        <v>392.03069558535128</v>
      </c>
      <c r="EF343" s="4">
        <f t="shared" si="830"/>
        <v>111.83187586618084</v>
      </c>
      <c r="EG343" s="5">
        <f t="shared" si="831"/>
        <v>0.84660673061048908</v>
      </c>
      <c r="EH343" s="5">
        <f t="shared" si="832"/>
        <v>3.5099746381528991</v>
      </c>
      <c r="EI343" s="5">
        <f t="shared" si="833"/>
        <v>1.3641742923653175</v>
      </c>
      <c r="EJ343" s="5">
        <f t="shared" si="834"/>
        <v>0.63574148221353688</v>
      </c>
      <c r="EK343" s="5">
        <f t="shared" si="835"/>
        <v>0.27742067070299892</v>
      </c>
      <c r="EL343" s="5">
        <f t="shared" si="836"/>
        <v>0.90566095745885289</v>
      </c>
      <c r="EM343" s="5">
        <f t="shared" si="837"/>
        <v>0.39</v>
      </c>
      <c r="EN343" s="5">
        <f t="shared" si="838"/>
        <v>21.12</v>
      </c>
      <c r="EO343" s="36">
        <f t="shared" si="839"/>
        <v>1.27</v>
      </c>
      <c r="EP343" s="36">
        <f t="shared" si="840"/>
        <v>1.9</v>
      </c>
      <c r="EQ343" s="36">
        <f t="shared" si="841"/>
        <v>1.4000000000000001</v>
      </c>
      <c r="ER343" s="36">
        <f t="shared" si="842"/>
        <v>76.136499999999998</v>
      </c>
      <c r="ES343" s="36">
        <f t="shared" si="843"/>
        <v>72</v>
      </c>
      <c r="ET343" s="36">
        <f t="shared" si="844"/>
        <v>93</v>
      </c>
      <c r="EU343" s="36">
        <f t="shared" si="845"/>
        <v>12.482999999999999</v>
      </c>
      <c r="EV343" s="36">
        <f t="shared" si="846"/>
        <v>8.16</v>
      </c>
      <c r="EW343" s="36">
        <f t="shared" si="847"/>
        <v>17.79</v>
      </c>
      <c r="EX343" s="36">
        <f t="shared" si="848"/>
        <v>12.482999999999999</v>
      </c>
      <c r="EY343" s="36">
        <f t="shared" si="849"/>
        <v>3.14</v>
      </c>
      <c r="EZ343" s="36">
        <f t="shared" si="850"/>
        <v>8.16</v>
      </c>
      <c r="FA343" s="5">
        <f t="shared" si="851"/>
        <v>0.66666666666666663</v>
      </c>
      <c r="FB343" s="5">
        <f t="shared" si="852"/>
        <v>0.7</v>
      </c>
      <c r="FC343" s="5">
        <f t="shared" si="853"/>
        <v>0.6</v>
      </c>
      <c r="FD343" s="36">
        <f t="shared" si="854"/>
        <v>76.136499999999998</v>
      </c>
      <c r="FE343" s="36">
        <f t="shared" si="855"/>
        <v>72</v>
      </c>
      <c r="FF343" s="36">
        <f t="shared" si="856"/>
        <v>62.5</v>
      </c>
      <c r="FG343" s="5">
        <f t="shared" si="857"/>
        <v>19.600000000000001</v>
      </c>
      <c r="FH343" s="36">
        <f t="shared" si="858"/>
        <v>18</v>
      </c>
      <c r="FI343" s="36">
        <f t="shared" si="859"/>
        <v>31</v>
      </c>
      <c r="FJ343" s="5">
        <f t="shared" si="860"/>
        <v>2.0666666666666669</v>
      </c>
      <c r="FK343" s="5">
        <f t="shared" si="861"/>
        <v>0.67999999999999994</v>
      </c>
      <c r="FL343" s="5">
        <f t="shared" si="862"/>
        <v>1.2250000000000001</v>
      </c>
      <c r="FM343" s="5">
        <f t="shared" si="863"/>
        <v>0.26666666666666666</v>
      </c>
      <c r="FN343" s="5">
        <f t="shared" si="864"/>
        <v>2</v>
      </c>
      <c r="FO343" s="5">
        <f t="shared" si="865"/>
        <v>1.7999999999999998</v>
      </c>
      <c r="FP343" s="4">
        <f t="shared" si="866"/>
        <v>152.28</v>
      </c>
      <c r="FQ343" s="4">
        <f t="shared" si="867"/>
        <v>142.5</v>
      </c>
      <c r="FR343" s="4">
        <f t="shared" si="868"/>
        <v>344</v>
      </c>
      <c r="FS343" s="65">
        <f t="shared" si="869"/>
        <v>0.35391557442920046</v>
      </c>
      <c r="FT343" s="65">
        <f t="shared" si="870"/>
        <v>0.30871882569194303</v>
      </c>
      <c r="FU343" s="65">
        <f t="shared" si="871"/>
        <v>-0.30899892533525652</v>
      </c>
      <c r="FV343" s="65">
        <f t="shared" si="872"/>
        <v>-0.24551266781414979</v>
      </c>
      <c r="FW343" s="65">
        <f t="shared" si="873"/>
        <v>0.75092499461075224</v>
      </c>
      <c r="FX343" s="65">
        <f t="shared" si="874"/>
        <v>-0.18264286814232958</v>
      </c>
      <c r="FY343" s="65">
        <f t="shared" si="875"/>
        <v>4.4328679367764225</v>
      </c>
      <c r="FZ343" s="65">
        <f t="shared" si="876"/>
        <v>-5.4223722629661957</v>
      </c>
      <c r="GA343" s="65">
        <f t="shared" si="877"/>
        <v>0.53795015162787641</v>
      </c>
      <c r="GB343" s="65">
        <f t="shared" si="878"/>
        <v>0.37459500000000012</v>
      </c>
      <c r="GC343" s="65">
        <f t="shared" si="879"/>
        <v>-1.5763259999999999</v>
      </c>
      <c r="GD343" s="65">
        <f t="shared" si="880"/>
        <v>-2.3987560000000006</v>
      </c>
    </row>
    <row r="344" spans="1:186">
      <c r="B344" s="74"/>
      <c r="C344" s="74"/>
      <c r="D344" s="71" t="s">
        <v>610</v>
      </c>
      <c r="E344" s="71"/>
      <c r="F344" s="81"/>
      <c r="G344" s="70" t="s">
        <v>610</v>
      </c>
      <c r="K344" s="55"/>
      <c r="L344" s="55"/>
      <c r="M344" s="55"/>
      <c r="N344" s="55"/>
      <c r="O344" s="55"/>
      <c r="P344" s="55"/>
      <c r="Q344" s="55"/>
      <c r="U344" s="56"/>
      <c r="V344" s="56"/>
      <c r="W344" s="56"/>
      <c r="X344" s="56"/>
      <c r="Y344" s="56"/>
      <c r="Z344" s="56"/>
      <c r="AA344" s="37"/>
      <c r="AC344" s="57"/>
      <c r="AD344" s="57"/>
      <c r="AE344" s="57"/>
      <c r="AF344" s="36"/>
    </row>
    <row r="345" spans="1:186">
      <c r="A345" s="38" t="s">
        <v>185</v>
      </c>
      <c r="B345" s="74">
        <v>682517</v>
      </c>
      <c r="C345" s="74">
        <v>4914585</v>
      </c>
      <c r="D345" s="39" t="s">
        <v>611</v>
      </c>
      <c r="E345" s="38" t="s">
        <v>653</v>
      </c>
      <c r="F345" s="60"/>
      <c r="G345" s="39" t="s">
        <v>612</v>
      </c>
      <c r="H345" s="5">
        <v>45.69</v>
      </c>
      <c r="I345" s="5">
        <v>2.87</v>
      </c>
      <c r="J345" s="5">
        <v>14.11</v>
      </c>
      <c r="K345" s="5">
        <v>13.33</v>
      </c>
      <c r="L345" s="5">
        <v>0.12</v>
      </c>
      <c r="M345" s="5">
        <v>7.26</v>
      </c>
      <c r="N345" s="5">
        <v>10.53</v>
      </c>
      <c r="O345" s="5">
        <v>3.11</v>
      </c>
      <c r="P345" s="5">
        <v>0.35</v>
      </c>
      <c r="Q345" s="28">
        <v>0.33</v>
      </c>
      <c r="R345" s="5">
        <v>2.4</v>
      </c>
      <c r="S345" s="19">
        <f t="shared" ref="S345:S373" si="883">SUM($H345:$R345)</f>
        <v>100.10000000000001</v>
      </c>
      <c r="U345" s="4">
        <v>32</v>
      </c>
      <c r="V345" s="4">
        <v>352</v>
      </c>
      <c r="W345" s="4">
        <v>157.36599999999999</v>
      </c>
      <c r="X345" s="4">
        <v>53.6</v>
      </c>
      <c r="Y345" s="4">
        <v>51.8</v>
      </c>
      <c r="Z345" s="4">
        <v>68.3</v>
      </c>
      <c r="AA345" s="4">
        <v>60</v>
      </c>
      <c r="AB345" s="4">
        <v>4.5999999999999996</v>
      </c>
      <c r="AC345" s="4">
        <v>419.8</v>
      </c>
      <c r="AD345" s="4">
        <v>28.9</v>
      </c>
      <c r="AE345" s="4">
        <v>174.3</v>
      </c>
      <c r="AF345" s="36">
        <v>21.8</v>
      </c>
      <c r="AG345" s="36">
        <v>65.3</v>
      </c>
      <c r="AH345" s="36">
        <v>19.600000000000001</v>
      </c>
      <c r="AI345" s="36">
        <v>49.1</v>
      </c>
      <c r="AJ345" s="36">
        <v>6.3</v>
      </c>
      <c r="AK345" s="5">
        <v>27.1</v>
      </c>
      <c r="AL345" s="5">
        <v>7</v>
      </c>
      <c r="AM345" s="5">
        <v>2.2599999999999998</v>
      </c>
      <c r="AN345" s="5">
        <v>6.85</v>
      </c>
      <c r="AO345" s="5">
        <v>1.1200000000000001</v>
      </c>
      <c r="AP345" s="5">
        <v>5.96</v>
      </c>
      <c r="AQ345" s="5">
        <v>1.04</v>
      </c>
      <c r="AR345" s="5">
        <v>2.69</v>
      </c>
      <c r="AS345" s="5">
        <v>0.37</v>
      </c>
      <c r="AT345" s="36">
        <v>2.0099999999999998</v>
      </c>
      <c r="AU345" s="36">
        <v>0.28999999999999998</v>
      </c>
      <c r="AV345" s="36">
        <v>4.4000000000000004</v>
      </c>
      <c r="AW345" s="5">
        <v>1.8</v>
      </c>
      <c r="AX345" s="5">
        <v>1.9</v>
      </c>
      <c r="AY345" s="36">
        <v>0.2</v>
      </c>
      <c r="AZ345" s="36">
        <v>0.6</v>
      </c>
      <c r="BA345" s="36">
        <v>1.3</v>
      </c>
      <c r="BK345" s="4">
        <f>IF(ISNUMBER(I345),ROUND(I345*5995,0),"")</f>
        <v>17206</v>
      </c>
      <c r="BL345" s="6">
        <f>IF(ISNUMBER(H345),H345/60.09,"")</f>
        <v>0.76035946080878669</v>
      </c>
      <c r="BM345" s="6">
        <f>IF(ISNUMBER(I345),I345/79.88,"")</f>
        <v>3.5928893340010017E-2</v>
      </c>
      <c r="BN345" s="6">
        <f>IF(ISNUMBER(J345),(J345/101.98)*2,"")</f>
        <v>0.27672092567170031</v>
      </c>
      <c r="BO345" s="6">
        <f>IF(ISNUMBER(K345),(K345/159.7)*2,"")</f>
        <v>0.16693800876643708</v>
      </c>
      <c r="BP345" s="6">
        <f>IF(ISNUMBER(L345),L345/70.94,"")</f>
        <v>1.6915703411333521E-3</v>
      </c>
      <c r="BQ345" s="6">
        <f>IF(ISNUMBER(M345), M345/40.31,"")</f>
        <v>0.18010419250806251</v>
      </c>
      <c r="BR345" s="6">
        <f>IF(ISNUMBER(N345),N345/56.08,"")</f>
        <v>0.18776747503566332</v>
      </c>
      <c r="BS345" s="6">
        <f>IF(ISNUMBER(O345),(O345/61.98)*2,"")</f>
        <v>0.10035495321071314</v>
      </c>
      <c r="BT345" s="6">
        <f>IF(ISNUMBER(P345),(P345/94.2)*2,"")</f>
        <v>7.4309978768577487E-3</v>
      </c>
      <c r="BU345" s="6">
        <f>IF(ISNUMBER(Q345),(Q345/141.94)*2,"")</f>
        <v>4.6498520501620406E-3</v>
      </c>
      <c r="BV345" s="5">
        <f>IF(ISNUMBER(K345),ROUND(0.1189*K345,2),"")</f>
        <v>1.58</v>
      </c>
      <c r="BW345" s="5">
        <f>IF(ISNUMBER(K345),ROUND(0.9*(K345-BV345),2),"")</f>
        <v>10.58</v>
      </c>
      <c r="BX345" s="36">
        <f>IF(AND(OR(ISNUMBER(BV345),ISNUMBER(BW345)),ISNUMBER(M345)),ROUND((BQ345/(BQ345+(BO345*0.899)))*100,2),"")</f>
        <v>54.55</v>
      </c>
      <c r="BY345" s="5">
        <f>IF(AND(OR(ISNUMBER(K345),ISNUMBER(BV345)),ISNUMBER(M345)),ROUND(((K345*0.9))/M345,2),"")</f>
        <v>1.65</v>
      </c>
      <c r="BZ345" s="5">
        <f>IF(AND(ISNUMBER(J345),ISNUMBER(I345)),ROUND(J345/I345,2),"")</f>
        <v>4.92</v>
      </c>
      <c r="CA345" s="5">
        <f>IF(AND(ISNUMBER(N345),ISNUMBER(I345)),ROUND(N345/I345,2),"")</f>
        <v>3.67</v>
      </c>
      <c r="CB345" s="5">
        <f>IF(AND(ISNUMBER(I345),ISNUMBER(Q345)),ROUND(I345/Q345,2),"")</f>
        <v>8.6999999999999993</v>
      </c>
      <c r="CC345" s="5">
        <f>IF(AND(ISNUMBER(O345),ISNUMBER(P345)),ROUND(O345+P345,2),"")</f>
        <v>3.46</v>
      </c>
      <c r="CD345" s="5">
        <f>IF(AND(ISNUMBER(O345),ISNUMBER(P345),ISNUMBER(N345)),(O345+P345)-N345,"")</f>
        <v>-7.0699999999999994</v>
      </c>
      <c r="CE345" s="34">
        <f>IF(AND(ISNUMBER(M345),ISNUMBER(P345)),M345+P345,"")</f>
        <v>7.6099999999999994</v>
      </c>
      <c r="CF345" s="34">
        <f>IF(AND(ISNUMBER(M345),ISNUMBER(N345),ISNUMBER(O345),ISNUMBER(P345)),M345+N345+O345+P345,"")</f>
        <v>21.25</v>
      </c>
      <c r="CG345" s="34">
        <f>IF(AND(ISNUMBER(CE345),ISNUMBER(CF345)),100*(CE345/CF345),"")</f>
        <v>35.811764705882347</v>
      </c>
      <c r="CH345" s="5">
        <f>IF(AND(ISNUMBER(P345),ISNUMBER(Q345)),ROUND((P345*8300)/(Q345*4366),2),"")</f>
        <v>2.02</v>
      </c>
      <c r="CI345" s="5">
        <f>IF(AND(ISNUMBER(P345),ISNUMBER(I345)),ROUND((P345*8300)/(I345*5995),2),"")</f>
        <v>0.17</v>
      </c>
      <c r="CJ345" s="6">
        <f>IF(AND(ISNUMBER(AE345),ISNUMBER(Q345)),ROUND(AE345/(Q345*10000),3),"")</f>
        <v>5.2999999999999999E-2</v>
      </c>
      <c r="CK345" s="5">
        <f>IF(AND(ISNUMBER(AB345),ISNUMBER(AC345)),ROUND(AB345/AC345,3),"")</f>
        <v>1.0999999999999999E-2</v>
      </c>
      <c r="CL345" s="5">
        <f>IF(AND(ISNUMBER(AC345),ISNUMBER(AK345)),ROUND(AC345/AK345,3),"")</f>
        <v>15.491</v>
      </c>
      <c r="CM345" s="5">
        <f>IF(AND(ISNUMBER(AG345),ISNUMBER(AB345)),ROUND(AG345/AB345,2),"")</f>
        <v>14.2</v>
      </c>
      <c r="CN345" s="5">
        <f>IF(AND(ISNUMBER(Y345),ISNUMBER(W345)),ROUND(Y345/W345,2),"")</f>
        <v>0.33</v>
      </c>
      <c r="CO345" s="5">
        <f>IF(AND(ISNUMBER(W345),ISNUMBER(V345)),ROUND(W345/V345,2),"")</f>
        <v>0.45</v>
      </c>
      <c r="CP345" s="5">
        <f>IF(AND(ISNUMBER(AE345),ISNUMBER(AD345)),ROUND(AE345/AD345,2),"")</f>
        <v>6.03</v>
      </c>
      <c r="CQ345" s="6">
        <f>IF(AND(ISNUMBER(AD345),ISNUMBER(AF345)),ROUND(AF345/AD345,3),"")</f>
        <v>0.754</v>
      </c>
      <c r="CR345" s="40">
        <f>IF(AND(ISNUMBER(AE345),ISNUMBER(I345)),ROUND(AE345/(I345*10000),4),"")</f>
        <v>6.1000000000000004E-3</v>
      </c>
      <c r="CS345" s="5">
        <f>IF(AND(ISNUMBER(AF345),ISNUMBER(AG345)),ROUND(AG345/AF345,2),"")</f>
        <v>3</v>
      </c>
      <c r="CT345" s="5">
        <f>IF(AND(ISNUMBER(AH345),ISNUMBER(AG345)),ROUND(AG345/AH345,2),"")</f>
        <v>3.33</v>
      </c>
      <c r="CU345" s="5">
        <f>IF(AND(ISNUMBER(AX345),ISNUMBER(AG345)),ROUND(AG345/AX345,1),"")</f>
        <v>34.4</v>
      </c>
      <c r="CV345" s="5">
        <f>IF(AND(ISNUMBER(AE345),ISNUMBER(AV345)),ROUND(AE345/AV345,1),"")</f>
        <v>39.6</v>
      </c>
      <c r="CW345" s="5">
        <f>IF(AND(ISNUMBER(AE345),ISNUMBER(AF345)),ROUND(AE345/AF345,2),"")</f>
        <v>8</v>
      </c>
      <c r="CX345" s="5">
        <f>IF(AND(ISNUMBER(AI345),ISNUMBER(AT345)),ROUND(AI345/AT345,2),"")</f>
        <v>24.43</v>
      </c>
      <c r="CY345" s="4">
        <f>IF(AND(ISNUMBER(I345),ISNUMBER(AD345)),ROUND((I345*5995)/AD345,0),"")</f>
        <v>595</v>
      </c>
      <c r="CZ345" s="4">
        <f>IF(AND(ISNUMBER(I345),ISNUMBER(AE345)),ROUND((I345*5995)/AE345,1),"")</f>
        <v>98.7</v>
      </c>
      <c r="DA345" s="4">
        <f>IF(AND(ISNUMBER(I345),ISNUMBER(AT345)),ROUND((I345*5995)/AT345,0),"")</f>
        <v>8560</v>
      </c>
      <c r="DB345" s="5">
        <f>IF(AND(ISNUMBER(AD345),ISNUMBER(AG345)),ROUND(AG345/AD345,2),"")</f>
        <v>2.2599999999999998</v>
      </c>
      <c r="DC345" s="5">
        <f>IF(AND(ISNUMBER(AG345),ISNUMBER(AT345)),ROUND(AG345/AT345,2),"")</f>
        <v>32.49</v>
      </c>
      <c r="DD345" s="5">
        <f>IF(AND(ISNUMBER(AG345),ISNUMBER(AW345)),ROUND(AG345/AW345,2),"")</f>
        <v>36.28</v>
      </c>
      <c r="DE345" s="5">
        <f>IF(AND(ISNUMBER(AV345),ISNUMBER(AT345)),ROUND(AV345/AT345,2),"")</f>
        <v>2.19</v>
      </c>
      <c r="DF345" s="5">
        <f>IF(AND(ISNUMBER(AF345),ISNUMBER(AT345)),ROUND(AF345/AT345,2),"")</f>
        <v>10.85</v>
      </c>
      <c r="DG345" s="5">
        <f>IF(AND(ISNUMBER(AW345),ISNUMBER(AT345)),ROUND(AW345/AT345,2),"")</f>
        <v>0.9</v>
      </c>
      <c r="DH345" s="5">
        <f>IF(AND(ISNUMBER(AX345),ISNUMBER(AT345)),ROUND(AX345/AT345,2),"")</f>
        <v>0.95</v>
      </c>
      <c r="DI345" s="5">
        <f>IF(AND(ISNUMBER(I345),ISNUMBER(AT345)),ROUND(I345/AT345,2),"")</f>
        <v>1.43</v>
      </c>
      <c r="DJ345" s="5">
        <f>IF(AND(ISNUMBER(AH345),ISNUMBER(AL345),ISNUMBER(AT345)),AH345+AL345+AT345,"")</f>
        <v>28.61</v>
      </c>
      <c r="DK345" s="5">
        <f>IF(AND(ISNUMBER(AH345),ISNUMBER(AF345)),ROUND(AH345/AF345,2),"")</f>
        <v>0.9</v>
      </c>
      <c r="DL345" s="5">
        <f>IF(AND(ISNUMBER(AH345),ISNUMBER(AW345)),ROUND(AH345/AW345,2),"")</f>
        <v>10.89</v>
      </c>
      <c r="DM345" s="5">
        <f>IF(AND(ISNUMBER(AX345),ISNUMBER(AZ345)),ROUND(AX345/AZ345,2),"")</f>
        <v>3.17</v>
      </c>
      <c r="DN345" s="5">
        <f>IF(AND(ISNUMBER(AX345),ISNUMBER(AW345)),ROUND(AX345/AW345,2),"")</f>
        <v>1.06</v>
      </c>
      <c r="DO345" s="5">
        <f>IF(AND(ISNUMBER(AX345),ISNUMBER(AF345)),ROUND(AF345/AX345,1),"")</f>
        <v>11.5</v>
      </c>
      <c r="DP345" s="5">
        <f>IF(AND(ISNUMBER(AZ345),ISNUMBER(AF345)),ROUND(AF345/AZ345,2),"")</f>
        <v>36.33</v>
      </c>
      <c r="DQ345" s="5">
        <f>IF(AND(ISNUMBER(AH345),ISNUMBER(AT345)),ROUND((AH345/0.329)/(AT345/0.22),2),"")</f>
        <v>6.52</v>
      </c>
      <c r="DR345" s="5">
        <f>IF(AND(ISNUMBER(AH345),ISNUMBER(AL345)),ROUND((AH345/0.329)/(AL345/0.203),2),"")</f>
        <v>1.73</v>
      </c>
      <c r="DS345" s="5">
        <f>IF(AND(ISNUMBER(AT345),ISNUMBER(AL345)),ROUND((AL345/0.203)/(AT345/0.22),2),"")</f>
        <v>3.77</v>
      </c>
      <c r="DT345" s="5">
        <f>IF(AND(ISNUMBER(AF345),ISNUMBER(AW345)),ROUND((AF345/0.658)/(AW345/0.037),2),"")</f>
        <v>0.68</v>
      </c>
      <c r="DU345" s="5">
        <f>IF(AND(ISNUMBER(AH345),ISNUMBER(AF345)),ROUND((AH345/0.648)/(AF345/0.658),2),"")</f>
        <v>0.91</v>
      </c>
      <c r="DV345" s="5">
        <f>IF(AND(ISNUMBER(AX345),ISNUMBER(AF345)),ROUND((AX345/0.0795)/(AF345/0.658),2),"")</f>
        <v>0.72</v>
      </c>
      <c r="DW345" s="5">
        <f>IF(AND(ISNUMBER(AX345),ISNUMBER(AW345)),ROUND((AX345/0.0795)/(AW345/0.037),2),"")</f>
        <v>0.49</v>
      </c>
      <c r="DX345" s="5">
        <f>IF(AND(ISNUMBER(AV345),ISNUMBER(AX345)),ROUND((AV345/0.283)/(AX345/0.07957),2),"")</f>
        <v>0.65</v>
      </c>
      <c r="DY345" s="5">
        <f>IF(AND(ISNUMBER(AF345),ISNUMBER(AE345)),ROUND((AF345/0.658)/(AE345/10.5),2),"")</f>
        <v>2</v>
      </c>
      <c r="DZ345" s="36">
        <f>IF(AND(ISNUMBER(AD345),ISNUMBER(AF345)),ROUND(AD345+AF345,1),"")</f>
        <v>50.7</v>
      </c>
      <c r="EA345" s="36">
        <f>IF(AND(ISNUMBER(AT345),ISNUMBER(AW345)),ROUND(AT345+AW345,1),"")</f>
        <v>3.8</v>
      </c>
      <c r="EB345" s="4">
        <f>IF(AND(ISNUMBER(N345),ISNUMBER(O345),ISNUMBER(P345)),((BT345-(BS345+BR345))*1000),"")</f>
        <v>-280.69143036951868</v>
      </c>
      <c r="EC345" s="4">
        <f>IF(AND(ISNUMBER(H345),ISNUMBER(N345),ISNUMBER(O345),ISNUMBER(P345)),(((BL345/3)-(BT345+BS345+2*(BR345/3)))*1000),"")</f>
        <v>20.488885824915815</v>
      </c>
      <c r="ED345" s="4">
        <f>IF(AND(ISNUMBER(J345),ISNUMBER(N345),ISNUMBER(O345),ISNUMBER(P345)),((BN345-(BT345+BS345+2*BR345))*1000),"")</f>
        <v>-206.59997548719721</v>
      </c>
      <c r="EE345" s="4">
        <f>IF(AND(ISNUMBER(I345),ISNUMBER(K345),ISNUMBER(M345)),((BO345+BQ345+BM345)*1000),"")</f>
        <v>382.97109461450964</v>
      </c>
      <c r="EF345" s="4">
        <f>IF(AND(ISNUMBER(EC345),ISNUMBER(EE345)),(555-(EC345+EE345)),"")</f>
        <v>151.54001956057454</v>
      </c>
      <c r="EG345" s="5">
        <f>IF(AND(ISNUMBER(J345),ISNUMBER(N345),ISNUMBER(O345),ISNUMBER(P345)),((J345/101.96))/(((O345/62))+((P345/94.1))+(N345/56.08)),"")</f>
        <v>0.57268208775075835</v>
      </c>
      <c r="EH345" s="5">
        <f>IF(AND(ISNUMBER(J345),ISNUMBER(N345),ISNUMBER(O345),ISNUMBER(P345)),((J345/101.96))/(((O345/62))+((P345/94.1))),"")</f>
        <v>2.5684058689650282</v>
      </c>
      <c r="EI345" s="5">
        <f>IF(AND(ISNUMBER(J345),ISNUMBER(N345),ISNUMBER(O345),ISNUMBER(P345)),(2*(J345/101.96))/((2*(O345/62))+(2*(P345/94.1))+(N345/56.08)),"")</f>
        <v>0.93654176864763417</v>
      </c>
      <c r="EJ345" s="5">
        <f>IF(AND(ISNUMBER(N345),ISNUMBER(O345),ISNUMBER(P345)),((2*(O345/62))+(2*(P345/94.1)))/(N345/56.08),"")</f>
        <v>0.57390916833422512</v>
      </c>
      <c r="EK345" s="5">
        <f>IF(AND(ISNUMBER(J345),ISNUMBER(O345),ISNUMBER(P345)),(2*(O345/62))/((2*(J345/101.96))-(2*(P345/94.1))),"")</f>
        <v>0.37248071086007234</v>
      </c>
      <c r="EL345" s="5">
        <f>IF(AND(ISNUMBER(J345),ISNUMBER(N345),ISNUMBER(P345)),(2*(N345/56.08))/((2*(J345/101.96))-(2*(P345/94.1))),"")</f>
        <v>1.3942975176258701</v>
      </c>
      <c r="EM345" s="5">
        <f>IF(AND(ISNUMBER(J345),ISNUMBER(H345)),ROUND(J345/H345,2),"")</f>
        <v>0.31</v>
      </c>
      <c r="EN345" s="5">
        <f>IF(AND(OR(ISNUMBER(BV345),ISNUMBER(BW345)),ISNUMBER(M345),ISNUMBER(N345)),ROUND((BV345+BW345+0.5*(N345+M345)),2),"")</f>
        <v>21.06</v>
      </c>
      <c r="EO345" s="36">
        <f>IF(AND(ISNUMBER(Q345),ISNUMBER(I345),ISNUMBER(L345)),ROUND(I345,2),"")</f>
        <v>2.87</v>
      </c>
      <c r="EP345" s="36">
        <f>IF(AND(ISNUMBER(Q345),ISNUMBER(I345),ISNUMBER(L345)),(L345*10),"")</f>
        <v>1.2</v>
      </c>
      <c r="EQ345" s="36">
        <f>IF(AND(ISNUMBER(Q345),ISNUMBER(I345),ISNUMBER(L345)),(Q345*10),"")</f>
        <v>3.3000000000000003</v>
      </c>
      <c r="ER345" s="36">
        <f>IF(AND(ISNUMBER(AD345),ISNUMBER(I345),ISNUMBER(AE345)),(I345*59.95),"")</f>
        <v>172.05650000000003</v>
      </c>
      <c r="ES345" s="36">
        <f>IF(AND(ISNUMBER(AD345),ISNUMBER(I345),ISNUMBER(AE345)),(AE345),"")</f>
        <v>174.3</v>
      </c>
      <c r="ET345" s="36">
        <f>IF(AND(ISNUMBER(AD345),ISNUMBER(I345),ISNUMBER(AE345)),(AD345*3),"")</f>
        <v>86.699999999999989</v>
      </c>
      <c r="EU345" s="36">
        <f>IF(AND(ISNUMBER(J345),OR(ISNUMBER(BW345),ISNUMBER(BV345)),ISNUMBER(M345)),(0.9*K345),"")</f>
        <v>11.997</v>
      </c>
      <c r="EV345" s="36">
        <f>IF(AND(ISNUMBER(J345),OR(ISNUMBER(BW345),ISNUMBER(BV345)),ISNUMBER(M345)),(M345),"")</f>
        <v>7.26</v>
      </c>
      <c r="EW345" s="36">
        <f>IF(AND(ISNUMBER(J345),OR(ISNUMBER(BW345),ISNUMBER(BV345)),ISNUMBER(M345)),(J345),"")</f>
        <v>14.11</v>
      </c>
      <c r="EX345" s="36">
        <f>IF(AND(OR(ISNUMBER(BV345),ISNUMBER(BW345)),ISNUMBER(O345),ISNUMBER(P345),ISNUMBER(M345)),(0.9*K345),"")</f>
        <v>11.997</v>
      </c>
      <c r="EY345" s="36">
        <f>IF(AND(OR(ISNUMBER(BV345),ISNUMBER(BW345)),ISNUMBER(O345),ISNUMBER(P345),ISNUMBER(M345)),(O345+P345),"")</f>
        <v>3.46</v>
      </c>
      <c r="EZ345" s="36">
        <f>IF(AND(OR(ISNUMBER(BV345),ISNUMBER(BW345)),ISNUMBER(O345),ISNUMBER(P345),ISNUMBER(M345)),(M345),"")</f>
        <v>7.26</v>
      </c>
      <c r="FA345" s="5">
        <f>IF(AND(ISNUMBER(AV345),ISNUMBER(AX345),ISNUMBER(AW345)),(AV345/3),"")</f>
        <v>1.4666666666666668</v>
      </c>
      <c r="FB345" s="5">
        <f>IF(AND(ISNUMBER(AI345),ISNUMBER(AW345),ISNUMBER(AV345)),AX345,"")</f>
        <v>1.9</v>
      </c>
      <c r="FC345" s="5">
        <f>IF(AND(ISNUMBER(AI345),ISNUMBER(AW345),ISNUMBER(AV345)),AW345,"")</f>
        <v>1.8</v>
      </c>
      <c r="FD345" s="36">
        <f>IF(AND(ISNUMBER(I345),ISNUMBER(AE345),ISNUMBER(AC345)),(I345*59.95),"")</f>
        <v>172.05650000000003</v>
      </c>
      <c r="FE345" s="36">
        <f>IF(AND(ISNUMBER(I345),ISNUMBER(AE345),ISNUMBER(AC345)),(AE345),"")</f>
        <v>174.3</v>
      </c>
      <c r="FF345" s="36">
        <f>IF(AND(ISNUMBER(I345),ISNUMBER(AE345),ISNUMBER(AC345)),(AC345/2),"")</f>
        <v>209.9</v>
      </c>
      <c r="FG345" s="5">
        <f>IF(AND(ISNUMBER(AE345),ISNUMBER(AF345),ISNUMBER(AD345)),(2*AF345),"")</f>
        <v>43.6</v>
      </c>
      <c r="FH345" s="36">
        <f>IF(AND(ISNUMBER(AE345),ISNUMBER(AF345),ISNUMBER(AD345)),(AE345/4),"")</f>
        <v>43.575000000000003</v>
      </c>
      <c r="FI345" s="36">
        <f>IF(AND(ISNUMBER(AE345),ISNUMBER(AF345),ISNUMBER(AD345)),(AD345),"")</f>
        <v>28.9</v>
      </c>
      <c r="FJ345" s="5">
        <f>IF(AND(ISNUMBER(AE345),ISNUMBER(AF345),ISNUMBER(AH345)),(AD345/15),"")</f>
        <v>1.9266666666666665</v>
      </c>
      <c r="FK345" s="5">
        <f>IF(AND(ISNUMBER(AE345),ISNUMBER(AF345),ISNUMBER(AH345)),(AH345/10),"")</f>
        <v>1.9600000000000002</v>
      </c>
      <c r="FL345" s="5">
        <f>IF(AND(ISNUMBER(AE345),ISNUMBER(AF345),ISNUMBER(AH345)),(AF345/8),"")</f>
        <v>2.7250000000000001</v>
      </c>
      <c r="FM345" s="5">
        <f>IF(ISNUMBER(AB345),AB345/30,"")</f>
        <v>0.15333333333333332</v>
      </c>
      <c r="FN345" s="5">
        <f>IF(ISNUMBER(AV345),AV345,"")</f>
        <v>4.4000000000000004</v>
      </c>
      <c r="FO345" s="5">
        <f>IF(ISNUMBER(AW345),AW345*3,"")</f>
        <v>5.4</v>
      </c>
      <c r="FP345" s="4">
        <f>IF(ISNUMBER(BK345),BK345/50,"")</f>
        <v>344.12</v>
      </c>
      <c r="FQ345" s="4">
        <f>IF(ISNUMBER(AL345),AL345*50,"")</f>
        <v>350</v>
      </c>
      <c r="FR345" s="4">
        <f>IF(ISNUMBER(V345),V345,"")</f>
        <v>352</v>
      </c>
      <c r="FS345" s="65">
        <f>IF(AND(ISNUMBER(V345),ISNUMBER(BK345)),LOG((50*V345)/BK345),"")</f>
        <v>9.832749249457701E-3</v>
      </c>
      <c r="FT345" s="65">
        <f>IF(AND(ISNUMBER(U345),ISNUMBER(BK345)),LOG((250*U345)/BK345),"")</f>
        <v>-0.33258993157274852</v>
      </c>
      <c r="FU345" s="65">
        <f>IF(AND(ISNUMBER(AM345),ISNUMBER(AU345)),LOG(AM345/(5*AU345)),"")</f>
        <v>0.19274043691242604</v>
      </c>
      <c r="FV345" s="65">
        <f>IF(AND(ISNUMBER(AC345),ISNUMBER(AU345)),LOG(AC345/(500*AU345)),"")</f>
        <v>0.46167443201140673</v>
      </c>
      <c r="FW345" s="65">
        <f>IF(AND(ISNUMBER(H345),ISNUMBER(BK345)),LOG((0.467*H345*10000)/(5*BK345)),"")</f>
        <v>0.39448811572110626</v>
      </c>
      <c r="FX345" s="65">
        <f>IF(AND(ISNUMBER(AC345),ISNUMBER(BK345)),LOG((40*AC345)/BK345),"")</f>
        <v>-1.0577492990348094E-2</v>
      </c>
      <c r="FY345" s="65">
        <f>IF(AND(ISNUMBER(AD345),ISNUMBER(AC345),ISNUMBER(AE345),ISNUMBER(BK345)),-(0.016*LOG(AE345/BK345))-(2.961*LOG(AD345/BK345))+(1.5*LOG(AC345/BK345)),"")</f>
        <v>5.8290836204937246</v>
      </c>
      <c r="FZ345" s="65">
        <f>IF(AND(ISNUMBER(AD345),ISNUMBER(AC345),ISNUMBER(AE345),ISNUMBER(BK345)),-(1.474*LOG(AE345/BK345))+(2.143*LOG(AD345/BK345))+(1.84*LOG(AC345/BK345)),"")</f>
        <v>-5.9738911082383179</v>
      </c>
      <c r="GA345" s="65">
        <f>IF(AND(ISNUMBER(CQ345),ISNUMBER(CP345)),(1.74+LOG(CQ345)-(1.92*LOG(CP345))),"")</f>
        <v>0.1191621065606836</v>
      </c>
      <c r="GB345" s="65">
        <f>IF(AND(ISNUMBER(H345),ISNUMBER(H345),ISNUMBER(J345),ISNUMBER(BW345),ISNUMBER(M345),ISNUMBER(N345),ISNUMBER(O345),ISNUMBER(P345)),(0.0088*H345-0.0774*I345+0.0102*J345+0.0066*BW345-0.0017*M345-0.0143*N345-0.0155*O345-0.0007*P345),"")</f>
        <v>0.18231299999999998</v>
      </c>
      <c r="GC345" s="65">
        <f>IF(AND(ISNUMBER(H345),ISNUMBER(H345),ISNUMBER(J345),ISNUMBER(BW345),ISNUMBER(M345),ISNUMBER(N345),ISNUMBER(O345),ISNUMBER(P345)),(-0.013*H345-0.0185*I345-0.0129*J345-0.0134*BW345-0.03*M345-0.0204*N345-0.0481*O345-0.0715*P345),"")</f>
        <v>-1.578084</v>
      </c>
      <c r="GD345" s="65">
        <f>IF(AND(ISNUMBER(H345),ISNUMBER(H345),ISNUMBER(J345),ISNUMBER(BW345),ISNUMBER(M345),ISNUMBER(N345),ISNUMBER(O345),ISNUMBER(P345)),(-0.0221*H345-0.0532*I345-0.0361*J345-0.0016*BW345-0.031*M345-0.0237*N345-0.0641*O345-0.0289*P345),"")</f>
        <v>-2.3728190000000002</v>
      </c>
    </row>
    <row r="346" spans="1:186">
      <c r="A346" s="38" t="s">
        <v>185</v>
      </c>
      <c r="B346" s="74">
        <v>682554</v>
      </c>
      <c r="C346" s="74">
        <v>4913086</v>
      </c>
      <c r="D346" s="39" t="s">
        <v>611</v>
      </c>
      <c r="E346" s="38" t="s">
        <v>653</v>
      </c>
      <c r="F346" s="39" t="s">
        <v>613</v>
      </c>
      <c r="G346" s="39" t="s">
        <v>614</v>
      </c>
      <c r="H346" s="5">
        <v>45.26</v>
      </c>
      <c r="I346" s="5">
        <v>2.87</v>
      </c>
      <c r="J346" s="5">
        <v>14.31</v>
      </c>
      <c r="K346" s="5">
        <v>14.89</v>
      </c>
      <c r="L346" s="5">
        <v>0.16</v>
      </c>
      <c r="M346" s="5">
        <v>6.63</v>
      </c>
      <c r="N346" s="5">
        <v>9.26</v>
      </c>
      <c r="O346" s="5">
        <v>4.26</v>
      </c>
      <c r="P346" s="5">
        <v>0.21</v>
      </c>
      <c r="Q346" s="28">
        <v>0.34</v>
      </c>
      <c r="R346" s="5">
        <v>1.9</v>
      </c>
      <c r="S346" s="19">
        <f t="shared" si="883"/>
        <v>100.09</v>
      </c>
      <c r="T346" s="61"/>
      <c r="U346" s="4">
        <v>31</v>
      </c>
      <c r="V346" s="4">
        <v>348</v>
      </c>
      <c r="W346" s="4">
        <v>75.262</v>
      </c>
      <c r="X346" s="4">
        <v>63.1</v>
      </c>
      <c r="Y346" s="4">
        <v>34.200000000000003</v>
      </c>
      <c r="Z346" s="4">
        <v>139.80000000000001</v>
      </c>
      <c r="AA346" s="4">
        <v>56</v>
      </c>
      <c r="AB346" s="4">
        <v>1.5</v>
      </c>
      <c r="AC346" s="4">
        <v>376</v>
      </c>
      <c r="AD346" s="4">
        <v>27.2</v>
      </c>
      <c r="AE346" s="4">
        <v>168.1</v>
      </c>
      <c r="AF346" s="36">
        <v>20.5</v>
      </c>
      <c r="AG346" s="36">
        <v>26.7</v>
      </c>
      <c r="AH346" s="36">
        <v>18.2</v>
      </c>
      <c r="AI346" s="36">
        <v>47.1</v>
      </c>
      <c r="AJ346" s="36">
        <v>5.91</v>
      </c>
      <c r="AK346" s="5">
        <v>26</v>
      </c>
      <c r="AL346" s="5">
        <v>6.5</v>
      </c>
      <c r="AM346" s="5">
        <v>2.3199999999999998</v>
      </c>
      <c r="AN346" s="5">
        <v>6.91</v>
      </c>
      <c r="AO346" s="5">
        <v>1.1000000000000001</v>
      </c>
      <c r="AP346" s="5">
        <v>6.04</v>
      </c>
      <c r="AQ346" s="5">
        <v>1.0900000000000001</v>
      </c>
      <c r="AR346" s="5">
        <v>2.64</v>
      </c>
      <c r="AS346" s="5">
        <v>0.36</v>
      </c>
      <c r="AT346" s="36">
        <v>2.0499999999999998</v>
      </c>
      <c r="AU346" s="36">
        <v>0.31</v>
      </c>
      <c r="AV346" s="36">
        <v>5.2</v>
      </c>
      <c r="AW346" s="5">
        <v>1.6</v>
      </c>
      <c r="AX346" s="5">
        <v>1.6</v>
      </c>
      <c r="AY346" s="36">
        <v>0.2</v>
      </c>
      <c r="AZ346" s="36">
        <v>0.5</v>
      </c>
      <c r="BA346" s="36">
        <v>0.9</v>
      </c>
      <c r="BK346" s="4">
        <f t="shared" ref="BK346:BK358" si="884">IF(ISNUMBER(I346),ROUND(I346*5995,0),"")</f>
        <v>17206</v>
      </c>
      <c r="BL346" s="6">
        <f t="shared" ref="BL346:BL358" si="885">IF(ISNUMBER(H346),H346/60.09,"")</f>
        <v>0.75320352804127133</v>
      </c>
      <c r="BM346" s="6">
        <f t="shared" ref="BM346:BM358" si="886">IF(ISNUMBER(I346),I346/79.88,"")</f>
        <v>3.5928893340010017E-2</v>
      </c>
      <c r="BN346" s="6">
        <f t="shared" ref="BN346:BN358" si="887">IF(ISNUMBER(J346),(J346/101.98)*2,"")</f>
        <v>0.28064326338497747</v>
      </c>
      <c r="BO346" s="6">
        <f t="shared" ref="BO346:BO358" si="888">IF(ISNUMBER(K346),(K346/159.7)*2,"")</f>
        <v>0.1864746399499061</v>
      </c>
      <c r="BP346" s="6">
        <f t="shared" ref="BP346:BP358" si="889">IF(ISNUMBER(L346),L346/70.94,"")</f>
        <v>2.2554271215111362E-3</v>
      </c>
      <c r="BQ346" s="6">
        <f t="shared" ref="BQ346:BQ358" si="890">IF(ISNUMBER(M346), M346/40.31,"")</f>
        <v>0.16447531629868517</v>
      </c>
      <c r="BR346" s="6">
        <f t="shared" ref="BR346:BR358" si="891">IF(ISNUMBER(N346),N346/56.08,"")</f>
        <v>0.1651212553495007</v>
      </c>
      <c r="BS346" s="6">
        <f t="shared" ref="BS346:BS358" si="892">IF(ISNUMBER(O346),(O346/61.98)*2,"")</f>
        <v>0.13746369796708616</v>
      </c>
      <c r="BT346" s="6">
        <f t="shared" ref="BT346:BT358" si="893">IF(ISNUMBER(P346),(P346/94.2)*2,"")</f>
        <v>4.4585987261146496E-3</v>
      </c>
      <c r="BU346" s="6">
        <f t="shared" ref="BU346:BU358" si="894">IF(ISNUMBER(Q346),(Q346/141.94)*2,"")</f>
        <v>4.7907566577427086E-3</v>
      </c>
      <c r="BV346" s="5">
        <f t="shared" ref="BV346:BV358" si="895">IF(ISNUMBER(K346),ROUND(0.1189*K346,2),"")</f>
        <v>1.77</v>
      </c>
      <c r="BW346" s="5">
        <f t="shared" ref="BW346:BW358" si="896">IF(ISNUMBER(K346),ROUND(0.9*(K346-BV346),2),"")</f>
        <v>11.81</v>
      </c>
      <c r="BX346" s="36">
        <f t="shared" ref="BX346:BX358" si="897">IF(AND(OR(ISNUMBER(BV346),ISNUMBER(BW346)),ISNUMBER(M346)),ROUND((BQ346/(BQ346+(BO346*0.899)))*100,2),"")</f>
        <v>49.52</v>
      </c>
      <c r="BY346" s="5">
        <f t="shared" ref="BY346:BY358" si="898">IF(AND(OR(ISNUMBER(K346),ISNUMBER(BV346)),ISNUMBER(M346)),ROUND(((K346*0.9))/M346,2),"")</f>
        <v>2.02</v>
      </c>
      <c r="BZ346" s="5">
        <f t="shared" ref="BZ346:BZ358" si="899">IF(AND(ISNUMBER(J346),ISNUMBER(I346)),ROUND(J346/I346,2),"")</f>
        <v>4.99</v>
      </c>
      <c r="CA346" s="5">
        <f t="shared" ref="CA346:CA358" si="900">IF(AND(ISNUMBER(N346),ISNUMBER(I346)),ROUND(N346/I346,2),"")</f>
        <v>3.23</v>
      </c>
      <c r="CB346" s="5">
        <f t="shared" ref="CB346:CB358" si="901">IF(AND(ISNUMBER(I346),ISNUMBER(Q346)),ROUND(I346/Q346,2),"")</f>
        <v>8.44</v>
      </c>
      <c r="CC346" s="5">
        <f t="shared" ref="CC346:CC358" si="902">IF(AND(ISNUMBER(O346),ISNUMBER(P346)),ROUND(O346+P346,2),"")</f>
        <v>4.47</v>
      </c>
      <c r="CD346" s="5">
        <f t="shared" ref="CD346:CD358" si="903">IF(AND(ISNUMBER(O346),ISNUMBER(P346),ISNUMBER(N346)),(O346+P346)-N346,"")</f>
        <v>-4.79</v>
      </c>
      <c r="CE346" s="34">
        <f t="shared" ref="CE346:CE358" si="904">IF(AND(ISNUMBER(M346),ISNUMBER(P346)),M346+P346,"")</f>
        <v>6.84</v>
      </c>
      <c r="CF346" s="34">
        <f t="shared" ref="CF346:CF358" si="905">IF(AND(ISNUMBER(M346),ISNUMBER(N346),ISNUMBER(O346),ISNUMBER(P346)),M346+N346+O346+P346,"")</f>
        <v>20.36</v>
      </c>
      <c r="CG346" s="34">
        <f t="shared" ref="CG346:CG358" si="906">IF(AND(ISNUMBER(CE346),ISNUMBER(CF346)),100*(CE346/CF346),"")</f>
        <v>33.595284872298627</v>
      </c>
      <c r="CH346" s="5">
        <f t="shared" ref="CH346:CH358" si="907">IF(AND(ISNUMBER(P346),ISNUMBER(Q346)),ROUND((P346*8300)/(Q346*4366),2),"")</f>
        <v>1.17</v>
      </c>
      <c r="CI346" s="5">
        <f t="shared" ref="CI346:CI358" si="908">IF(AND(ISNUMBER(P346),ISNUMBER(I346)),ROUND((P346*8300)/(I346*5995),2),"")</f>
        <v>0.1</v>
      </c>
      <c r="CJ346" s="6">
        <f t="shared" ref="CJ346:CJ358" si="909">IF(AND(ISNUMBER(AE346),ISNUMBER(Q346)),ROUND(AE346/(Q346*10000),3),"")</f>
        <v>4.9000000000000002E-2</v>
      </c>
      <c r="CK346" s="5">
        <f t="shared" ref="CK346:CK358" si="910">IF(AND(ISNUMBER(AB346),ISNUMBER(AC346)),ROUND(AB346/AC346,3),"")</f>
        <v>4.0000000000000001E-3</v>
      </c>
      <c r="CL346" s="5">
        <f t="shared" ref="CL346:CL358" si="911">IF(AND(ISNUMBER(AC346),ISNUMBER(AK346)),ROUND(AC346/AK346,3),"")</f>
        <v>14.462</v>
      </c>
      <c r="CM346" s="5">
        <f t="shared" ref="CM346:CM358" si="912">IF(AND(ISNUMBER(AG346),ISNUMBER(AB346)),ROUND(AG346/AB346,2),"")</f>
        <v>17.8</v>
      </c>
      <c r="CN346" s="5">
        <f t="shared" ref="CN346:CN358" si="913">IF(AND(ISNUMBER(Y346),ISNUMBER(W346)),ROUND(Y346/W346,2),"")</f>
        <v>0.45</v>
      </c>
      <c r="CO346" s="5">
        <f t="shared" ref="CO346:CO358" si="914">IF(AND(ISNUMBER(W346),ISNUMBER(V346)),ROUND(W346/V346,2),"")</f>
        <v>0.22</v>
      </c>
      <c r="CP346" s="5">
        <f t="shared" ref="CP346:CP358" si="915">IF(AND(ISNUMBER(AE346),ISNUMBER(AD346)),ROUND(AE346/AD346,2),"")</f>
        <v>6.18</v>
      </c>
      <c r="CQ346" s="6">
        <f t="shared" ref="CQ346:CQ358" si="916">IF(AND(ISNUMBER(AD346),ISNUMBER(AF346)),ROUND(AF346/AD346,3),"")</f>
        <v>0.754</v>
      </c>
      <c r="CR346" s="40">
        <f t="shared" ref="CR346:CR358" si="917">IF(AND(ISNUMBER(AE346),ISNUMBER(I346)),ROUND(AE346/(I346*10000),4),"")</f>
        <v>5.8999999999999999E-3</v>
      </c>
      <c r="CS346" s="5">
        <f t="shared" ref="CS346:CS358" si="918">IF(AND(ISNUMBER(AF346),ISNUMBER(AG346)),ROUND(AG346/AF346,2),"")</f>
        <v>1.3</v>
      </c>
      <c r="CT346" s="5">
        <f t="shared" ref="CT346:CT358" si="919">IF(AND(ISNUMBER(AH346),ISNUMBER(AG346)),ROUND(AG346/AH346,2),"")</f>
        <v>1.47</v>
      </c>
      <c r="CU346" s="5">
        <f t="shared" ref="CU346:CU358" si="920">IF(AND(ISNUMBER(AX346),ISNUMBER(AG346)),ROUND(AG346/AX346,1),"")</f>
        <v>16.7</v>
      </c>
      <c r="CV346" s="5">
        <f t="shared" ref="CV346:CV358" si="921">IF(AND(ISNUMBER(AE346),ISNUMBER(AV346)),ROUND(AE346/AV346,1),"")</f>
        <v>32.299999999999997</v>
      </c>
      <c r="CW346" s="5">
        <f t="shared" ref="CW346:CW358" si="922">IF(AND(ISNUMBER(AE346),ISNUMBER(AF346)),ROUND(AE346/AF346,2),"")</f>
        <v>8.1999999999999993</v>
      </c>
      <c r="CX346" s="5">
        <f t="shared" ref="CX346:CX358" si="923">IF(AND(ISNUMBER(AI346),ISNUMBER(AT346)),ROUND(AI346/AT346,2),"")</f>
        <v>22.98</v>
      </c>
      <c r="CY346" s="4">
        <f t="shared" ref="CY346:CY358" si="924">IF(AND(ISNUMBER(I346),ISNUMBER(AD346)),ROUND((I346*5995)/AD346,0),"")</f>
        <v>633</v>
      </c>
      <c r="CZ346" s="4">
        <f t="shared" ref="CZ346:CZ358" si="925">IF(AND(ISNUMBER(I346),ISNUMBER(AE346)),ROUND((I346*5995)/AE346,1),"")</f>
        <v>102.4</v>
      </c>
      <c r="DA346" s="4">
        <f t="shared" ref="DA346:DA358" si="926">IF(AND(ISNUMBER(I346),ISNUMBER(AT346)),ROUND((I346*5995)/AT346,0),"")</f>
        <v>8393</v>
      </c>
      <c r="DB346" s="5">
        <f t="shared" ref="DB346:DB358" si="927">IF(AND(ISNUMBER(AD346),ISNUMBER(AG346)),ROUND(AG346/AD346,2),"")</f>
        <v>0.98</v>
      </c>
      <c r="DC346" s="5">
        <f t="shared" ref="DC346:DC358" si="928">IF(AND(ISNUMBER(AG346),ISNUMBER(AT346)),ROUND(AG346/AT346,2),"")</f>
        <v>13.02</v>
      </c>
      <c r="DD346" s="5">
        <f t="shared" ref="DD346:DD358" si="929">IF(AND(ISNUMBER(AG346),ISNUMBER(AW346)),ROUND(AG346/AW346,2),"")</f>
        <v>16.690000000000001</v>
      </c>
      <c r="DE346" s="5">
        <f t="shared" ref="DE346:DE358" si="930">IF(AND(ISNUMBER(AV346),ISNUMBER(AT346)),ROUND(AV346/AT346,2),"")</f>
        <v>2.54</v>
      </c>
      <c r="DF346" s="5">
        <f t="shared" ref="DF346:DF358" si="931">IF(AND(ISNUMBER(AF346),ISNUMBER(AT346)),ROUND(AF346/AT346,2),"")</f>
        <v>10</v>
      </c>
      <c r="DG346" s="5">
        <f t="shared" ref="DG346:DG358" si="932">IF(AND(ISNUMBER(AW346),ISNUMBER(AT346)),ROUND(AW346/AT346,2),"")</f>
        <v>0.78</v>
      </c>
      <c r="DH346" s="5">
        <f t="shared" ref="DH346:DH358" si="933">IF(AND(ISNUMBER(AX346),ISNUMBER(AT346)),ROUND(AX346/AT346,2),"")</f>
        <v>0.78</v>
      </c>
      <c r="DI346" s="5">
        <f t="shared" ref="DI346:DI358" si="934">IF(AND(ISNUMBER(I346),ISNUMBER(AT346)),ROUND(I346/AT346,2),"")</f>
        <v>1.4</v>
      </c>
      <c r="DJ346" s="5">
        <f t="shared" ref="DJ346:DJ358" si="935">IF(AND(ISNUMBER(AH346),ISNUMBER(AL346),ISNUMBER(AT346)),AH346+AL346+AT346,"")</f>
        <v>26.75</v>
      </c>
      <c r="DK346" s="5">
        <f t="shared" ref="DK346:DK358" si="936">IF(AND(ISNUMBER(AH346),ISNUMBER(AF346)),ROUND(AH346/AF346,2),"")</f>
        <v>0.89</v>
      </c>
      <c r="DL346" s="5">
        <f t="shared" ref="DL346:DL358" si="937">IF(AND(ISNUMBER(AH346),ISNUMBER(AW346)),ROUND(AH346/AW346,2),"")</f>
        <v>11.38</v>
      </c>
      <c r="DM346" s="5">
        <f t="shared" ref="DM346:DM358" si="938">IF(AND(ISNUMBER(AX346),ISNUMBER(AZ346)),ROUND(AX346/AZ346,2),"")</f>
        <v>3.2</v>
      </c>
      <c r="DN346" s="5">
        <f t="shared" ref="DN346:DN358" si="939">IF(AND(ISNUMBER(AX346),ISNUMBER(AW346)),ROUND(AX346/AW346,2),"")</f>
        <v>1</v>
      </c>
      <c r="DO346" s="5">
        <f t="shared" ref="DO346:DO358" si="940">IF(AND(ISNUMBER(AX346),ISNUMBER(AF346)),ROUND(AF346/AX346,1),"")</f>
        <v>12.8</v>
      </c>
      <c r="DP346" s="5">
        <f t="shared" ref="DP346:DP358" si="941">IF(AND(ISNUMBER(AZ346),ISNUMBER(AF346)),ROUND(AF346/AZ346,2),"")</f>
        <v>41</v>
      </c>
      <c r="DQ346" s="5">
        <f t="shared" ref="DQ346:DQ358" si="942">IF(AND(ISNUMBER(AH346),ISNUMBER(AT346)),ROUND((AH346/0.329)/(AT346/0.22),2),"")</f>
        <v>5.94</v>
      </c>
      <c r="DR346" s="5">
        <f t="shared" ref="DR346:DR358" si="943">IF(AND(ISNUMBER(AH346),ISNUMBER(AL346)),ROUND((AH346/0.329)/(AL346/0.203),2),"")</f>
        <v>1.73</v>
      </c>
      <c r="DS346" s="5">
        <f t="shared" ref="DS346:DS358" si="944">IF(AND(ISNUMBER(AT346),ISNUMBER(AL346)),ROUND((AL346/0.203)/(AT346/0.22),2),"")</f>
        <v>3.44</v>
      </c>
      <c r="DT346" s="5">
        <f t="shared" ref="DT346:DT358" si="945">IF(AND(ISNUMBER(AF346),ISNUMBER(AW346)),ROUND((AF346/0.658)/(AW346/0.037),2),"")</f>
        <v>0.72</v>
      </c>
      <c r="DU346" s="5">
        <f t="shared" ref="DU346:DU358" si="946">IF(AND(ISNUMBER(AH346),ISNUMBER(AF346)),ROUND((AH346/0.648)/(AF346/0.658),2),"")</f>
        <v>0.9</v>
      </c>
      <c r="DV346" s="5">
        <f t="shared" ref="DV346:DV358" si="947">IF(AND(ISNUMBER(AX346),ISNUMBER(AF346)),ROUND((AX346/0.0795)/(AF346/0.658),2),"")</f>
        <v>0.65</v>
      </c>
      <c r="DW346" s="5">
        <f t="shared" ref="DW346:DW358" si="948">IF(AND(ISNUMBER(AX346),ISNUMBER(AW346)),ROUND((AX346/0.0795)/(AW346/0.037),2),"")</f>
        <v>0.47</v>
      </c>
      <c r="DX346" s="5">
        <f t="shared" ref="DX346:DX358" si="949">IF(AND(ISNUMBER(AV346),ISNUMBER(AX346)),ROUND((AV346/0.283)/(AX346/0.07957),2),"")</f>
        <v>0.91</v>
      </c>
      <c r="DY346" s="5">
        <f t="shared" ref="DY346:DY358" si="950">IF(AND(ISNUMBER(AF346),ISNUMBER(AE346)),ROUND((AF346/0.658)/(AE346/10.5),2),"")</f>
        <v>1.95</v>
      </c>
      <c r="DZ346" s="36">
        <f t="shared" ref="DZ346:DZ358" si="951">IF(AND(ISNUMBER(AD346),ISNUMBER(AF346)),ROUND(AD346+AF346,1),"")</f>
        <v>47.7</v>
      </c>
      <c r="EA346" s="36">
        <f t="shared" ref="EA346:EA358" si="952">IF(AND(ISNUMBER(AT346),ISNUMBER(AW346)),ROUND(AT346+AW346,1),"")</f>
        <v>3.7</v>
      </c>
      <c r="EB346" s="4">
        <f t="shared" ref="EB346:EB358" si="953">IF(AND(ISNUMBER(N346),ISNUMBER(O346),ISNUMBER(P346)),((BT346-(BS346+BR346))*1000),"")</f>
        <v>-298.1263545904722</v>
      </c>
      <c r="EC346" s="4">
        <f t="shared" ref="EC346:EC358" si="954">IF(AND(ISNUMBER(H346),ISNUMBER(N346),ISNUMBER(O346),ISNUMBER(P346)),(((BL346/3)-(BT346+BS346+2*(BR346/3)))*1000),"")</f>
        <v>-0.93529091244420881</v>
      </c>
      <c r="ED346" s="4">
        <f t="shared" ref="ED346:ED358" si="955">IF(AND(ISNUMBER(J346),ISNUMBER(N346),ISNUMBER(O346),ISNUMBER(P346)),((BN346-(BT346+BS346+2*BR346))*1000),"")</f>
        <v>-191.52154400722478</v>
      </c>
      <c r="EE346" s="4">
        <f t="shared" ref="EE346:EE358" si="956">IF(AND(ISNUMBER(I346),ISNUMBER(K346),ISNUMBER(M346)),((BO346+BQ346+BM346)*1000),"")</f>
        <v>386.87884958860133</v>
      </c>
      <c r="EF346" s="4">
        <f t="shared" ref="EF346:EF358" si="957">IF(AND(ISNUMBER(EC346),ISNUMBER(EE346)),(555-(EC346+EE346)),"")</f>
        <v>169.05644132384288</v>
      </c>
      <c r="EG346" s="5">
        <f t="shared" ref="EG346:EG358" si="958">IF(AND(ISNUMBER(J346),ISNUMBER(N346),ISNUMBER(O346),ISNUMBER(P346)),((J346/101.96))/(((O346/62))+((P346/94.1))+(N346/56.08)),"")</f>
        <v>0.59454210796012041</v>
      </c>
      <c r="EH346" s="5">
        <f t="shared" ref="EH346:EH358" si="959">IF(AND(ISNUMBER(J346),ISNUMBER(N346),ISNUMBER(O346),ISNUMBER(P346)),((J346/101.96))/(((O346/62))+((P346/94.1))),"")</f>
        <v>1.978383054848047</v>
      </c>
      <c r="EI346" s="5">
        <f t="shared" ref="EI346:EI358" si="960">IF(AND(ISNUMBER(J346),ISNUMBER(N346),ISNUMBER(O346),ISNUMBER(P346)),(2*(J346/101.96))/((2*(O346/62))+(2*(P346/94.1))+(N346/56.08)),"")</f>
        <v>0.91431499740798183</v>
      </c>
      <c r="EJ346" s="5">
        <f t="shared" ref="EJ346:EJ358" si="961">IF(AND(ISNUMBER(N346),ISNUMBER(O346),ISNUMBER(P346)),((2*(O346/62))+(2*(P346/94.1)))/(N346/56.08),"")</f>
        <v>0.85926364485335716</v>
      </c>
      <c r="EK346" s="5">
        <f t="shared" ref="EK346:EK358" si="962">IF(AND(ISNUMBER(J346),ISNUMBER(O346),ISNUMBER(P346)),(2*(O346/62))/((2*(J346/101.96))-(2*(P346/94.1))),"")</f>
        <v>0.49747268334710915</v>
      </c>
      <c r="EL346" s="5">
        <f t="shared" ref="EL346:EL358" si="963">IF(AND(ISNUMBER(J346),ISNUMBER(N346),ISNUMBER(P346)),(2*(N346/56.08))/((2*(J346/101.96))-(2*(P346/94.1))),"")</f>
        <v>1.1955130203132107</v>
      </c>
      <c r="EM346" s="5">
        <f t="shared" ref="EM346:EM358" si="964">IF(AND(ISNUMBER(J346),ISNUMBER(H346)),ROUND(J346/H346,2),"")</f>
        <v>0.32</v>
      </c>
      <c r="EN346" s="5">
        <f t="shared" ref="EN346:EN358" si="965">IF(AND(OR(ISNUMBER(BV346),ISNUMBER(BW346)),ISNUMBER(M346),ISNUMBER(N346)),ROUND((BV346+BW346+0.5*(N346+M346)),2),"")</f>
        <v>21.53</v>
      </c>
      <c r="EO346" s="36">
        <f t="shared" ref="EO346:EO358" si="966">IF(AND(ISNUMBER(Q346),ISNUMBER(I346),ISNUMBER(L346)),ROUND(I346,2),"")</f>
        <v>2.87</v>
      </c>
      <c r="EP346" s="36">
        <f t="shared" ref="EP346:EP358" si="967">IF(AND(ISNUMBER(Q346),ISNUMBER(I346),ISNUMBER(L346)),(L346*10),"")</f>
        <v>1.6</v>
      </c>
      <c r="EQ346" s="36">
        <f t="shared" ref="EQ346:EQ358" si="968">IF(AND(ISNUMBER(Q346),ISNUMBER(I346),ISNUMBER(L346)),(Q346*10),"")</f>
        <v>3.4000000000000004</v>
      </c>
      <c r="ER346" s="36">
        <f t="shared" ref="ER346:ER358" si="969">IF(AND(ISNUMBER(AD346),ISNUMBER(I346),ISNUMBER(AE346)),(I346*59.95),"")</f>
        <v>172.05650000000003</v>
      </c>
      <c r="ES346" s="36">
        <f t="shared" ref="ES346:ES358" si="970">IF(AND(ISNUMBER(AD346),ISNUMBER(I346),ISNUMBER(AE346)),(AE346),"")</f>
        <v>168.1</v>
      </c>
      <c r="ET346" s="36">
        <f t="shared" ref="ET346:ET358" si="971">IF(AND(ISNUMBER(AD346),ISNUMBER(I346),ISNUMBER(AE346)),(AD346*3),"")</f>
        <v>81.599999999999994</v>
      </c>
      <c r="EU346" s="36">
        <f t="shared" ref="EU346:EU358" si="972">IF(AND(ISNUMBER(J346),OR(ISNUMBER(BW346),ISNUMBER(BV346)),ISNUMBER(M346)),(0.9*K346),"")</f>
        <v>13.401000000000002</v>
      </c>
      <c r="EV346" s="36">
        <f t="shared" ref="EV346:EV358" si="973">IF(AND(ISNUMBER(J346),OR(ISNUMBER(BW346),ISNUMBER(BV346)),ISNUMBER(M346)),(M346),"")</f>
        <v>6.63</v>
      </c>
      <c r="EW346" s="36">
        <f t="shared" ref="EW346:EW358" si="974">IF(AND(ISNUMBER(J346),OR(ISNUMBER(BW346),ISNUMBER(BV346)),ISNUMBER(M346)),(J346),"")</f>
        <v>14.31</v>
      </c>
      <c r="EX346" s="36">
        <f t="shared" ref="EX346:EX358" si="975">IF(AND(OR(ISNUMBER(BV346),ISNUMBER(BW346)),ISNUMBER(O346),ISNUMBER(P346),ISNUMBER(M346)),(0.9*K346),"")</f>
        <v>13.401000000000002</v>
      </c>
      <c r="EY346" s="36">
        <f t="shared" ref="EY346:EY358" si="976">IF(AND(OR(ISNUMBER(BV346),ISNUMBER(BW346)),ISNUMBER(O346),ISNUMBER(P346),ISNUMBER(M346)),(O346+P346),"")</f>
        <v>4.47</v>
      </c>
      <c r="EZ346" s="36">
        <f t="shared" ref="EZ346:EZ358" si="977">IF(AND(OR(ISNUMBER(BV346),ISNUMBER(BW346)),ISNUMBER(O346),ISNUMBER(P346),ISNUMBER(M346)),(M346),"")</f>
        <v>6.63</v>
      </c>
      <c r="FA346" s="5">
        <f t="shared" ref="FA346:FA358" si="978">IF(AND(ISNUMBER(AV346),ISNUMBER(AX346),ISNUMBER(AW346)),(AV346/3),"")</f>
        <v>1.7333333333333334</v>
      </c>
      <c r="FB346" s="5">
        <f t="shared" ref="FB346:FB358" si="979">IF(AND(ISNUMBER(AI346),ISNUMBER(AW346),ISNUMBER(AV346)),AX346,"")</f>
        <v>1.6</v>
      </c>
      <c r="FC346" s="5">
        <f t="shared" ref="FC346:FC358" si="980">IF(AND(ISNUMBER(AI346),ISNUMBER(AW346),ISNUMBER(AV346)),AW346,"")</f>
        <v>1.6</v>
      </c>
      <c r="FD346" s="36">
        <f t="shared" ref="FD346:FD358" si="981">IF(AND(ISNUMBER(I346),ISNUMBER(AE346),ISNUMBER(AC346)),(I346*59.95),"")</f>
        <v>172.05650000000003</v>
      </c>
      <c r="FE346" s="36">
        <f t="shared" ref="FE346:FE358" si="982">IF(AND(ISNUMBER(I346),ISNUMBER(AE346),ISNUMBER(AC346)),(AE346),"")</f>
        <v>168.1</v>
      </c>
      <c r="FF346" s="36">
        <f t="shared" ref="FF346:FF358" si="983">IF(AND(ISNUMBER(I346),ISNUMBER(AE346),ISNUMBER(AC346)),(AC346/2),"")</f>
        <v>188</v>
      </c>
      <c r="FG346" s="5">
        <f t="shared" ref="FG346:FG358" si="984">IF(AND(ISNUMBER(AE346),ISNUMBER(AF346),ISNUMBER(AD346)),(2*AF346),"")</f>
        <v>41</v>
      </c>
      <c r="FH346" s="36">
        <f t="shared" ref="FH346:FH358" si="985">IF(AND(ISNUMBER(AE346),ISNUMBER(AF346),ISNUMBER(AD346)),(AE346/4),"")</f>
        <v>42.024999999999999</v>
      </c>
      <c r="FI346" s="36">
        <f t="shared" ref="FI346:FI358" si="986">IF(AND(ISNUMBER(AE346),ISNUMBER(AF346),ISNUMBER(AD346)),(AD346),"")</f>
        <v>27.2</v>
      </c>
      <c r="FJ346" s="5">
        <f t="shared" ref="FJ346:FJ358" si="987">IF(AND(ISNUMBER(AE346),ISNUMBER(AF346),ISNUMBER(AH346)),(AD346/15),"")</f>
        <v>1.8133333333333332</v>
      </c>
      <c r="FK346" s="5">
        <f t="shared" ref="FK346:FK358" si="988">IF(AND(ISNUMBER(AE346),ISNUMBER(AF346),ISNUMBER(AH346)),(AH346/10),"")</f>
        <v>1.8199999999999998</v>
      </c>
      <c r="FL346" s="5">
        <f t="shared" ref="FL346:FL358" si="989">IF(AND(ISNUMBER(AE346),ISNUMBER(AF346),ISNUMBER(AH346)),(AF346/8),"")</f>
        <v>2.5625</v>
      </c>
      <c r="FM346" s="5">
        <f t="shared" ref="FM346:FM358" si="990">IF(ISNUMBER(AB346),AB346/30,"")</f>
        <v>0.05</v>
      </c>
      <c r="FN346" s="5">
        <f t="shared" ref="FN346:FN358" si="991">IF(ISNUMBER(AV346),AV346,"")</f>
        <v>5.2</v>
      </c>
      <c r="FO346" s="5">
        <f t="shared" ref="FO346:FO358" si="992">IF(ISNUMBER(AW346),AW346*3,"")</f>
        <v>4.8000000000000007</v>
      </c>
      <c r="FP346" s="4">
        <f t="shared" ref="FP346:FP358" si="993">IF(ISNUMBER(BK346),BK346/50,"")</f>
        <v>344.12</v>
      </c>
      <c r="FQ346" s="4">
        <f t="shared" ref="FQ346:FQ358" si="994">IF(ISNUMBER(AL346),AL346*50,"")</f>
        <v>325</v>
      </c>
      <c r="FR346" s="4">
        <f t="shared" ref="FR346:FR358" si="995">IF(ISNUMBER(V346),V346,"")</f>
        <v>348</v>
      </c>
      <c r="FS346" s="65">
        <f t="shared" ref="FS346:FS358" si="996">IF(AND(ISNUMBER(V346),ISNUMBER(BK346)),LOG((50*V346)/BK346),"")</f>
        <v>4.8693297179076521E-3</v>
      </c>
      <c r="FT346" s="65">
        <f t="shared" ref="FT346:FT358" si="997">IF(AND(ISNUMBER(U346),ISNUMBER(BK346)),LOG((250*U346)/BK346),"")</f>
        <v>-0.34637821605838182</v>
      </c>
      <c r="FU346" s="65">
        <f t="shared" ref="FU346:FU358" si="998">IF(AND(ISNUMBER(AM346),ISNUMBER(AU346)),LOG(AM346/(5*AU346)),"")</f>
        <v>0.17515628672060815</v>
      </c>
      <c r="FV346" s="65">
        <f t="shared" ref="FV346:FV358" si="999">IF(AND(ISNUMBER(AC346),ISNUMBER(AU346)),LOG(AC346/(500*AU346)),"")</f>
        <v>0.38485614675736957</v>
      </c>
      <c r="FW346" s="65">
        <f t="shared" ref="FW346:FW358" si="1000">IF(AND(ISNUMBER(H346),ISNUMBER(BK346)),LOG((0.467*H346*10000)/(5*BK346)),"")</f>
        <v>0.39038150728411103</v>
      </c>
      <c r="FX346" s="65">
        <f t="shared" ref="FX346:FX358" si="1001">IF(AND(ISNUMBER(AC346),ISNUMBER(BK346)),LOG((40*AC346)/BK346),"")</f>
        <v>-5.8432082309068691E-2</v>
      </c>
      <c r="FY346" s="65">
        <f t="shared" ref="FY346:FY358" si="1002">IF(AND(ISNUMBER(AD346),ISNUMBER(AC346),ISNUMBER(AE346),ISNUMBER(BK346)),-(0.016*LOG(AE346/BK346))-(2.961*LOG(AD346/BK346))+(1.5*LOG(AC346/BK346)),"")</f>
        <v>5.8355133988512486</v>
      </c>
      <c r="FZ346" s="65">
        <f t="shared" ref="FZ346:FZ358" si="1003">IF(AND(ISNUMBER(AD346),ISNUMBER(AC346),ISNUMBER(AE346),ISNUMBER(BK346)),-(1.474*LOG(AE346/BK346))+(2.143*LOG(AD346/BK346))+(1.84*LOG(AC346/BK346)),"")</f>
        <v>-6.0951809292764079</v>
      </c>
      <c r="GA346" s="65">
        <f t="shared" ref="GA346:GA358" si="1004">IF(AND(ISNUMBER(CQ346),ISNUMBER(CP346)),(1.74+LOG(CQ346)-(1.92*LOG(CP346))),"")</f>
        <v>9.8673473699247616E-2</v>
      </c>
      <c r="GB346" s="65">
        <f t="shared" ref="GB346:GB358" si="1005">IF(AND(ISNUMBER(H346),ISNUMBER(H346),ISNUMBER(J346),ISNUMBER(BW346),ISNUMBER(M346),ISNUMBER(N346),ISNUMBER(O346),ISNUMBER(P346)),(0.0088*H346-0.0774*I346+0.0102*J346+0.0066*BW346-0.0017*M346-0.0143*N346-0.0155*O346-0.0007*P346),"")</f>
        <v>0.19019200000000008</v>
      </c>
      <c r="GC346" s="65">
        <f t="shared" ref="GC346:GC358" si="1006">IF(AND(ISNUMBER(H346),ISNUMBER(H346),ISNUMBER(J346),ISNUMBER(BW346),ISNUMBER(M346),ISNUMBER(N346),ISNUMBER(O346),ISNUMBER(P346)),(-0.013*H346-0.0185*I346-0.0129*J346-0.0134*BW346-0.03*M346-0.0204*N346-0.0481*O346-0.0715*P346),"")</f>
        <v>-1.5920529999999999</v>
      </c>
      <c r="GD346" s="65">
        <f t="shared" ref="GD346:GD358" si="1007">IF(AND(ISNUMBER(H346),ISNUMBER(H346),ISNUMBER(J346),ISNUMBER(BW346),ISNUMBER(M346),ISNUMBER(N346),ISNUMBER(O346),ISNUMBER(P346)),(-0.0221*H346-0.0532*I346-0.0361*J346-0.0016*BW346-0.031*M346-0.0237*N346-0.0641*O346-0.0289*P346),"")</f>
        <v>-2.392544</v>
      </c>
    </row>
    <row r="347" spans="1:186">
      <c r="A347" s="38" t="s">
        <v>185</v>
      </c>
      <c r="B347" s="74">
        <v>682007</v>
      </c>
      <c r="C347" s="74">
        <v>4915264</v>
      </c>
      <c r="D347" s="39" t="s">
        <v>439</v>
      </c>
      <c r="E347" s="38" t="s">
        <v>653</v>
      </c>
      <c r="F347" s="39" t="s">
        <v>615</v>
      </c>
      <c r="G347" s="39" t="s">
        <v>616</v>
      </c>
      <c r="H347" s="5">
        <v>42.94</v>
      </c>
      <c r="I347" s="5">
        <v>3.87</v>
      </c>
      <c r="J347" s="5">
        <v>15.15</v>
      </c>
      <c r="K347" s="5">
        <v>16.97</v>
      </c>
      <c r="L347" s="5">
        <v>0.17</v>
      </c>
      <c r="M347" s="5">
        <v>4.8099999999999996</v>
      </c>
      <c r="N347" s="5">
        <v>9.51</v>
      </c>
      <c r="O347" s="5">
        <v>3.66</v>
      </c>
      <c r="P347" s="5">
        <v>0.37</v>
      </c>
      <c r="Q347" s="28">
        <v>0.45</v>
      </c>
      <c r="R347" s="5">
        <v>2.2000000000000002</v>
      </c>
      <c r="S347" s="19">
        <f t="shared" si="883"/>
        <v>100.10000000000001</v>
      </c>
      <c r="U347" s="4">
        <v>28</v>
      </c>
      <c r="V347" s="4">
        <v>429</v>
      </c>
      <c r="W347" s="4">
        <v>20.526</v>
      </c>
      <c r="X347" s="4">
        <v>40.5</v>
      </c>
      <c r="Y347" s="4">
        <v>25.3</v>
      </c>
      <c r="Z347" s="4">
        <v>30.4</v>
      </c>
      <c r="AA347" s="4">
        <v>102</v>
      </c>
      <c r="AB347" s="4">
        <v>4.5</v>
      </c>
      <c r="AC347" s="4">
        <v>242.7</v>
      </c>
      <c r="AD347" s="4">
        <v>31.7</v>
      </c>
      <c r="AE347" s="4">
        <v>210.3</v>
      </c>
      <c r="AF347" s="36">
        <v>27.8</v>
      </c>
      <c r="AG347" s="36">
        <v>55.8</v>
      </c>
      <c r="AH347" s="36">
        <v>24.5</v>
      </c>
      <c r="AI347" s="36">
        <v>63.5</v>
      </c>
      <c r="AJ347" s="36">
        <v>7.79</v>
      </c>
      <c r="AK347" s="5">
        <v>32.200000000000003</v>
      </c>
      <c r="AL347" s="5">
        <v>8</v>
      </c>
      <c r="AM347" s="5">
        <v>2.87</v>
      </c>
      <c r="AN347" s="5">
        <v>7.93</v>
      </c>
      <c r="AO347" s="5">
        <v>1.22</v>
      </c>
      <c r="AP347" s="5">
        <v>6.62</v>
      </c>
      <c r="AQ347" s="5">
        <v>1.29</v>
      </c>
      <c r="AR347" s="5">
        <v>3.12</v>
      </c>
      <c r="AS347" s="5">
        <v>0.45</v>
      </c>
      <c r="AT347" s="36">
        <v>2.29</v>
      </c>
      <c r="AU347" s="36">
        <v>0.37</v>
      </c>
      <c r="AV347" s="36">
        <v>5.6</v>
      </c>
      <c r="AW347" s="5">
        <v>1.9</v>
      </c>
      <c r="AX347" s="5">
        <v>2.2999999999999998</v>
      </c>
      <c r="AY347" s="36">
        <v>0.3</v>
      </c>
      <c r="AZ347" s="36">
        <v>0.6</v>
      </c>
      <c r="BA347" s="36">
        <v>1.1000000000000001</v>
      </c>
      <c r="BK347" s="4">
        <f t="shared" si="884"/>
        <v>23201</v>
      </c>
      <c r="BL347" s="6">
        <f t="shared" si="885"/>
        <v>0.71459477450490927</v>
      </c>
      <c r="BM347" s="6">
        <f t="shared" si="886"/>
        <v>4.8447671507260898E-2</v>
      </c>
      <c r="BN347" s="6">
        <f t="shared" si="887"/>
        <v>0.29711708178074131</v>
      </c>
      <c r="BO347" s="6">
        <f t="shared" si="888"/>
        <v>0.21252348152786474</v>
      </c>
      <c r="BP347" s="6">
        <f t="shared" si="889"/>
        <v>2.3963913166055823E-3</v>
      </c>
      <c r="BQ347" s="6">
        <f t="shared" si="890"/>
        <v>0.11932522947159512</v>
      </c>
      <c r="BR347" s="6">
        <f t="shared" si="891"/>
        <v>0.16957917261055636</v>
      </c>
      <c r="BS347" s="6">
        <f t="shared" si="892"/>
        <v>0.11810261374636981</v>
      </c>
      <c r="BT347" s="6">
        <f t="shared" si="893"/>
        <v>7.8556263269639066E-3</v>
      </c>
      <c r="BU347" s="6">
        <f t="shared" si="894"/>
        <v>6.3407073411300549E-3</v>
      </c>
      <c r="BV347" s="5">
        <f t="shared" si="895"/>
        <v>2.02</v>
      </c>
      <c r="BW347" s="5">
        <f t="shared" si="896"/>
        <v>13.46</v>
      </c>
      <c r="BX347" s="36">
        <f t="shared" si="897"/>
        <v>38.44</v>
      </c>
      <c r="BY347" s="5">
        <f t="shared" si="898"/>
        <v>3.18</v>
      </c>
      <c r="BZ347" s="5">
        <f t="shared" si="899"/>
        <v>3.91</v>
      </c>
      <c r="CA347" s="5">
        <f t="shared" si="900"/>
        <v>2.46</v>
      </c>
      <c r="CB347" s="5">
        <f t="shared" si="901"/>
        <v>8.6</v>
      </c>
      <c r="CC347" s="5">
        <f t="shared" si="902"/>
        <v>4.03</v>
      </c>
      <c r="CD347" s="5">
        <f t="shared" si="903"/>
        <v>-5.4799999999999995</v>
      </c>
      <c r="CE347" s="34">
        <f t="shared" si="904"/>
        <v>5.18</v>
      </c>
      <c r="CF347" s="34">
        <f t="shared" si="905"/>
        <v>18.350000000000001</v>
      </c>
      <c r="CG347" s="34">
        <f t="shared" si="906"/>
        <v>28.228882833787459</v>
      </c>
      <c r="CH347" s="5">
        <f t="shared" si="907"/>
        <v>1.56</v>
      </c>
      <c r="CI347" s="5">
        <f t="shared" si="908"/>
        <v>0.13</v>
      </c>
      <c r="CJ347" s="6">
        <f t="shared" si="909"/>
        <v>4.7E-2</v>
      </c>
      <c r="CK347" s="5">
        <f t="shared" si="910"/>
        <v>1.9E-2</v>
      </c>
      <c r="CL347" s="5">
        <f t="shared" si="911"/>
        <v>7.5369999999999999</v>
      </c>
      <c r="CM347" s="5">
        <f t="shared" si="912"/>
        <v>12.4</v>
      </c>
      <c r="CN347" s="5">
        <f t="shared" si="913"/>
        <v>1.23</v>
      </c>
      <c r="CO347" s="5">
        <f t="shared" si="914"/>
        <v>0.05</v>
      </c>
      <c r="CP347" s="5">
        <f t="shared" si="915"/>
        <v>6.63</v>
      </c>
      <c r="CQ347" s="6">
        <f t="shared" si="916"/>
        <v>0.877</v>
      </c>
      <c r="CR347" s="40">
        <f t="shared" si="917"/>
        <v>5.4000000000000003E-3</v>
      </c>
      <c r="CS347" s="5">
        <f t="shared" si="918"/>
        <v>2.0099999999999998</v>
      </c>
      <c r="CT347" s="5">
        <f t="shared" si="919"/>
        <v>2.2799999999999998</v>
      </c>
      <c r="CU347" s="5">
        <f t="shared" si="920"/>
        <v>24.3</v>
      </c>
      <c r="CV347" s="5">
        <f t="shared" si="921"/>
        <v>37.6</v>
      </c>
      <c r="CW347" s="5">
        <f t="shared" si="922"/>
        <v>7.56</v>
      </c>
      <c r="CX347" s="5">
        <f t="shared" si="923"/>
        <v>27.73</v>
      </c>
      <c r="CY347" s="4">
        <f t="shared" si="924"/>
        <v>732</v>
      </c>
      <c r="CZ347" s="4">
        <f t="shared" si="925"/>
        <v>110.3</v>
      </c>
      <c r="DA347" s="4">
        <f t="shared" si="926"/>
        <v>10131</v>
      </c>
      <c r="DB347" s="5">
        <f t="shared" si="927"/>
        <v>1.76</v>
      </c>
      <c r="DC347" s="5">
        <f t="shared" si="928"/>
        <v>24.37</v>
      </c>
      <c r="DD347" s="5">
        <f t="shared" si="929"/>
        <v>29.37</v>
      </c>
      <c r="DE347" s="5">
        <f t="shared" si="930"/>
        <v>2.4500000000000002</v>
      </c>
      <c r="DF347" s="5">
        <f t="shared" si="931"/>
        <v>12.14</v>
      </c>
      <c r="DG347" s="5">
        <f t="shared" si="932"/>
        <v>0.83</v>
      </c>
      <c r="DH347" s="5">
        <f t="shared" si="933"/>
        <v>1</v>
      </c>
      <c r="DI347" s="5">
        <f t="shared" si="934"/>
        <v>1.69</v>
      </c>
      <c r="DJ347" s="5">
        <f t="shared" si="935"/>
        <v>34.79</v>
      </c>
      <c r="DK347" s="5">
        <f t="shared" si="936"/>
        <v>0.88</v>
      </c>
      <c r="DL347" s="5">
        <f t="shared" si="937"/>
        <v>12.89</v>
      </c>
      <c r="DM347" s="5">
        <f t="shared" si="938"/>
        <v>3.83</v>
      </c>
      <c r="DN347" s="5">
        <f t="shared" si="939"/>
        <v>1.21</v>
      </c>
      <c r="DO347" s="5">
        <f t="shared" si="940"/>
        <v>12.1</v>
      </c>
      <c r="DP347" s="5">
        <f t="shared" si="941"/>
        <v>46.33</v>
      </c>
      <c r="DQ347" s="5">
        <f t="shared" si="942"/>
        <v>7.15</v>
      </c>
      <c r="DR347" s="5">
        <f t="shared" si="943"/>
        <v>1.89</v>
      </c>
      <c r="DS347" s="5">
        <f t="shared" si="944"/>
        <v>3.79</v>
      </c>
      <c r="DT347" s="5">
        <f t="shared" si="945"/>
        <v>0.82</v>
      </c>
      <c r="DU347" s="5">
        <f t="shared" si="946"/>
        <v>0.89</v>
      </c>
      <c r="DV347" s="5">
        <f t="shared" si="947"/>
        <v>0.68</v>
      </c>
      <c r="DW347" s="5">
        <f t="shared" si="948"/>
        <v>0.56000000000000005</v>
      </c>
      <c r="DX347" s="5">
        <f t="shared" si="949"/>
        <v>0.68</v>
      </c>
      <c r="DY347" s="5">
        <f t="shared" si="950"/>
        <v>2.11</v>
      </c>
      <c r="DZ347" s="36">
        <f t="shared" si="951"/>
        <v>59.5</v>
      </c>
      <c r="EA347" s="36">
        <f t="shared" si="952"/>
        <v>4.2</v>
      </c>
      <c r="EB347" s="4">
        <f t="shared" si="953"/>
        <v>-279.82616002996224</v>
      </c>
      <c r="EC347" s="4">
        <f t="shared" si="954"/>
        <v>-0.81276364540155965</v>
      </c>
      <c r="ED347" s="4">
        <f t="shared" si="955"/>
        <v>-167.99950351370512</v>
      </c>
      <c r="EE347" s="4">
        <f t="shared" si="956"/>
        <v>380.2963825067207</v>
      </c>
      <c r="EF347" s="4">
        <f t="shared" si="957"/>
        <v>175.51638113868086</v>
      </c>
      <c r="EG347" s="5">
        <f t="shared" si="958"/>
        <v>0.63896747872308091</v>
      </c>
      <c r="EH347" s="5">
        <f t="shared" si="959"/>
        <v>2.3598739365036083</v>
      </c>
      <c r="EI347" s="5">
        <f t="shared" si="960"/>
        <v>1.005643507292991</v>
      </c>
      <c r="EJ347" s="5">
        <f t="shared" si="961"/>
        <v>0.74259408561597762</v>
      </c>
      <c r="EK347" s="5">
        <f t="shared" si="962"/>
        <v>0.40808803547333788</v>
      </c>
      <c r="EL347" s="5">
        <f t="shared" si="963"/>
        <v>1.1722951768540526</v>
      </c>
      <c r="EM347" s="5">
        <f t="shared" si="964"/>
        <v>0.35</v>
      </c>
      <c r="EN347" s="5">
        <f t="shared" si="965"/>
        <v>22.64</v>
      </c>
      <c r="EO347" s="36">
        <f t="shared" si="966"/>
        <v>3.87</v>
      </c>
      <c r="EP347" s="36">
        <f t="shared" si="967"/>
        <v>1.7000000000000002</v>
      </c>
      <c r="EQ347" s="36">
        <f t="shared" si="968"/>
        <v>4.5</v>
      </c>
      <c r="ER347" s="36">
        <f t="shared" si="969"/>
        <v>232.00650000000002</v>
      </c>
      <c r="ES347" s="36">
        <f t="shared" si="970"/>
        <v>210.3</v>
      </c>
      <c r="ET347" s="36">
        <f t="shared" si="971"/>
        <v>95.1</v>
      </c>
      <c r="EU347" s="36">
        <f t="shared" si="972"/>
        <v>15.273</v>
      </c>
      <c r="EV347" s="36">
        <f t="shared" si="973"/>
        <v>4.8099999999999996</v>
      </c>
      <c r="EW347" s="36">
        <f t="shared" si="974"/>
        <v>15.15</v>
      </c>
      <c r="EX347" s="36">
        <f t="shared" si="975"/>
        <v>15.273</v>
      </c>
      <c r="EY347" s="36">
        <f t="shared" si="976"/>
        <v>4.03</v>
      </c>
      <c r="EZ347" s="36">
        <f t="shared" si="977"/>
        <v>4.8099999999999996</v>
      </c>
      <c r="FA347" s="5">
        <f t="shared" si="978"/>
        <v>1.8666666666666665</v>
      </c>
      <c r="FB347" s="5">
        <f t="shared" si="979"/>
        <v>2.2999999999999998</v>
      </c>
      <c r="FC347" s="5">
        <f t="shared" si="980"/>
        <v>1.9</v>
      </c>
      <c r="FD347" s="36">
        <f t="shared" si="981"/>
        <v>232.00650000000002</v>
      </c>
      <c r="FE347" s="36">
        <f t="shared" si="982"/>
        <v>210.3</v>
      </c>
      <c r="FF347" s="36">
        <f t="shared" si="983"/>
        <v>121.35</v>
      </c>
      <c r="FG347" s="5">
        <f t="shared" si="984"/>
        <v>55.6</v>
      </c>
      <c r="FH347" s="36">
        <f t="shared" si="985"/>
        <v>52.575000000000003</v>
      </c>
      <c r="FI347" s="36">
        <f t="shared" si="986"/>
        <v>31.7</v>
      </c>
      <c r="FJ347" s="5">
        <f t="shared" si="987"/>
        <v>2.1133333333333333</v>
      </c>
      <c r="FK347" s="5">
        <f t="shared" si="988"/>
        <v>2.4500000000000002</v>
      </c>
      <c r="FL347" s="5">
        <f t="shared" si="989"/>
        <v>3.4750000000000001</v>
      </c>
      <c r="FM347" s="5">
        <f t="shared" si="990"/>
        <v>0.15</v>
      </c>
      <c r="FN347" s="5">
        <f t="shared" si="991"/>
        <v>5.6</v>
      </c>
      <c r="FO347" s="5">
        <f t="shared" si="992"/>
        <v>5.6999999999999993</v>
      </c>
      <c r="FP347" s="4">
        <f t="shared" si="993"/>
        <v>464.02</v>
      </c>
      <c r="FQ347" s="4">
        <f t="shared" si="994"/>
        <v>400</v>
      </c>
      <c r="FR347" s="4">
        <f t="shared" si="995"/>
        <v>429</v>
      </c>
      <c r="FS347" s="65">
        <f t="shared" si="996"/>
        <v>-3.4079407556465983E-2</v>
      </c>
      <c r="FT347" s="65">
        <f t="shared" si="997"/>
        <v>-0.52040866406295228</v>
      </c>
      <c r="FU347" s="65">
        <f t="shared" si="998"/>
        <v>0.19071016833097851</v>
      </c>
      <c r="FV347" s="65">
        <f t="shared" si="999"/>
        <v>0.11789804792892092</v>
      </c>
      <c r="FW347" s="65">
        <f t="shared" si="1000"/>
        <v>0.23770221225311425</v>
      </c>
      <c r="FX347" s="65">
        <f t="shared" si="1001"/>
        <v>-0.37837693641731196</v>
      </c>
      <c r="FY347" s="65">
        <f t="shared" si="1002"/>
        <v>5.5436561626301968</v>
      </c>
      <c r="FZ347" s="65">
        <f t="shared" si="1003"/>
        <v>-6.7716230210859543</v>
      </c>
      <c r="GA347" s="65">
        <f t="shared" si="1004"/>
        <v>0.10569361882887618</v>
      </c>
      <c r="GB347" s="65">
        <f t="shared" si="1005"/>
        <v>0.12054100000000005</v>
      </c>
      <c r="GC347" s="65">
        <f t="shared" si="1006"/>
        <v>-1.5464189999999998</v>
      </c>
      <c r="GD347" s="65">
        <f t="shared" si="1007"/>
        <v>-2.3431049999999995</v>
      </c>
    </row>
    <row r="348" spans="1:186">
      <c r="A348" s="38" t="s">
        <v>185</v>
      </c>
      <c r="B348" s="74">
        <v>682585</v>
      </c>
      <c r="C348" s="74">
        <v>4913579</v>
      </c>
      <c r="D348" s="39" t="s">
        <v>611</v>
      </c>
      <c r="E348" s="38" t="s">
        <v>653</v>
      </c>
      <c r="F348" s="60"/>
      <c r="G348" s="39" t="s">
        <v>617</v>
      </c>
      <c r="H348" s="5">
        <v>47.64</v>
      </c>
      <c r="I348" s="5">
        <v>2.66</v>
      </c>
      <c r="J348" s="5">
        <v>13.35</v>
      </c>
      <c r="K348" s="5">
        <v>13.27</v>
      </c>
      <c r="L348" s="5">
        <v>0.16</v>
      </c>
      <c r="M348" s="5">
        <v>6.93</v>
      </c>
      <c r="N348" s="5">
        <v>9.9499999999999993</v>
      </c>
      <c r="O348" s="5">
        <v>4.04</v>
      </c>
      <c r="P348" s="5">
        <v>0.2</v>
      </c>
      <c r="Q348" s="28">
        <v>0.31</v>
      </c>
      <c r="R348" s="5">
        <v>1.6</v>
      </c>
      <c r="S348" s="19">
        <f t="shared" si="883"/>
        <v>100.11</v>
      </c>
      <c r="U348" s="4">
        <v>32</v>
      </c>
      <c r="V348" s="4">
        <v>322</v>
      </c>
      <c r="W348" s="4">
        <v>116.31400000000001</v>
      </c>
      <c r="X348" s="4">
        <v>51.3</v>
      </c>
      <c r="Y348" s="4">
        <v>38.5</v>
      </c>
      <c r="Z348" s="4">
        <v>94.5</v>
      </c>
      <c r="AA348" s="4">
        <v>48</v>
      </c>
      <c r="AB348" s="4">
        <v>2.5</v>
      </c>
      <c r="AC348" s="4">
        <v>449.8</v>
      </c>
      <c r="AD348" s="4">
        <v>25.2</v>
      </c>
      <c r="AE348" s="4">
        <v>152.5</v>
      </c>
      <c r="AF348" s="36">
        <v>18.5</v>
      </c>
      <c r="AG348" s="36">
        <v>26.9</v>
      </c>
      <c r="AH348" s="36">
        <v>16.2</v>
      </c>
      <c r="AI348" s="36">
        <v>41.9</v>
      </c>
      <c r="AJ348" s="36">
        <v>5.26</v>
      </c>
      <c r="AK348" s="5">
        <v>23.9</v>
      </c>
      <c r="AL348" s="5">
        <v>5.8</v>
      </c>
      <c r="AM348" s="5">
        <v>2.25</v>
      </c>
      <c r="AN348" s="5">
        <v>6.33</v>
      </c>
      <c r="AO348" s="5">
        <v>0.95</v>
      </c>
      <c r="AP348" s="5">
        <v>5.18</v>
      </c>
      <c r="AQ348" s="5">
        <v>0.93</v>
      </c>
      <c r="AR348" s="5">
        <v>2.4700000000000002</v>
      </c>
      <c r="AS348" s="5">
        <v>0.34</v>
      </c>
      <c r="AT348" s="36">
        <v>1.86</v>
      </c>
      <c r="AU348" s="36">
        <v>0.26</v>
      </c>
      <c r="AV348" s="36">
        <v>3.9</v>
      </c>
      <c r="AW348" s="5">
        <v>1.4</v>
      </c>
      <c r="AX348" s="5">
        <v>1.3</v>
      </c>
      <c r="AY348" s="36">
        <v>0.3</v>
      </c>
      <c r="AZ348" s="36">
        <v>0.4</v>
      </c>
      <c r="BA348" s="36" t="s">
        <v>581</v>
      </c>
      <c r="BK348" s="4">
        <f t="shared" si="884"/>
        <v>15947</v>
      </c>
      <c r="BL348" s="6">
        <f t="shared" si="885"/>
        <v>0.79281078382426362</v>
      </c>
      <c r="BM348" s="6">
        <f t="shared" si="886"/>
        <v>3.3299949924887336E-2</v>
      </c>
      <c r="BN348" s="6">
        <f t="shared" si="887"/>
        <v>0.26181604236124728</v>
      </c>
      <c r="BO348" s="6">
        <f t="shared" si="888"/>
        <v>0.1661865998747652</v>
      </c>
      <c r="BP348" s="6">
        <f t="shared" si="889"/>
        <v>2.2554271215111362E-3</v>
      </c>
      <c r="BQ348" s="6">
        <f t="shared" si="890"/>
        <v>0.17191763830315057</v>
      </c>
      <c r="BR348" s="6">
        <f t="shared" si="891"/>
        <v>0.17742510699001426</v>
      </c>
      <c r="BS348" s="6">
        <f t="shared" si="892"/>
        <v>0.13036463375282351</v>
      </c>
      <c r="BT348" s="6">
        <f t="shared" si="893"/>
        <v>4.246284501061571E-3</v>
      </c>
      <c r="BU348" s="6">
        <f t="shared" si="894"/>
        <v>4.3680428350007048E-3</v>
      </c>
      <c r="BV348" s="5">
        <f t="shared" si="895"/>
        <v>1.58</v>
      </c>
      <c r="BW348" s="5">
        <f t="shared" si="896"/>
        <v>10.52</v>
      </c>
      <c r="BX348" s="36">
        <f t="shared" si="897"/>
        <v>53.5</v>
      </c>
      <c r="BY348" s="5">
        <f t="shared" si="898"/>
        <v>1.72</v>
      </c>
      <c r="BZ348" s="5">
        <f t="shared" si="899"/>
        <v>5.0199999999999996</v>
      </c>
      <c r="CA348" s="5">
        <f t="shared" si="900"/>
        <v>3.74</v>
      </c>
      <c r="CB348" s="5">
        <f t="shared" si="901"/>
        <v>8.58</v>
      </c>
      <c r="CC348" s="5">
        <f t="shared" si="902"/>
        <v>4.24</v>
      </c>
      <c r="CD348" s="5">
        <f t="shared" si="903"/>
        <v>-5.7099999999999991</v>
      </c>
      <c r="CE348" s="34">
        <f t="shared" si="904"/>
        <v>7.13</v>
      </c>
      <c r="CF348" s="34">
        <f t="shared" si="905"/>
        <v>21.119999999999997</v>
      </c>
      <c r="CG348" s="34">
        <f t="shared" si="906"/>
        <v>33.759469696969703</v>
      </c>
      <c r="CH348" s="5">
        <f t="shared" si="907"/>
        <v>1.23</v>
      </c>
      <c r="CI348" s="5">
        <f t="shared" si="908"/>
        <v>0.1</v>
      </c>
      <c r="CJ348" s="6">
        <f t="shared" si="909"/>
        <v>4.9000000000000002E-2</v>
      </c>
      <c r="CK348" s="5">
        <f t="shared" si="910"/>
        <v>6.0000000000000001E-3</v>
      </c>
      <c r="CL348" s="5">
        <f t="shared" si="911"/>
        <v>18.82</v>
      </c>
      <c r="CM348" s="5">
        <f t="shared" si="912"/>
        <v>10.76</v>
      </c>
      <c r="CN348" s="5">
        <f t="shared" si="913"/>
        <v>0.33</v>
      </c>
      <c r="CO348" s="5">
        <f t="shared" si="914"/>
        <v>0.36</v>
      </c>
      <c r="CP348" s="5">
        <f t="shared" si="915"/>
        <v>6.05</v>
      </c>
      <c r="CQ348" s="6">
        <f t="shared" si="916"/>
        <v>0.73399999999999999</v>
      </c>
      <c r="CR348" s="40">
        <f t="shared" si="917"/>
        <v>5.7000000000000002E-3</v>
      </c>
      <c r="CS348" s="5">
        <f t="shared" si="918"/>
        <v>1.45</v>
      </c>
      <c r="CT348" s="5">
        <f t="shared" si="919"/>
        <v>1.66</v>
      </c>
      <c r="CU348" s="5">
        <f t="shared" si="920"/>
        <v>20.7</v>
      </c>
      <c r="CV348" s="5">
        <f t="shared" si="921"/>
        <v>39.1</v>
      </c>
      <c r="CW348" s="5">
        <f t="shared" si="922"/>
        <v>8.24</v>
      </c>
      <c r="CX348" s="5">
        <f t="shared" si="923"/>
        <v>22.53</v>
      </c>
      <c r="CY348" s="4">
        <f t="shared" si="924"/>
        <v>633</v>
      </c>
      <c r="CZ348" s="4">
        <f t="shared" si="925"/>
        <v>104.6</v>
      </c>
      <c r="DA348" s="4">
        <f t="shared" si="926"/>
        <v>8573</v>
      </c>
      <c r="DB348" s="5">
        <f t="shared" si="927"/>
        <v>1.07</v>
      </c>
      <c r="DC348" s="5">
        <f t="shared" si="928"/>
        <v>14.46</v>
      </c>
      <c r="DD348" s="5">
        <f t="shared" si="929"/>
        <v>19.21</v>
      </c>
      <c r="DE348" s="5">
        <f t="shared" si="930"/>
        <v>2.1</v>
      </c>
      <c r="DF348" s="5">
        <f t="shared" si="931"/>
        <v>9.9499999999999993</v>
      </c>
      <c r="DG348" s="5">
        <f t="shared" si="932"/>
        <v>0.75</v>
      </c>
      <c r="DH348" s="5">
        <f t="shared" si="933"/>
        <v>0.7</v>
      </c>
      <c r="DI348" s="5">
        <f t="shared" si="934"/>
        <v>1.43</v>
      </c>
      <c r="DJ348" s="5">
        <f t="shared" si="935"/>
        <v>23.86</v>
      </c>
      <c r="DK348" s="5">
        <f t="shared" si="936"/>
        <v>0.88</v>
      </c>
      <c r="DL348" s="5">
        <f t="shared" si="937"/>
        <v>11.57</v>
      </c>
      <c r="DM348" s="5">
        <f t="shared" si="938"/>
        <v>3.25</v>
      </c>
      <c r="DN348" s="5">
        <f t="shared" si="939"/>
        <v>0.93</v>
      </c>
      <c r="DO348" s="5">
        <f t="shared" si="940"/>
        <v>14.2</v>
      </c>
      <c r="DP348" s="5">
        <f t="shared" si="941"/>
        <v>46.25</v>
      </c>
      <c r="DQ348" s="5">
        <f t="shared" si="942"/>
        <v>5.82</v>
      </c>
      <c r="DR348" s="5">
        <f t="shared" si="943"/>
        <v>1.72</v>
      </c>
      <c r="DS348" s="5">
        <f t="shared" si="944"/>
        <v>3.38</v>
      </c>
      <c r="DT348" s="5">
        <f t="shared" si="945"/>
        <v>0.74</v>
      </c>
      <c r="DU348" s="5">
        <f t="shared" si="946"/>
        <v>0.89</v>
      </c>
      <c r="DV348" s="5">
        <f t="shared" si="947"/>
        <v>0.57999999999999996</v>
      </c>
      <c r="DW348" s="5">
        <f t="shared" si="948"/>
        <v>0.43</v>
      </c>
      <c r="DX348" s="5">
        <f t="shared" si="949"/>
        <v>0.84</v>
      </c>
      <c r="DY348" s="5">
        <f t="shared" si="950"/>
        <v>1.94</v>
      </c>
      <c r="DZ348" s="36">
        <f t="shared" si="951"/>
        <v>43.7</v>
      </c>
      <c r="EA348" s="36">
        <f t="shared" si="952"/>
        <v>3.3</v>
      </c>
      <c r="EB348" s="4">
        <f t="shared" si="953"/>
        <v>-303.5434562417762</v>
      </c>
      <c r="EC348" s="4">
        <f t="shared" si="954"/>
        <v>11.375938360859983</v>
      </c>
      <c r="ED348" s="4">
        <f t="shared" si="955"/>
        <v>-227.64508987266635</v>
      </c>
      <c r="EE348" s="4">
        <f t="shared" si="956"/>
        <v>371.40418810280312</v>
      </c>
      <c r="EF348" s="4">
        <f t="shared" si="957"/>
        <v>172.21987353633688</v>
      </c>
      <c r="EG348" s="5">
        <f t="shared" si="958"/>
        <v>0.53505266899242065</v>
      </c>
      <c r="EH348" s="5">
        <f t="shared" si="959"/>
        <v>1.9459079018059098</v>
      </c>
      <c r="EI348" s="5">
        <f t="shared" si="960"/>
        <v>0.83932266294717039</v>
      </c>
      <c r="EJ348" s="5">
        <f t="shared" si="961"/>
        <v>0.75847990147852828</v>
      </c>
      <c r="EK348" s="5">
        <f t="shared" si="962"/>
        <v>0.50587803602676007</v>
      </c>
      <c r="EL348" s="5">
        <f t="shared" si="963"/>
        <v>1.377435348833828</v>
      </c>
      <c r="EM348" s="5">
        <f t="shared" si="964"/>
        <v>0.28000000000000003</v>
      </c>
      <c r="EN348" s="5">
        <f t="shared" si="965"/>
        <v>20.54</v>
      </c>
      <c r="EO348" s="36">
        <f t="shared" si="966"/>
        <v>2.66</v>
      </c>
      <c r="EP348" s="36">
        <f t="shared" si="967"/>
        <v>1.6</v>
      </c>
      <c r="EQ348" s="36">
        <f t="shared" si="968"/>
        <v>3.1</v>
      </c>
      <c r="ER348" s="36">
        <f t="shared" si="969"/>
        <v>159.46700000000001</v>
      </c>
      <c r="ES348" s="36">
        <f t="shared" si="970"/>
        <v>152.5</v>
      </c>
      <c r="ET348" s="36">
        <f t="shared" si="971"/>
        <v>75.599999999999994</v>
      </c>
      <c r="EU348" s="36">
        <f t="shared" si="972"/>
        <v>11.943</v>
      </c>
      <c r="EV348" s="36">
        <f t="shared" si="973"/>
        <v>6.93</v>
      </c>
      <c r="EW348" s="36">
        <f t="shared" si="974"/>
        <v>13.35</v>
      </c>
      <c r="EX348" s="36">
        <f t="shared" si="975"/>
        <v>11.943</v>
      </c>
      <c r="EY348" s="36">
        <f t="shared" si="976"/>
        <v>4.24</v>
      </c>
      <c r="EZ348" s="36">
        <f t="shared" si="977"/>
        <v>6.93</v>
      </c>
      <c r="FA348" s="5">
        <f t="shared" si="978"/>
        <v>1.3</v>
      </c>
      <c r="FB348" s="5">
        <f t="shared" si="979"/>
        <v>1.3</v>
      </c>
      <c r="FC348" s="5">
        <f t="shared" si="980"/>
        <v>1.4</v>
      </c>
      <c r="FD348" s="36">
        <f t="shared" si="981"/>
        <v>159.46700000000001</v>
      </c>
      <c r="FE348" s="36">
        <f t="shared" si="982"/>
        <v>152.5</v>
      </c>
      <c r="FF348" s="36">
        <f t="shared" si="983"/>
        <v>224.9</v>
      </c>
      <c r="FG348" s="5">
        <f t="shared" si="984"/>
        <v>37</v>
      </c>
      <c r="FH348" s="36">
        <f t="shared" si="985"/>
        <v>38.125</v>
      </c>
      <c r="FI348" s="36">
        <f t="shared" si="986"/>
        <v>25.2</v>
      </c>
      <c r="FJ348" s="5">
        <f t="shared" si="987"/>
        <v>1.68</v>
      </c>
      <c r="FK348" s="5">
        <f t="shared" si="988"/>
        <v>1.6199999999999999</v>
      </c>
      <c r="FL348" s="5">
        <f t="shared" si="989"/>
        <v>2.3125</v>
      </c>
      <c r="FM348" s="5">
        <f t="shared" si="990"/>
        <v>8.3333333333333329E-2</v>
      </c>
      <c r="FN348" s="5">
        <f t="shared" si="991"/>
        <v>3.9</v>
      </c>
      <c r="FO348" s="5">
        <f t="shared" si="992"/>
        <v>4.1999999999999993</v>
      </c>
      <c r="FP348" s="4">
        <f t="shared" si="993"/>
        <v>318.94</v>
      </c>
      <c r="FQ348" s="4">
        <f t="shared" si="994"/>
        <v>290</v>
      </c>
      <c r="FR348" s="4">
        <f t="shared" si="995"/>
        <v>322</v>
      </c>
      <c r="FS348" s="65">
        <f t="shared" si="996"/>
        <v>4.1468818041230761E-3</v>
      </c>
      <c r="FT348" s="65">
        <f t="shared" si="997"/>
        <v>-0.29958900723578302</v>
      </c>
      <c r="FU348" s="65">
        <f t="shared" si="998"/>
        <v>0.23823916580452567</v>
      </c>
      <c r="FV348" s="65">
        <f t="shared" si="999"/>
        <v>0.53907609879277663</v>
      </c>
      <c r="FW348" s="65">
        <f t="shared" si="1000"/>
        <v>0.4456396348131067</v>
      </c>
      <c r="FX348" s="65">
        <f t="shared" si="1001"/>
        <v>5.2400448199849209E-2</v>
      </c>
      <c r="FY348" s="65">
        <f t="shared" si="1002"/>
        <v>6.0024067323706936</v>
      </c>
      <c r="FZ348" s="65">
        <f t="shared" si="1003"/>
        <v>-5.8779041971876822</v>
      </c>
      <c r="GA348" s="65">
        <f t="shared" si="1004"/>
        <v>0.1047257405833304</v>
      </c>
      <c r="GB348" s="65">
        <f t="shared" si="1005"/>
        <v>0.20212400000000005</v>
      </c>
      <c r="GC348" s="65">
        <f t="shared" si="1006"/>
        <v>-1.6012169999999999</v>
      </c>
      <c r="GD348" s="65">
        <f t="shared" si="1007"/>
        <v>-2.4085120000000004</v>
      </c>
    </row>
    <row r="349" spans="1:186">
      <c r="A349" s="38" t="s">
        <v>185</v>
      </c>
      <c r="B349" s="74">
        <v>681960</v>
      </c>
      <c r="C349" s="74">
        <v>4916153</v>
      </c>
      <c r="D349" s="39" t="s">
        <v>439</v>
      </c>
      <c r="E349" s="38" t="s">
        <v>653</v>
      </c>
      <c r="F349" s="60"/>
      <c r="G349" s="39" t="s">
        <v>618</v>
      </c>
      <c r="H349" s="5">
        <v>42.68</v>
      </c>
      <c r="I349" s="5">
        <v>3.73</v>
      </c>
      <c r="J349" s="5">
        <v>15.14</v>
      </c>
      <c r="K349" s="5">
        <v>14.64</v>
      </c>
      <c r="L349" s="5">
        <v>0.13</v>
      </c>
      <c r="M349" s="5">
        <v>7.04</v>
      </c>
      <c r="N349" s="5">
        <v>9.7200000000000006</v>
      </c>
      <c r="O349" s="5">
        <v>2.95</v>
      </c>
      <c r="P349" s="5">
        <v>0.64</v>
      </c>
      <c r="Q349" s="28">
        <v>0.56000000000000005</v>
      </c>
      <c r="R349" s="5">
        <v>2.8</v>
      </c>
      <c r="S349" s="19">
        <f t="shared" si="883"/>
        <v>100.03</v>
      </c>
      <c r="U349" s="4">
        <v>29</v>
      </c>
      <c r="V349" s="4">
        <v>376</v>
      </c>
      <c r="W349" s="4">
        <v>95.787999999999997</v>
      </c>
      <c r="X349" s="4">
        <v>48.1</v>
      </c>
      <c r="Y349" s="4">
        <v>58.4</v>
      </c>
      <c r="Z349" s="4">
        <v>81</v>
      </c>
      <c r="AA349" s="4">
        <v>100</v>
      </c>
      <c r="AB349" s="4">
        <v>11.6</v>
      </c>
      <c r="AC349" s="4">
        <v>493.5</v>
      </c>
      <c r="AD349" s="4">
        <v>29.8</v>
      </c>
      <c r="AE349" s="4">
        <v>223.4</v>
      </c>
      <c r="AF349" s="36">
        <v>30.8</v>
      </c>
      <c r="AG349" s="36">
        <v>120.7</v>
      </c>
      <c r="AH349" s="36">
        <v>27.5</v>
      </c>
      <c r="AI349" s="36">
        <v>70</v>
      </c>
      <c r="AJ349" s="36">
        <v>8.56</v>
      </c>
      <c r="AK349" s="5">
        <v>40.1</v>
      </c>
      <c r="AL349" s="5">
        <v>8.6999999999999993</v>
      </c>
      <c r="AM349" s="5">
        <v>3.1</v>
      </c>
      <c r="AN349" s="5">
        <v>8.4700000000000006</v>
      </c>
      <c r="AO349" s="5">
        <v>1.2</v>
      </c>
      <c r="AP349" s="5">
        <v>6.5</v>
      </c>
      <c r="AQ349" s="5">
        <v>1.22</v>
      </c>
      <c r="AR349" s="5">
        <v>2.83</v>
      </c>
      <c r="AS349" s="5">
        <v>0.28999999999999998</v>
      </c>
      <c r="AT349" s="36">
        <v>1.89</v>
      </c>
      <c r="AU349" s="36">
        <v>0.28999999999999998</v>
      </c>
      <c r="AV349" s="36">
        <v>5.6</v>
      </c>
      <c r="AW349" s="5">
        <v>2.4</v>
      </c>
      <c r="AX349" s="5">
        <v>1.8</v>
      </c>
      <c r="AY349" s="36">
        <v>0.8</v>
      </c>
      <c r="AZ349" s="36">
        <v>0.7</v>
      </c>
      <c r="BA349" s="36">
        <v>1.4</v>
      </c>
      <c r="BK349" s="4">
        <f t="shared" si="884"/>
        <v>22361</v>
      </c>
      <c r="BL349" s="6">
        <f t="shared" si="885"/>
        <v>0.71026793143617906</v>
      </c>
      <c r="BM349" s="6">
        <f t="shared" si="886"/>
        <v>4.6695042563845768E-2</v>
      </c>
      <c r="BN349" s="6">
        <f t="shared" si="887"/>
        <v>0.29692096489507747</v>
      </c>
      <c r="BO349" s="6">
        <f t="shared" si="888"/>
        <v>0.18334376956793991</v>
      </c>
      <c r="BP349" s="6">
        <f t="shared" si="889"/>
        <v>1.8325345362277983E-3</v>
      </c>
      <c r="BQ349" s="6">
        <f t="shared" si="890"/>
        <v>0.17464648970478788</v>
      </c>
      <c r="BR349" s="6">
        <f t="shared" si="891"/>
        <v>0.17332382310984309</v>
      </c>
      <c r="BS349" s="6">
        <f t="shared" si="892"/>
        <v>9.519199741852212E-2</v>
      </c>
      <c r="BT349" s="6">
        <f t="shared" si="893"/>
        <v>1.3588110403397028E-2</v>
      </c>
      <c r="BU349" s="6">
        <f t="shared" si="894"/>
        <v>7.890658024517402E-3</v>
      </c>
      <c r="BV349" s="5">
        <f t="shared" si="895"/>
        <v>1.74</v>
      </c>
      <c r="BW349" s="5">
        <f t="shared" si="896"/>
        <v>11.61</v>
      </c>
      <c r="BX349" s="36">
        <f t="shared" si="897"/>
        <v>51.45</v>
      </c>
      <c r="BY349" s="5">
        <f t="shared" si="898"/>
        <v>1.87</v>
      </c>
      <c r="BZ349" s="5">
        <f t="shared" si="899"/>
        <v>4.0599999999999996</v>
      </c>
      <c r="CA349" s="5">
        <f t="shared" si="900"/>
        <v>2.61</v>
      </c>
      <c r="CB349" s="5">
        <f t="shared" si="901"/>
        <v>6.66</v>
      </c>
      <c r="CC349" s="5">
        <f t="shared" si="902"/>
        <v>3.59</v>
      </c>
      <c r="CD349" s="5">
        <f t="shared" si="903"/>
        <v>-6.1300000000000008</v>
      </c>
      <c r="CE349" s="34">
        <f t="shared" si="904"/>
        <v>7.68</v>
      </c>
      <c r="CF349" s="34">
        <f t="shared" si="905"/>
        <v>20.350000000000001</v>
      </c>
      <c r="CG349" s="34">
        <f t="shared" si="906"/>
        <v>37.739557739557732</v>
      </c>
      <c r="CH349" s="5">
        <f t="shared" si="907"/>
        <v>2.17</v>
      </c>
      <c r="CI349" s="5">
        <f t="shared" si="908"/>
        <v>0.24</v>
      </c>
      <c r="CJ349" s="6">
        <f t="shared" si="909"/>
        <v>0.04</v>
      </c>
      <c r="CK349" s="5">
        <f t="shared" si="910"/>
        <v>2.4E-2</v>
      </c>
      <c r="CL349" s="5">
        <f t="shared" si="911"/>
        <v>12.307</v>
      </c>
      <c r="CM349" s="5">
        <f t="shared" si="912"/>
        <v>10.41</v>
      </c>
      <c r="CN349" s="5">
        <f t="shared" si="913"/>
        <v>0.61</v>
      </c>
      <c r="CO349" s="5">
        <f t="shared" si="914"/>
        <v>0.25</v>
      </c>
      <c r="CP349" s="5">
        <f t="shared" si="915"/>
        <v>7.5</v>
      </c>
      <c r="CQ349" s="6">
        <f t="shared" si="916"/>
        <v>1.034</v>
      </c>
      <c r="CR349" s="40">
        <f t="shared" si="917"/>
        <v>6.0000000000000001E-3</v>
      </c>
      <c r="CS349" s="5">
        <f t="shared" si="918"/>
        <v>3.92</v>
      </c>
      <c r="CT349" s="5">
        <f t="shared" si="919"/>
        <v>4.3899999999999997</v>
      </c>
      <c r="CU349" s="5">
        <f t="shared" si="920"/>
        <v>67.099999999999994</v>
      </c>
      <c r="CV349" s="5">
        <f t="shared" si="921"/>
        <v>39.9</v>
      </c>
      <c r="CW349" s="5">
        <f t="shared" si="922"/>
        <v>7.25</v>
      </c>
      <c r="CX349" s="5">
        <f t="shared" si="923"/>
        <v>37.04</v>
      </c>
      <c r="CY349" s="4">
        <f t="shared" si="924"/>
        <v>750</v>
      </c>
      <c r="CZ349" s="4">
        <f t="shared" si="925"/>
        <v>100.1</v>
      </c>
      <c r="DA349" s="4">
        <f t="shared" si="926"/>
        <v>11831</v>
      </c>
      <c r="DB349" s="5">
        <f t="shared" si="927"/>
        <v>4.05</v>
      </c>
      <c r="DC349" s="5">
        <f t="shared" si="928"/>
        <v>63.86</v>
      </c>
      <c r="DD349" s="5">
        <f t="shared" si="929"/>
        <v>50.29</v>
      </c>
      <c r="DE349" s="5">
        <f t="shared" si="930"/>
        <v>2.96</v>
      </c>
      <c r="DF349" s="5">
        <f t="shared" si="931"/>
        <v>16.3</v>
      </c>
      <c r="DG349" s="5">
        <f t="shared" si="932"/>
        <v>1.27</v>
      </c>
      <c r="DH349" s="5">
        <f t="shared" si="933"/>
        <v>0.95</v>
      </c>
      <c r="DI349" s="5">
        <f t="shared" si="934"/>
        <v>1.97</v>
      </c>
      <c r="DJ349" s="5">
        <f t="shared" si="935"/>
        <v>38.090000000000003</v>
      </c>
      <c r="DK349" s="5">
        <f t="shared" si="936"/>
        <v>0.89</v>
      </c>
      <c r="DL349" s="5">
        <f t="shared" si="937"/>
        <v>11.46</v>
      </c>
      <c r="DM349" s="5">
        <f t="shared" si="938"/>
        <v>2.57</v>
      </c>
      <c r="DN349" s="5">
        <f t="shared" si="939"/>
        <v>0.75</v>
      </c>
      <c r="DO349" s="5">
        <f t="shared" si="940"/>
        <v>17.100000000000001</v>
      </c>
      <c r="DP349" s="5">
        <f t="shared" si="941"/>
        <v>44</v>
      </c>
      <c r="DQ349" s="5">
        <f t="shared" si="942"/>
        <v>9.73</v>
      </c>
      <c r="DR349" s="5">
        <f t="shared" si="943"/>
        <v>1.95</v>
      </c>
      <c r="DS349" s="5">
        <f t="shared" si="944"/>
        <v>4.99</v>
      </c>
      <c r="DT349" s="5">
        <f t="shared" si="945"/>
        <v>0.72</v>
      </c>
      <c r="DU349" s="5">
        <f t="shared" si="946"/>
        <v>0.91</v>
      </c>
      <c r="DV349" s="5">
        <f t="shared" si="947"/>
        <v>0.48</v>
      </c>
      <c r="DW349" s="5">
        <f t="shared" si="948"/>
        <v>0.35</v>
      </c>
      <c r="DX349" s="5">
        <f t="shared" si="949"/>
        <v>0.87</v>
      </c>
      <c r="DY349" s="5">
        <f t="shared" si="950"/>
        <v>2.2000000000000002</v>
      </c>
      <c r="DZ349" s="36">
        <f t="shared" si="951"/>
        <v>60.6</v>
      </c>
      <c r="EA349" s="36">
        <f t="shared" si="952"/>
        <v>4.3</v>
      </c>
      <c r="EB349" s="4">
        <f t="shared" si="953"/>
        <v>-254.92771012496817</v>
      </c>
      <c r="EC349" s="4">
        <f t="shared" si="954"/>
        <v>12.426653916911807</v>
      </c>
      <c r="ED349" s="4">
        <f t="shared" si="955"/>
        <v>-158.50678914652789</v>
      </c>
      <c r="EE349" s="4">
        <f t="shared" si="956"/>
        <v>404.68530183657356</v>
      </c>
      <c r="EF349" s="4">
        <f t="shared" si="957"/>
        <v>137.88804424651465</v>
      </c>
      <c r="EG349" s="5">
        <f t="shared" si="958"/>
        <v>0.65211180656716605</v>
      </c>
      <c r="EH349" s="5">
        <f t="shared" si="959"/>
        <v>2.7304957727292218</v>
      </c>
      <c r="EI349" s="5">
        <f t="shared" si="960"/>
        <v>1.0527904815662008</v>
      </c>
      <c r="EJ349" s="5">
        <f t="shared" si="961"/>
        <v>0.62751812676014418</v>
      </c>
      <c r="EK349" s="5">
        <f t="shared" si="962"/>
        <v>0.33581202951517669</v>
      </c>
      <c r="EL349" s="5">
        <f t="shared" si="963"/>
        <v>1.2232752331235406</v>
      </c>
      <c r="EM349" s="5">
        <f t="shared" si="964"/>
        <v>0.35</v>
      </c>
      <c r="EN349" s="5">
        <f t="shared" si="965"/>
        <v>21.73</v>
      </c>
      <c r="EO349" s="36">
        <f t="shared" si="966"/>
        <v>3.73</v>
      </c>
      <c r="EP349" s="36">
        <f t="shared" si="967"/>
        <v>1.3</v>
      </c>
      <c r="EQ349" s="36">
        <f t="shared" si="968"/>
        <v>5.6000000000000005</v>
      </c>
      <c r="ER349" s="36">
        <f t="shared" si="969"/>
        <v>223.61350000000002</v>
      </c>
      <c r="ES349" s="36">
        <f t="shared" si="970"/>
        <v>223.4</v>
      </c>
      <c r="ET349" s="36">
        <f t="shared" si="971"/>
        <v>89.4</v>
      </c>
      <c r="EU349" s="36">
        <f t="shared" si="972"/>
        <v>13.176</v>
      </c>
      <c r="EV349" s="36">
        <f t="shared" si="973"/>
        <v>7.04</v>
      </c>
      <c r="EW349" s="36">
        <f t="shared" si="974"/>
        <v>15.14</v>
      </c>
      <c r="EX349" s="36">
        <f t="shared" si="975"/>
        <v>13.176</v>
      </c>
      <c r="EY349" s="36">
        <f t="shared" si="976"/>
        <v>3.5900000000000003</v>
      </c>
      <c r="EZ349" s="36">
        <f t="shared" si="977"/>
        <v>7.04</v>
      </c>
      <c r="FA349" s="5">
        <f t="shared" si="978"/>
        <v>1.8666666666666665</v>
      </c>
      <c r="FB349" s="5">
        <f t="shared" si="979"/>
        <v>1.8</v>
      </c>
      <c r="FC349" s="5">
        <f t="shared" si="980"/>
        <v>2.4</v>
      </c>
      <c r="FD349" s="36">
        <f t="shared" si="981"/>
        <v>223.61350000000002</v>
      </c>
      <c r="FE349" s="36">
        <f t="shared" si="982"/>
        <v>223.4</v>
      </c>
      <c r="FF349" s="36">
        <f t="shared" si="983"/>
        <v>246.75</v>
      </c>
      <c r="FG349" s="5">
        <f t="shared" si="984"/>
        <v>61.6</v>
      </c>
      <c r="FH349" s="36">
        <f t="shared" si="985"/>
        <v>55.85</v>
      </c>
      <c r="FI349" s="36">
        <f t="shared" si="986"/>
        <v>29.8</v>
      </c>
      <c r="FJ349" s="5">
        <f t="shared" si="987"/>
        <v>1.9866666666666668</v>
      </c>
      <c r="FK349" s="5">
        <f t="shared" si="988"/>
        <v>2.75</v>
      </c>
      <c r="FL349" s="5">
        <f t="shared" si="989"/>
        <v>3.85</v>
      </c>
      <c r="FM349" s="5">
        <f t="shared" si="990"/>
        <v>0.38666666666666666</v>
      </c>
      <c r="FN349" s="5">
        <f t="shared" si="991"/>
        <v>5.6</v>
      </c>
      <c r="FO349" s="5">
        <f t="shared" si="992"/>
        <v>7.1999999999999993</v>
      </c>
      <c r="FP349" s="4">
        <f t="shared" si="993"/>
        <v>447.22</v>
      </c>
      <c r="FQ349" s="4">
        <f t="shared" si="994"/>
        <v>434.99999999999994</v>
      </c>
      <c r="FR349" s="4">
        <f t="shared" si="995"/>
        <v>376</v>
      </c>
      <c r="FS349" s="65">
        <f t="shared" si="996"/>
        <v>-7.533337234653667E-2</v>
      </c>
      <c r="FT349" s="65">
        <f t="shared" si="997"/>
        <v>-0.48915321503922282</v>
      </c>
      <c r="FU349" s="65">
        <f t="shared" si="998"/>
        <v>0.32999369159929787</v>
      </c>
      <c r="FV349" s="65">
        <f t="shared" si="999"/>
        <v>0.53191915477068064</v>
      </c>
      <c r="FW349" s="65">
        <f t="shared" si="1000"/>
        <v>0.25108006537230915</v>
      </c>
      <c r="FX349" s="65">
        <f t="shared" si="1001"/>
        <v>-5.414407327659862E-2</v>
      </c>
      <c r="FY349" s="65">
        <f t="shared" si="1002"/>
        <v>6.0613895811965062</v>
      </c>
      <c r="FZ349" s="65">
        <f t="shared" si="1003"/>
        <v>-6.2605282429953277</v>
      </c>
      <c r="GA349" s="65">
        <f t="shared" si="1004"/>
        <v>7.4402913045859664E-2</v>
      </c>
      <c r="GB349" s="65">
        <f t="shared" si="1005"/>
        <v>0.12079900000000011</v>
      </c>
      <c r="GC349" s="65">
        <f t="shared" si="1006"/>
        <v>-1.5718679999999998</v>
      </c>
      <c r="GD349" s="65">
        <f t="shared" si="1007"/>
        <v>-2.3629889999999998</v>
      </c>
    </row>
    <row r="350" spans="1:186">
      <c r="A350" s="38" t="s">
        <v>185</v>
      </c>
      <c r="B350" s="74">
        <v>682023</v>
      </c>
      <c r="C350" s="74">
        <v>4916136</v>
      </c>
      <c r="D350" s="39" t="s">
        <v>439</v>
      </c>
      <c r="E350" s="38" t="s">
        <v>653</v>
      </c>
      <c r="F350" s="60"/>
      <c r="G350" s="39" t="s">
        <v>619</v>
      </c>
      <c r="H350" s="5">
        <v>45.66</v>
      </c>
      <c r="I350" s="5">
        <v>2.84</v>
      </c>
      <c r="J350" s="5">
        <v>13.51</v>
      </c>
      <c r="K350" s="5">
        <v>12.48</v>
      </c>
      <c r="L350" s="5">
        <v>0.12</v>
      </c>
      <c r="M350" s="5">
        <v>9.32</v>
      </c>
      <c r="N350" s="5">
        <v>7.91</v>
      </c>
      <c r="O350" s="5">
        <v>3.77</v>
      </c>
      <c r="P350" s="5">
        <v>0.38</v>
      </c>
      <c r="Q350" s="28">
        <v>0.43</v>
      </c>
      <c r="R350" s="5">
        <v>3.6</v>
      </c>
      <c r="S350" s="19">
        <f t="shared" si="883"/>
        <v>100.02</v>
      </c>
      <c r="U350" s="4">
        <v>28</v>
      </c>
      <c r="V350" s="4">
        <v>301</v>
      </c>
      <c r="W350" s="4">
        <v>143.68200000000002</v>
      </c>
      <c r="X350" s="4">
        <v>48.3</v>
      </c>
      <c r="Y350" s="4">
        <v>85.7</v>
      </c>
      <c r="Z350" s="4">
        <v>103.7</v>
      </c>
      <c r="AA350" s="4">
        <v>78</v>
      </c>
      <c r="AB350" s="4">
        <v>9.8000000000000007</v>
      </c>
      <c r="AC350" s="4">
        <v>449.9</v>
      </c>
      <c r="AD350" s="4">
        <v>25.4</v>
      </c>
      <c r="AE350" s="4">
        <v>155.30000000000001</v>
      </c>
      <c r="AF350" s="36">
        <v>20.3</v>
      </c>
      <c r="AG350" s="36">
        <v>73</v>
      </c>
      <c r="AH350" s="36">
        <v>19.8</v>
      </c>
      <c r="AI350" s="36">
        <v>50.2</v>
      </c>
      <c r="AJ350" s="36">
        <v>6.09</v>
      </c>
      <c r="AK350" s="5">
        <v>27.2</v>
      </c>
      <c r="AL350" s="5">
        <v>6.8</v>
      </c>
      <c r="AM350" s="5">
        <v>2.31</v>
      </c>
      <c r="AN350" s="5">
        <v>6.44</v>
      </c>
      <c r="AO350" s="5">
        <v>1.03</v>
      </c>
      <c r="AP350" s="5">
        <v>5.43</v>
      </c>
      <c r="AQ350" s="5">
        <v>0.96</v>
      </c>
      <c r="AR350" s="5">
        <v>2.34</v>
      </c>
      <c r="AS350" s="5">
        <v>0.3</v>
      </c>
      <c r="AT350" s="36">
        <v>1.6</v>
      </c>
      <c r="AU350" s="36">
        <v>0.26</v>
      </c>
      <c r="AV350" s="36">
        <v>4.4000000000000004</v>
      </c>
      <c r="AW350" s="5">
        <v>1.4</v>
      </c>
      <c r="AX350" s="5">
        <v>1.2</v>
      </c>
      <c r="AY350" s="36">
        <v>0.5</v>
      </c>
      <c r="AZ350" s="36">
        <v>0.5</v>
      </c>
      <c r="BA350" s="36">
        <v>1.4</v>
      </c>
      <c r="BK350" s="4">
        <f t="shared" si="884"/>
        <v>17026</v>
      </c>
      <c r="BL350" s="6">
        <f t="shared" si="885"/>
        <v>0.75986020968547174</v>
      </c>
      <c r="BM350" s="6">
        <f t="shared" si="886"/>
        <v>3.5553329994992486E-2</v>
      </c>
      <c r="BN350" s="6">
        <f t="shared" si="887"/>
        <v>0.26495391253186901</v>
      </c>
      <c r="BO350" s="6">
        <f t="shared" si="888"/>
        <v>0.15629304946775205</v>
      </c>
      <c r="BP350" s="6">
        <f t="shared" si="889"/>
        <v>1.6915703411333521E-3</v>
      </c>
      <c r="BQ350" s="6">
        <f t="shared" si="890"/>
        <v>0.23120813693872488</v>
      </c>
      <c r="BR350" s="6">
        <f t="shared" si="891"/>
        <v>0.1410485021398003</v>
      </c>
      <c r="BS350" s="6">
        <f t="shared" si="892"/>
        <v>0.12165214585350113</v>
      </c>
      <c r="BT350" s="6">
        <f t="shared" si="893"/>
        <v>8.0679405520169851E-3</v>
      </c>
      <c r="BU350" s="6">
        <f t="shared" si="894"/>
        <v>6.058898125968719E-3</v>
      </c>
      <c r="BV350" s="5">
        <f t="shared" si="895"/>
        <v>1.48</v>
      </c>
      <c r="BW350" s="5">
        <f t="shared" si="896"/>
        <v>9.9</v>
      </c>
      <c r="BX350" s="36">
        <f t="shared" si="897"/>
        <v>62.2</v>
      </c>
      <c r="BY350" s="5">
        <f t="shared" si="898"/>
        <v>1.21</v>
      </c>
      <c r="BZ350" s="5">
        <f t="shared" si="899"/>
        <v>4.76</v>
      </c>
      <c r="CA350" s="5">
        <f t="shared" si="900"/>
        <v>2.79</v>
      </c>
      <c r="CB350" s="5">
        <f t="shared" si="901"/>
        <v>6.6</v>
      </c>
      <c r="CC350" s="5">
        <f t="shared" si="902"/>
        <v>4.1500000000000004</v>
      </c>
      <c r="CD350" s="5">
        <f t="shared" si="903"/>
        <v>-3.76</v>
      </c>
      <c r="CE350" s="34">
        <f t="shared" si="904"/>
        <v>9.7000000000000011</v>
      </c>
      <c r="CF350" s="34">
        <f t="shared" si="905"/>
        <v>21.38</v>
      </c>
      <c r="CG350" s="34">
        <f t="shared" si="906"/>
        <v>45.369504209541631</v>
      </c>
      <c r="CH350" s="5">
        <f t="shared" si="907"/>
        <v>1.68</v>
      </c>
      <c r="CI350" s="5">
        <f t="shared" si="908"/>
        <v>0.19</v>
      </c>
      <c r="CJ350" s="6">
        <f t="shared" si="909"/>
        <v>3.5999999999999997E-2</v>
      </c>
      <c r="CK350" s="5">
        <f t="shared" si="910"/>
        <v>2.1999999999999999E-2</v>
      </c>
      <c r="CL350" s="5">
        <f t="shared" si="911"/>
        <v>16.54</v>
      </c>
      <c r="CM350" s="5">
        <f t="shared" si="912"/>
        <v>7.45</v>
      </c>
      <c r="CN350" s="5">
        <f t="shared" si="913"/>
        <v>0.6</v>
      </c>
      <c r="CO350" s="5">
        <f t="shared" si="914"/>
        <v>0.48</v>
      </c>
      <c r="CP350" s="5">
        <f t="shared" si="915"/>
        <v>6.11</v>
      </c>
      <c r="CQ350" s="6">
        <f t="shared" si="916"/>
        <v>0.79900000000000004</v>
      </c>
      <c r="CR350" s="40">
        <f t="shared" si="917"/>
        <v>5.4999999999999997E-3</v>
      </c>
      <c r="CS350" s="5">
        <f t="shared" si="918"/>
        <v>3.6</v>
      </c>
      <c r="CT350" s="5">
        <f t="shared" si="919"/>
        <v>3.69</v>
      </c>
      <c r="CU350" s="5">
        <f t="shared" si="920"/>
        <v>60.8</v>
      </c>
      <c r="CV350" s="5">
        <f t="shared" si="921"/>
        <v>35.299999999999997</v>
      </c>
      <c r="CW350" s="5">
        <f t="shared" si="922"/>
        <v>7.65</v>
      </c>
      <c r="CX350" s="5">
        <f t="shared" si="923"/>
        <v>31.38</v>
      </c>
      <c r="CY350" s="4">
        <f t="shared" si="924"/>
        <v>670</v>
      </c>
      <c r="CZ350" s="4">
        <f t="shared" si="925"/>
        <v>109.6</v>
      </c>
      <c r="DA350" s="4">
        <f t="shared" si="926"/>
        <v>10641</v>
      </c>
      <c r="DB350" s="5">
        <f t="shared" si="927"/>
        <v>2.87</v>
      </c>
      <c r="DC350" s="5">
        <f t="shared" si="928"/>
        <v>45.63</v>
      </c>
      <c r="DD350" s="5">
        <f t="shared" si="929"/>
        <v>52.14</v>
      </c>
      <c r="DE350" s="5">
        <f t="shared" si="930"/>
        <v>2.75</v>
      </c>
      <c r="DF350" s="5">
        <f t="shared" si="931"/>
        <v>12.69</v>
      </c>
      <c r="DG350" s="5">
        <f t="shared" si="932"/>
        <v>0.88</v>
      </c>
      <c r="DH350" s="5">
        <f t="shared" si="933"/>
        <v>0.75</v>
      </c>
      <c r="DI350" s="5">
        <f t="shared" si="934"/>
        <v>1.78</v>
      </c>
      <c r="DJ350" s="5">
        <f t="shared" si="935"/>
        <v>28.200000000000003</v>
      </c>
      <c r="DK350" s="5">
        <f t="shared" si="936"/>
        <v>0.98</v>
      </c>
      <c r="DL350" s="5">
        <f t="shared" si="937"/>
        <v>14.14</v>
      </c>
      <c r="DM350" s="5">
        <f t="shared" si="938"/>
        <v>2.4</v>
      </c>
      <c r="DN350" s="5">
        <f t="shared" si="939"/>
        <v>0.86</v>
      </c>
      <c r="DO350" s="5">
        <f t="shared" si="940"/>
        <v>16.899999999999999</v>
      </c>
      <c r="DP350" s="5">
        <f t="shared" si="941"/>
        <v>40.6</v>
      </c>
      <c r="DQ350" s="5">
        <f t="shared" si="942"/>
        <v>8.2799999999999994</v>
      </c>
      <c r="DR350" s="5">
        <f t="shared" si="943"/>
        <v>1.8</v>
      </c>
      <c r="DS350" s="5">
        <f t="shared" si="944"/>
        <v>4.6100000000000003</v>
      </c>
      <c r="DT350" s="5">
        <f t="shared" si="945"/>
        <v>0.82</v>
      </c>
      <c r="DU350" s="5">
        <f t="shared" si="946"/>
        <v>0.99</v>
      </c>
      <c r="DV350" s="5">
        <f t="shared" si="947"/>
        <v>0.49</v>
      </c>
      <c r="DW350" s="5">
        <f t="shared" si="948"/>
        <v>0.4</v>
      </c>
      <c r="DX350" s="5">
        <f t="shared" si="949"/>
        <v>1.03</v>
      </c>
      <c r="DY350" s="5">
        <f t="shared" si="950"/>
        <v>2.09</v>
      </c>
      <c r="DZ350" s="36">
        <f t="shared" si="951"/>
        <v>45.7</v>
      </c>
      <c r="EA350" s="36">
        <f t="shared" si="952"/>
        <v>3</v>
      </c>
      <c r="EB350" s="4">
        <f t="shared" si="953"/>
        <v>-254.63270744128448</v>
      </c>
      <c r="EC350" s="4">
        <f t="shared" si="954"/>
        <v>29.534315396438913</v>
      </c>
      <c r="ED350" s="4">
        <f t="shared" si="955"/>
        <v>-146.86317815324972</v>
      </c>
      <c r="EE350" s="4">
        <f t="shared" si="956"/>
        <v>423.05451640146941</v>
      </c>
      <c r="EF350" s="4">
        <f t="shared" si="957"/>
        <v>102.41116820209169</v>
      </c>
      <c r="EG350" s="5">
        <f t="shared" si="958"/>
        <v>0.6435517797524547</v>
      </c>
      <c r="EH350" s="5">
        <f t="shared" si="959"/>
        <v>2.0433886559250194</v>
      </c>
      <c r="EI350" s="5">
        <f t="shared" si="960"/>
        <v>0.9788281041034369</v>
      </c>
      <c r="EJ350" s="5">
        <f t="shared" si="961"/>
        <v>0.91946681889400483</v>
      </c>
      <c r="EK350" s="5">
        <f t="shared" si="962"/>
        <v>0.47333204093047127</v>
      </c>
      <c r="EL350" s="5">
        <f t="shared" si="963"/>
        <v>1.0979554573095736</v>
      </c>
      <c r="EM350" s="5">
        <f t="shared" si="964"/>
        <v>0.3</v>
      </c>
      <c r="EN350" s="5">
        <f t="shared" si="965"/>
        <v>20</v>
      </c>
      <c r="EO350" s="36">
        <f t="shared" si="966"/>
        <v>2.84</v>
      </c>
      <c r="EP350" s="36">
        <f t="shared" si="967"/>
        <v>1.2</v>
      </c>
      <c r="EQ350" s="36">
        <f t="shared" si="968"/>
        <v>4.3</v>
      </c>
      <c r="ER350" s="36">
        <f t="shared" si="969"/>
        <v>170.25800000000001</v>
      </c>
      <c r="ES350" s="36">
        <f t="shared" si="970"/>
        <v>155.30000000000001</v>
      </c>
      <c r="ET350" s="36">
        <f t="shared" si="971"/>
        <v>76.199999999999989</v>
      </c>
      <c r="EU350" s="36">
        <f t="shared" si="972"/>
        <v>11.232000000000001</v>
      </c>
      <c r="EV350" s="36">
        <f t="shared" si="973"/>
        <v>9.32</v>
      </c>
      <c r="EW350" s="36">
        <f t="shared" si="974"/>
        <v>13.51</v>
      </c>
      <c r="EX350" s="36">
        <f t="shared" si="975"/>
        <v>11.232000000000001</v>
      </c>
      <c r="EY350" s="36">
        <f t="shared" si="976"/>
        <v>4.1500000000000004</v>
      </c>
      <c r="EZ350" s="36">
        <f t="shared" si="977"/>
        <v>9.32</v>
      </c>
      <c r="FA350" s="5">
        <f t="shared" si="978"/>
        <v>1.4666666666666668</v>
      </c>
      <c r="FB350" s="5">
        <f t="shared" si="979"/>
        <v>1.2</v>
      </c>
      <c r="FC350" s="5">
        <f t="shared" si="980"/>
        <v>1.4</v>
      </c>
      <c r="FD350" s="36">
        <f t="shared" si="981"/>
        <v>170.25800000000001</v>
      </c>
      <c r="FE350" s="36">
        <f t="shared" si="982"/>
        <v>155.30000000000001</v>
      </c>
      <c r="FF350" s="36">
        <f t="shared" si="983"/>
        <v>224.95</v>
      </c>
      <c r="FG350" s="5">
        <f t="shared" si="984"/>
        <v>40.6</v>
      </c>
      <c r="FH350" s="36">
        <f t="shared" si="985"/>
        <v>38.825000000000003</v>
      </c>
      <c r="FI350" s="36">
        <f t="shared" si="986"/>
        <v>25.4</v>
      </c>
      <c r="FJ350" s="5">
        <f t="shared" si="987"/>
        <v>1.6933333333333331</v>
      </c>
      <c r="FK350" s="5">
        <f t="shared" si="988"/>
        <v>1.98</v>
      </c>
      <c r="FL350" s="5">
        <f t="shared" si="989"/>
        <v>2.5375000000000001</v>
      </c>
      <c r="FM350" s="5">
        <f t="shared" si="990"/>
        <v>0.32666666666666672</v>
      </c>
      <c r="FN350" s="5">
        <f t="shared" si="991"/>
        <v>4.4000000000000004</v>
      </c>
      <c r="FO350" s="5">
        <f t="shared" si="992"/>
        <v>4.1999999999999993</v>
      </c>
      <c r="FP350" s="4">
        <f t="shared" si="993"/>
        <v>340.52</v>
      </c>
      <c r="FQ350" s="4">
        <f t="shared" si="994"/>
        <v>340</v>
      </c>
      <c r="FR350" s="4">
        <f t="shared" si="995"/>
        <v>301</v>
      </c>
      <c r="FS350" s="65">
        <f t="shared" si="996"/>
        <v>-5.357612912649027E-2</v>
      </c>
      <c r="FT350" s="65">
        <f t="shared" si="997"/>
        <v>-0.38601458904209557</v>
      </c>
      <c r="FU350" s="65">
        <f t="shared" si="998"/>
        <v>0.24966862758530753</v>
      </c>
      <c r="FV350" s="65">
        <f t="shared" si="999"/>
        <v>0.53917264085873007</v>
      </c>
      <c r="FW350" s="65">
        <f t="shared" si="1000"/>
        <v>0.39877015432795737</v>
      </c>
      <c r="FX350" s="65">
        <f t="shared" si="1001"/>
        <v>2.4063355437176845E-2</v>
      </c>
      <c r="FY350" s="65">
        <f t="shared" si="1002"/>
        <v>6.0342559646612894</v>
      </c>
      <c r="FZ350" s="65">
        <f t="shared" si="1003"/>
        <v>-5.953356229905113</v>
      </c>
      <c r="GA350" s="65">
        <f t="shared" si="1004"/>
        <v>0.13334765564828732</v>
      </c>
      <c r="GB350" s="65">
        <f t="shared" si="1005"/>
        <v>0.19747599999999998</v>
      </c>
      <c r="GC350" s="65">
        <f t="shared" si="1006"/>
        <v>-1.60253</v>
      </c>
      <c r="GD350" s="65">
        <f t="shared" si="1007"/>
        <v>-2.3927509999999996</v>
      </c>
    </row>
    <row r="351" spans="1:186">
      <c r="A351" s="38" t="s">
        <v>185</v>
      </c>
      <c r="B351" s="74">
        <v>681950</v>
      </c>
      <c r="C351" s="74">
        <v>4916106</v>
      </c>
      <c r="D351" s="39" t="s">
        <v>439</v>
      </c>
      <c r="E351" s="38" t="s">
        <v>653</v>
      </c>
      <c r="F351" s="60"/>
      <c r="G351" s="60" t="s">
        <v>620</v>
      </c>
      <c r="H351" s="5">
        <v>45.78</v>
      </c>
      <c r="I351" s="5">
        <v>3.46</v>
      </c>
      <c r="J351" s="5">
        <v>14.28</v>
      </c>
      <c r="K351" s="5">
        <v>13.02</v>
      </c>
      <c r="L351" s="5">
        <v>0.13</v>
      </c>
      <c r="M351" s="5">
        <v>6.77</v>
      </c>
      <c r="N351" s="5">
        <v>9.23</v>
      </c>
      <c r="O351" s="5">
        <v>3.17</v>
      </c>
      <c r="P351" s="5">
        <v>0.32</v>
      </c>
      <c r="Q351" s="28">
        <v>0.59</v>
      </c>
      <c r="R351" s="5">
        <v>3.3</v>
      </c>
      <c r="S351" s="19">
        <f t="shared" si="883"/>
        <v>100.05</v>
      </c>
      <c r="T351" s="61"/>
      <c r="U351" s="37">
        <v>27</v>
      </c>
      <c r="V351" s="4">
        <v>341</v>
      </c>
      <c r="W351" s="4">
        <v>109.47200000000001</v>
      </c>
      <c r="X351" s="4">
        <v>52.4</v>
      </c>
      <c r="Y351" s="4">
        <v>67.599999999999994</v>
      </c>
      <c r="Z351" s="4">
        <v>70.099999999999994</v>
      </c>
      <c r="AA351" s="4">
        <v>100</v>
      </c>
      <c r="AB351" s="4">
        <v>7.5</v>
      </c>
      <c r="AC351" s="4">
        <v>309.5</v>
      </c>
      <c r="AD351" s="4">
        <v>28.8</v>
      </c>
      <c r="AE351" s="4">
        <v>217.1</v>
      </c>
      <c r="AF351" s="36">
        <v>29</v>
      </c>
      <c r="AG351" s="36">
        <v>67.900000000000006</v>
      </c>
      <c r="AH351" s="36">
        <v>26.7</v>
      </c>
      <c r="AI351" s="36">
        <v>67.3</v>
      </c>
      <c r="AJ351" s="36">
        <v>8.32</v>
      </c>
      <c r="AK351" s="5">
        <v>36.4</v>
      </c>
      <c r="AL351" s="5">
        <v>8.6</v>
      </c>
      <c r="AM351" s="5">
        <v>2.87</v>
      </c>
      <c r="AN351" s="5">
        <v>8.1199999999999992</v>
      </c>
      <c r="AO351" s="5">
        <v>1.23</v>
      </c>
      <c r="AP351" s="5">
        <v>6.5</v>
      </c>
      <c r="AQ351" s="5">
        <v>1.02</v>
      </c>
      <c r="AR351" s="5">
        <v>2.6</v>
      </c>
      <c r="AS351" s="5">
        <v>0.33</v>
      </c>
      <c r="AT351" s="36">
        <v>2.02</v>
      </c>
      <c r="AU351" s="36">
        <v>0.25</v>
      </c>
      <c r="AV351" s="36">
        <v>6.1</v>
      </c>
      <c r="AW351" s="5">
        <v>2.2000000000000002</v>
      </c>
      <c r="AX351" s="5">
        <v>2.2999999999999998</v>
      </c>
      <c r="AY351" s="36">
        <v>0.2</v>
      </c>
      <c r="AZ351" s="36">
        <v>1</v>
      </c>
      <c r="BA351" s="36">
        <v>1.4</v>
      </c>
      <c r="BB351" s="36"/>
      <c r="BC351" s="36"/>
      <c r="BD351" s="36"/>
      <c r="BK351" s="4">
        <f t="shared" si="884"/>
        <v>20743</v>
      </c>
      <c r="BL351" s="6">
        <f t="shared" si="885"/>
        <v>0.76185721417873187</v>
      </c>
      <c r="BM351" s="6">
        <f t="shared" si="886"/>
        <v>4.3314972458688032E-2</v>
      </c>
      <c r="BN351" s="6">
        <f t="shared" si="887"/>
        <v>0.28005491272798588</v>
      </c>
      <c r="BO351" s="6">
        <f t="shared" si="888"/>
        <v>0.16305572949279901</v>
      </c>
      <c r="BP351" s="6">
        <f t="shared" si="889"/>
        <v>1.8325345362277983E-3</v>
      </c>
      <c r="BQ351" s="6">
        <f t="shared" si="890"/>
        <v>0.16794839990076901</v>
      </c>
      <c r="BR351" s="6">
        <f t="shared" si="891"/>
        <v>0.16458630527817406</v>
      </c>
      <c r="BS351" s="6">
        <f t="shared" si="892"/>
        <v>0.10229106163278477</v>
      </c>
      <c r="BT351" s="6">
        <f t="shared" si="893"/>
        <v>6.794055201698514E-3</v>
      </c>
      <c r="BU351" s="6">
        <f t="shared" si="894"/>
        <v>8.313371847259405E-3</v>
      </c>
      <c r="BV351" s="5">
        <f t="shared" si="895"/>
        <v>1.55</v>
      </c>
      <c r="BW351" s="5">
        <f t="shared" si="896"/>
        <v>10.32</v>
      </c>
      <c r="BX351" s="36">
        <f t="shared" si="897"/>
        <v>53.4</v>
      </c>
      <c r="BY351" s="5">
        <f t="shared" si="898"/>
        <v>1.73</v>
      </c>
      <c r="BZ351" s="5">
        <f t="shared" si="899"/>
        <v>4.13</v>
      </c>
      <c r="CA351" s="5">
        <f t="shared" si="900"/>
        <v>2.67</v>
      </c>
      <c r="CB351" s="5">
        <f t="shared" si="901"/>
        <v>5.86</v>
      </c>
      <c r="CC351" s="5">
        <f t="shared" si="902"/>
        <v>3.49</v>
      </c>
      <c r="CD351" s="5">
        <f t="shared" si="903"/>
        <v>-5.74</v>
      </c>
      <c r="CE351" s="34">
        <f t="shared" si="904"/>
        <v>7.09</v>
      </c>
      <c r="CF351" s="34">
        <f t="shared" si="905"/>
        <v>19.490000000000002</v>
      </c>
      <c r="CG351" s="34">
        <f t="shared" si="906"/>
        <v>36.377629553617233</v>
      </c>
      <c r="CH351" s="5">
        <f t="shared" si="907"/>
        <v>1.03</v>
      </c>
      <c r="CI351" s="5">
        <f t="shared" si="908"/>
        <v>0.13</v>
      </c>
      <c r="CJ351" s="6">
        <f t="shared" si="909"/>
        <v>3.6999999999999998E-2</v>
      </c>
      <c r="CK351" s="5">
        <f t="shared" si="910"/>
        <v>2.4E-2</v>
      </c>
      <c r="CL351" s="5">
        <f t="shared" si="911"/>
        <v>8.5030000000000001</v>
      </c>
      <c r="CM351" s="5">
        <f t="shared" si="912"/>
        <v>9.0500000000000007</v>
      </c>
      <c r="CN351" s="5">
        <f t="shared" si="913"/>
        <v>0.62</v>
      </c>
      <c r="CO351" s="5">
        <f t="shared" si="914"/>
        <v>0.32</v>
      </c>
      <c r="CP351" s="5">
        <f t="shared" si="915"/>
        <v>7.54</v>
      </c>
      <c r="CQ351" s="6">
        <f t="shared" si="916"/>
        <v>1.0069999999999999</v>
      </c>
      <c r="CR351" s="40">
        <f t="shared" si="917"/>
        <v>6.3E-3</v>
      </c>
      <c r="CS351" s="5">
        <f t="shared" si="918"/>
        <v>2.34</v>
      </c>
      <c r="CT351" s="5">
        <f t="shared" si="919"/>
        <v>2.54</v>
      </c>
      <c r="CU351" s="5">
        <f t="shared" si="920"/>
        <v>29.5</v>
      </c>
      <c r="CV351" s="5">
        <f t="shared" si="921"/>
        <v>35.6</v>
      </c>
      <c r="CW351" s="5">
        <f t="shared" si="922"/>
        <v>7.49</v>
      </c>
      <c r="CX351" s="5">
        <f t="shared" si="923"/>
        <v>33.32</v>
      </c>
      <c r="CY351" s="4">
        <f t="shared" si="924"/>
        <v>720</v>
      </c>
      <c r="CZ351" s="4">
        <f t="shared" si="925"/>
        <v>95.5</v>
      </c>
      <c r="DA351" s="4">
        <f t="shared" si="926"/>
        <v>10269</v>
      </c>
      <c r="DB351" s="5">
        <f t="shared" si="927"/>
        <v>2.36</v>
      </c>
      <c r="DC351" s="5">
        <f t="shared" si="928"/>
        <v>33.61</v>
      </c>
      <c r="DD351" s="5">
        <f t="shared" si="929"/>
        <v>30.86</v>
      </c>
      <c r="DE351" s="5">
        <f t="shared" si="930"/>
        <v>3.02</v>
      </c>
      <c r="DF351" s="5">
        <f t="shared" si="931"/>
        <v>14.36</v>
      </c>
      <c r="DG351" s="5">
        <f t="shared" si="932"/>
        <v>1.0900000000000001</v>
      </c>
      <c r="DH351" s="5">
        <f t="shared" si="933"/>
        <v>1.1399999999999999</v>
      </c>
      <c r="DI351" s="5">
        <f t="shared" si="934"/>
        <v>1.71</v>
      </c>
      <c r="DJ351" s="5">
        <f t="shared" si="935"/>
        <v>37.32</v>
      </c>
      <c r="DK351" s="5">
        <f t="shared" si="936"/>
        <v>0.92</v>
      </c>
      <c r="DL351" s="5">
        <f t="shared" si="937"/>
        <v>12.14</v>
      </c>
      <c r="DM351" s="5">
        <f t="shared" si="938"/>
        <v>2.2999999999999998</v>
      </c>
      <c r="DN351" s="5">
        <f t="shared" si="939"/>
        <v>1.05</v>
      </c>
      <c r="DO351" s="5">
        <f t="shared" si="940"/>
        <v>12.6</v>
      </c>
      <c r="DP351" s="5">
        <f t="shared" si="941"/>
        <v>29</v>
      </c>
      <c r="DQ351" s="5">
        <f t="shared" si="942"/>
        <v>8.84</v>
      </c>
      <c r="DR351" s="5">
        <f t="shared" si="943"/>
        <v>1.92</v>
      </c>
      <c r="DS351" s="5">
        <f t="shared" si="944"/>
        <v>4.6100000000000003</v>
      </c>
      <c r="DT351" s="5">
        <f t="shared" si="945"/>
        <v>0.74</v>
      </c>
      <c r="DU351" s="5">
        <f t="shared" si="946"/>
        <v>0.93</v>
      </c>
      <c r="DV351" s="5">
        <f t="shared" si="947"/>
        <v>0.66</v>
      </c>
      <c r="DW351" s="5">
        <f t="shared" si="948"/>
        <v>0.49</v>
      </c>
      <c r="DX351" s="5">
        <f t="shared" si="949"/>
        <v>0.75</v>
      </c>
      <c r="DY351" s="5">
        <f t="shared" si="950"/>
        <v>2.13</v>
      </c>
      <c r="DZ351" s="36">
        <f t="shared" si="951"/>
        <v>57.8</v>
      </c>
      <c r="EA351" s="36">
        <f t="shared" si="952"/>
        <v>4.2</v>
      </c>
      <c r="EB351" s="4">
        <f t="shared" si="953"/>
        <v>-260.08331170926033</v>
      </c>
      <c r="EC351" s="4">
        <f t="shared" si="954"/>
        <v>35.143084372977974</v>
      </c>
      <c r="ED351" s="4">
        <f t="shared" si="955"/>
        <v>-158.20281466284553</v>
      </c>
      <c r="EE351" s="4">
        <f t="shared" si="956"/>
        <v>374.3191018522561</v>
      </c>
      <c r="EF351" s="4">
        <f t="shared" si="957"/>
        <v>145.53781377476594</v>
      </c>
      <c r="EG351" s="5">
        <f t="shared" si="958"/>
        <v>0.63918170913751038</v>
      </c>
      <c r="EH351" s="5">
        <f t="shared" si="959"/>
        <v>2.5684168602843016</v>
      </c>
      <c r="EI351" s="5">
        <f t="shared" si="960"/>
        <v>1.0236225281956286</v>
      </c>
      <c r="EJ351" s="5">
        <f t="shared" si="961"/>
        <v>0.66262706104806646</v>
      </c>
      <c r="EK351" s="5">
        <f t="shared" si="962"/>
        <v>0.37414876473772318</v>
      </c>
      <c r="EL351" s="5">
        <f t="shared" si="963"/>
        <v>1.2043991464919961</v>
      </c>
      <c r="EM351" s="5">
        <f t="shared" si="964"/>
        <v>0.31</v>
      </c>
      <c r="EN351" s="5">
        <f t="shared" si="965"/>
        <v>19.87</v>
      </c>
      <c r="EO351" s="36">
        <f t="shared" si="966"/>
        <v>3.46</v>
      </c>
      <c r="EP351" s="36">
        <f t="shared" si="967"/>
        <v>1.3</v>
      </c>
      <c r="EQ351" s="36">
        <f t="shared" si="968"/>
        <v>5.8999999999999995</v>
      </c>
      <c r="ER351" s="36">
        <f t="shared" si="969"/>
        <v>207.42700000000002</v>
      </c>
      <c r="ES351" s="36">
        <f t="shared" si="970"/>
        <v>217.1</v>
      </c>
      <c r="ET351" s="36">
        <f t="shared" si="971"/>
        <v>86.4</v>
      </c>
      <c r="EU351" s="36">
        <f t="shared" si="972"/>
        <v>11.718</v>
      </c>
      <c r="EV351" s="36">
        <f t="shared" si="973"/>
        <v>6.77</v>
      </c>
      <c r="EW351" s="36">
        <f t="shared" si="974"/>
        <v>14.28</v>
      </c>
      <c r="EX351" s="36">
        <f t="shared" si="975"/>
        <v>11.718</v>
      </c>
      <c r="EY351" s="36">
        <f t="shared" si="976"/>
        <v>3.4899999999999998</v>
      </c>
      <c r="EZ351" s="36">
        <f t="shared" si="977"/>
        <v>6.77</v>
      </c>
      <c r="FA351" s="5">
        <f t="shared" si="978"/>
        <v>2.0333333333333332</v>
      </c>
      <c r="FB351" s="5">
        <f t="shared" si="979"/>
        <v>2.2999999999999998</v>
      </c>
      <c r="FC351" s="5">
        <f t="shared" si="980"/>
        <v>2.2000000000000002</v>
      </c>
      <c r="FD351" s="36">
        <f t="shared" si="981"/>
        <v>207.42700000000002</v>
      </c>
      <c r="FE351" s="36">
        <f t="shared" si="982"/>
        <v>217.1</v>
      </c>
      <c r="FF351" s="36">
        <f t="shared" si="983"/>
        <v>154.75</v>
      </c>
      <c r="FG351" s="5">
        <f t="shared" si="984"/>
        <v>58</v>
      </c>
      <c r="FH351" s="36">
        <f t="shared" si="985"/>
        <v>54.274999999999999</v>
      </c>
      <c r="FI351" s="36">
        <f t="shared" si="986"/>
        <v>28.8</v>
      </c>
      <c r="FJ351" s="5">
        <f t="shared" si="987"/>
        <v>1.9200000000000002</v>
      </c>
      <c r="FK351" s="5">
        <f t="shared" si="988"/>
        <v>2.67</v>
      </c>
      <c r="FL351" s="5">
        <f t="shared" si="989"/>
        <v>3.625</v>
      </c>
      <c r="FM351" s="5">
        <f t="shared" si="990"/>
        <v>0.25</v>
      </c>
      <c r="FN351" s="5">
        <f t="shared" si="991"/>
        <v>6.1</v>
      </c>
      <c r="FO351" s="5">
        <f t="shared" si="992"/>
        <v>6.6000000000000005</v>
      </c>
      <c r="FP351" s="4">
        <f t="shared" si="993"/>
        <v>414.86</v>
      </c>
      <c r="FQ351" s="4">
        <f t="shared" si="994"/>
        <v>430</v>
      </c>
      <c r="FR351" s="4">
        <f t="shared" si="995"/>
        <v>341</v>
      </c>
      <c r="FS351" s="65">
        <f t="shared" si="996"/>
        <v>-8.5147184019830513E-2</v>
      </c>
      <c r="FT351" s="65">
        <f t="shared" si="997"/>
        <v>-0.48756779451732207</v>
      </c>
      <c r="FU351" s="65">
        <f t="shared" si="998"/>
        <v>0.36097188372593597</v>
      </c>
      <c r="FV351" s="65">
        <f t="shared" si="999"/>
        <v>0.39375064034808038</v>
      </c>
      <c r="FW351" s="65">
        <f t="shared" si="1000"/>
        <v>0.31415109722027046</v>
      </c>
      <c r="FX351" s="65">
        <f t="shared" si="1001"/>
        <v>-0.22415092266424788</v>
      </c>
      <c r="FY351" s="65">
        <f t="shared" si="1002"/>
        <v>5.7533625715773615</v>
      </c>
      <c r="FZ351" s="65">
        <f t="shared" si="1003"/>
        <v>-6.564973638805494</v>
      </c>
      <c r="GA351" s="65">
        <f t="shared" si="1004"/>
        <v>5.8476486483651779E-2</v>
      </c>
      <c r="GB351" s="65">
        <f t="shared" si="1005"/>
        <v>0.15597100000000008</v>
      </c>
      <c r="GC351" s="65">
        <f t="shared" si="1006"/>
        <v>-1.5483989999999999</v>
      </c>
      <c r="GD351" s="65">
        <f t="shared" si="1007"/>
        <v>-2.3688959999999999</v>
      </c>
    </row>
    <row r="352" spans="1:186">
      <c r="A352" s="38" t="s">
        <v>185</v>
      </c>
      <c r="B352" s="74">
        <v>681239.14872399997</v>
      </c>
      <c r="C352" s="74">
        <v>4914432.3136900002</v>
      </c>
      <c r="D352" s="39" t="s">
        <v>439</v>
      </c>
      <c r="E352" s="38" t="s">
        <v>653</v>
      </c>
      <c r="F352" s="60">
        <v>5323</v>
      </c>
      <c r="G352" s="60" t="s">
        <v>621</v>
      </c>
      <c r="H352" s="5">
        <v>45.36</v>
      </c>
      <c r="I352" s="5">
        <v>2.66</v>
      </c>
      <c r="J352" s="5">
        <v>10.5</v>
      </c>
      <c r="K352" s="5">
        <v>15.03</v>
      </c>
      <c r="L352" s="5">
        <v>0.22</v>
      </c>
      <c r="M352" s="5">
        <v>13.63</v>
      </c>
      <c r="N352" s="5">
        <v>10.4</v>
      </c>
      <c r="O352" s="5">
        <v>1.74</v>
      </c>
      <c r="P352" s="5">
        <v>0</v>
      </c>
      <c r="Q352" s="28">
        <v>0.23</v>
      </c>
      <c r="S352" s="19">
        <f t="shared" ref="S352:S358" si="1008">SUM($H352:$R352)</f>
        <v>99.77</v>
      </c>
      <c r="T352" s="61"/>
      <c r="U352" s="37"/>
      <c r="AF352" s="36"/>
      <c r="AG352" s="36"/>
      <c r="AH352" s="36"/>
      <c r="AI352" s="36"/>
      <c r="AJ352" s="36"/>
      <c r="AT352" s="36"/>
      <c r="AU352" s="36"/>
      <c r="AV352" s="36"/>
      <c r="AY352" s="36"/>
      <c r="AZ352" s="36"/>
      <c r="BA352" s="36"/>
      <c r="BB352" s="36"/>
      <c r="BC352" s="36"/>
      <c r="BD352" s="36"/>
      <c r="BK352" s="4">
        <f t="shared" si="884"/>
        <v>15947</v>
      </c>
      <c r="BL352" s="6">
        <f t="shared" si="885"/>
        <v>0.75486769845232149</v>
      </c>
      <c r="BM352" s="6">
        <f t="shared" si="886"/>
        <v>3.3299949924887336E-2</v>
      </c>
      <c r="BN352" s="6">
        <f t="shared" si="887"/>
        <v>0.20592272994704844</v>
      </c>
      <c r="BO352" s="6">
        <f t="shared" si="888"/>
        <v>0.18822792736380714</v>
      </c>
      <c r="BP352" s="6">
        <f t="shared" si="889"/>
        <v>3.1012122920778123E-3</v>
      </c>
      <c r="BQ352" s="6">
        <f t="shared" si="890"/>
        <v>0.33812949640287771</v>
      </c>
      <c r="BR352" s="6">
        <f t="shared" si="891"/>
        <v>0.18544935805991442</v>
      </c>
      <c r="BS352" s="6">
        <f t="shared" si="892"/>
        <v>5.6147144240077447E-2</v>
      </c>
      <c r="BT352" s="6">
        <f t="shared" si="893"/>
        <v>0</v>
      </c>
      <c r="BU352" s="6">
        <f t="shared" si="894"/>
        <v>3.2408059743553614E-3</v>
      </c>
      <c r="BV352" s="5">
        <f t="shared" si="895"/>
        <v>1.79</v>
      </c>
      <c r="BW352" s="5">
        <f t="shared" si="896"/>
        <v>11.92</v>
      </c>
      <c r="BX352" s="36">
        <f t="shared" si="897"/>
        <v>66.650000000000006</v>
      </c>
      <c r="BY352" s="5">
        <f t="shared" si="898"/>
        <v>0.99</v>
      </c>
      <c r="BZ352" s="5">
        <f t="shared" si="899"/>
        <v>3.95</v>
      </c>
      <c r="CA352" s="5">
        <f t="shared" si="900"/>
        <v>3.91</v>
      </c>
      <c r="CB352" s="5">
        <f t="shared" si="901"/>
        <v>11.57</v>
      </c>
      <c r="CC352" s="5">
        <f t="shared" si="902"/>
        <v>1.74</v>
      </c>
      <c r="CD352" s="5">
        <f t="shared" si="903"/>
        <v>-8.66</v>
      </c>
      <c r="CE352" s="34">
        <f t="shared" si="904"/>
        <v>13.63</v>
      </c>
      <c r="CF352" s="34">
        <f t="shared" si="905"/>
        <v>25.77</v>
      </c>
      <c r="CG352" s="34">
        <f t="shared" si="906"/>
        <v>52.890958478851381</v>
      </c>
      <c r="CH352" s="5">
        <f t="shared" si="907"/>
        <v>0</v>
      </c>
      <c r="CI352" s="5">
        <f t="shared" si="908"/>
        <v>0</v>
      </c>
      <c r="CJ352" s="6" t="str">
        <f t="shared" si="909"/>
        <v/>
      </c>
      <c r="CK352" s="5" t="str">
        <f t="shared" si="910"/>
        <v/>
      </c>
      <c r="CL352" s="5" t="str">
        <f t="shared" si="911"/>
        <v/>
      </c>
      <c r="CM352" s="5" t="str">
        <f t="shared" si="912"/>
        <v/>
      </c>
      <c r="CN352" s="5" t="str">
        <f t="shared" si="913"/>
        <v/>
      </c>
      <c r="CO352" s="5" t="str">
        <f t="shared" si="914"/>
        <v/>
      </c>
      <c r="CP352" s="5" t="str">
        <f t="shared" si="915"/>
        <v/>
      </c>
      <c r="CQ352" s="6" t="str">
        <f t="shared" si="916"/>
        <v/>
      </c>
      <c r="CR352" s="40" t="str">
        <f t="shared" si="917"/>
        <v/>
      </c>
      <c r="CS352" s="5" t="str">
        <f t="shared" si="918"/>
        <v/>
      </c>
      <c r="CT352" s="5" t="str">
        <f t="shared" si="919"/>
        <v/>
      </c>
      <c r="CU352" s="5" t="str">
        <f t="shared" si="920"/>
        <v/>
      </c>
      <c r="CV352" s="5" t="str">
        <f t="shared" si="921"/>
        <v/>
      </c>
      <c r="CW352" s="5" t="str">
        <f t="shared" si="922"/>
        <v/>
      </c>
      <c r="CX352" s="5" t="str">
        <f t="shared" si="923"/>
        <v/>
      </c>
      <c r="CY352" s="4" t="str">
        <f t="shared" si="924"/>
        <v/>
      </c>
      <c r="CZ352" s="4" t="str">
        <f t="shared" si="925"/>
        <v/>
      </c>
      <c r="DA352" s="4" t="str">
        <f t="shared" si="926"/>
        <v/>
      </c>
      <c r="DB352" s="5" t="str">
        <f t="shared" si="927"/>
        <v/>
      </c>
      <c r="DC352" s="5" t="str">
        <f t="shared" si="928"/>
        <v/>
      </c>
      <c r="DD352" s="5" t="str">
        <f t="shared" si="929"/>
        <v/>
      </c>
      <c r="DE352" s="5" t="str">
        <f t="shared" si="930"/>
        <v/>
      </c>
      <c r="DF352" s="5" t="str">
        <f t="shared" si="931"/>
        <v/>
      </c>
      <c r="DG352" s="5" t="str">
        <f t="shared" si="932"/>
        <v/>
      </c>
      <c r="DH352" s="5" t="str">
        <f t="shared" si="933"/>
        <v/>
      </c>
      <c r="DI352" s="5" t="str">
        <f t="shared" si="934"/>
        <v/>
      </c>
      <c r="DJ352" s="5" t="str">
        <f t="shared" si="935"/>
        <v/>
      </c>
      <c r="DK352" s="5" t="str">
        <f t="shared" si="936"/>
        <v/>
      </c>
      <c r="DL352" s="5" t="str">
        <f t="shared" si="937"/>
        <v/>
      </c>
      <c r="DM352" s="5" t="str">
        <f t="shared" si="938"/>
        <v/>
      </c>
      <c r="DN352" s="5" t="str">
        <f t="shared" si="939"/>
        <v/>
      </c>
      <c r="DO352" s="5" t="str">
        <f t="shared" si="940"/>
        <v/>
      </c>
      <c r="DP352" s="5" t="str">
        <f t="shared" si="941"/>
        <v/>
      </c>
      <c r="DQ352" s="5" t="str">
        <f t="shared" si="942"/>
        <v/>
      </c>
      <c r="DR352" s="5" t="str">
        <f t="shared" si="943"/>
        <v/>
      </c>
      <c r="DS352" s="5" t="str">
        <f t="shared" si="944"/>
        <v/>
      </c>
      <c r="DT352" s="5" t="str">
        <f t="shared" si="945"/>
        <v/>
      </c>
      <c r="DU352" s="5" t="str">
        <f t="shared" si="946"/>
        <v/>
      </c>
      <c r="DV352" s="5" t="str">
        <f t="shared" si="947"/>
        <v/>
      </c>
      <c r="DW352" s="5" t="str">
        <f t="shared" si="948"/>
        <v/>
      </c>
      <c r="DX352" s="5" t="str">
        <f t="shared" si="949"/>
        <v/>
      </c>
      <c r="DY352" s="5" t="str">
        <f t="shared" si="950"/>
        <v/>
      </c>
      <c r="DZ352" s="36" t="str">
        <f t="shared" si="951"/>
        <v/>
      </c>
      <c r="EA352" s="36" t="str">
        <f t="shared" si="952"/>
        <v/>
      </c>
      <c r="EB352" s="4">
        <f t="shared" si="953"/>
        <v>-241.59650229999187</v>
      </c>
      <c r="EC352" s="4">
        <f t="shared" si="954"/>
        <v>71.84251653742011</v>
      </c>
      <c r="ED352" s="4">
        <f t="shared" si="955"/>
        <v>-221.12313041285782</v>
      </c>
      <c r="EE352" s="4">
        <f t="shared" si="956"/>
        <v>559.65737369157216</v>
      </c>
      <c r="EF352" s="4">
        <f t="shared" si="957"/>
        <v>-76.499890228992285</v>
      </c>
      <c r="EG352" s="5">
        <f t="shared" si="958"/>
        <v>0.48231789052496782</v>
      </c>
      <c r="EH352" s="5">
        <f t="shared" si="959"/>
        <v>3.6694579348223106</v>
      </c>
      <c r="EI352" s="5">
        <f t="shared" si="960"/>
        <v>0.85257262672440259</v>
      </c>
      <c r="EJ352" s="5">
        <f t="shared" si="961"/>
        <v>0.30266501240694788</v>
      </c>
      <c r="EK352" s="5">
        <f t="shared" si="962"/>
        <v>0.27251981566820277</v>
      </c>
      <c r="EL352" s="5">
        <f t="shared" si="963"/>
        <v>1.8008015759798925</v>
      </c>
      <c r="EM352" s="5">
        <f t="shared" si="964"/>
        <v>0.23</v>
      </c>
      <c r="EN352" s="5">
        <f t="shared" si="965"/>
        <v>25.73</v>
      </c>
      <c r="EO352" s="36">
        <f t="shared" si="966"/>
        <v>2.66</v>
      </c>
      <c r="EP352" s="36">
        <f t="shared" si="967"/>
        <v>2.2000000000000002</v>
      </c>
      <c r="EQ352" s="36">
        <f t="shared" si="968"/>
        <v>2.3000000000000003</v>
      </c>
      <c r="ER352" s="36" t="str">
        <f t="shared" si="969"/>
        <v/>
      </c>
      <c r="ES352" s="36" t="str">
        <f t="shared" si="970"/>
        <v/>
      </c>
      <c r="ET352" s="36" t="str">
        <f t="shared" si="971"/>
        <v/>
      </c>
      <c r="EU352" s="36">
        <f t="shared" si="972"/>
        <v>13.526999999999999</v>
      </c>
      <c r="EV352" s="36">
        <f t="shared" si="973"/>
        <v>13.63</v>
      </c>
      <c r="EW352" s="36">
        <f t="shared" si="974"/>
        <v>10.5</v>
      </c>
      <c r="EX352" s="36">
        <f t="shared" si="975"/>
        <v>13.526999999999999</v>
      </c>
      <c r="EY352" s="36">
        <f t="shared" si="976"/>
        <v>1.74</v>
      </c>
      <c r="EZ352" s="36">
        <f t="shared" si="977"/>
        <v>13.63</v>
      </c>
      <c r="FA352" s="5" t="str">
        <f t="shared" si="978"/>
        <v/>
      </c>
      <c r="FB352" s="5" t="str">
        <f t="shared" si="979"/>
        <v/>
      </c>
      <c r="FC352" s="5" t="str">
        <f t="shared" si="980"/>
        <v/>
      </c>
      <c r="FD352" s="36" t="str">
        <f t="shared" si="981"/>
        <v/>
      </c>
      <c r="FE352" s="36" t="str">
        <f t="shared" si="982"/>
        <v/>
      </c>
      <c r="FF352" s="36" t="str">
        <f t="shared" si="983"/>
        <v/>
      </c>
      <c r="FG352" s="5" t="str">
        <f t="shared" si="984"/>
        <v/>
      </c>
      <c r="FH352" s="36" t="str">
        <f t="shared" si="985"/>
        <v/>
      </c>
      <c r="FI352" s="36" t="str">
        <f t="shared" si="986"/>
        <v/>
      </c>
      <c r="FJ352" s="5" t="str">
        <f t="shared" si="987"/>
        <v/>
      </c>
      <c r="FK352" s="5" t="str">
        <f t="shared" si="988"/>
        <v/>
      </c>
      <c r="FL352" s="5" t="str">
        <f t="shared" si="989"/>
        <v/>
      </c>
      <c r="FM352" s="5" t="str">
        <f t="shared" si="990"/>
        <v/>
      </c>
      <c r="FN352" s="5" t="str">
        <f t="shared" si="991"/>
        <v/>
      </c>
      <c r="FO352" s="5" t="str">
        <f t="shared" si="992"/>
        <v/>
      </c>
      <c r="FP352" s="4">
        <f t="shared" si="993"/>
        <v>318.94</v>
      </c>
      <c r="FQ352" s="4" t="str">
        <f t="shared" si="994"/>
        <v/>
      </c>
      <c r="FR352" s="4" t="str">
        <f t="shared" si="995"/>
        <v/>
      </c>
      <c r="FS352" s="65" t="str">
        <f t="shared" si="996"/>
        <v/>
      </c>
      <c r="FT352" s="65" t="str">
        <f t="shared" si="997"/>
        <v/>
      </c>
      <c r="FU352" s="65" t="str">
        <f t="shared" si="998"/>
        <v/>
      </c>
      <c r="FV352" s="65" t="str">
        <f t="shared" si="999"/>
        <v/>
      </c>
      <c r="FW352" s="65">
        <f t="shared" si="1000"/>
        <v>0.42434092788721695</v>
      </c>
      <c r="FX352" s="65" t="str">
        <f t="shared" si="1001"/>
        <v/>
      </c>
      <c r="FY352" s="65" t="str">
        <f t="shared" si="1002"/>
        <v/>
      </c>
      <c r="FZ352" s="65" t="str">
        <f t="shared" si="1003"/>
        <v/>
      </c>
      <c r="GA352" s="65" t="str">
        <f t="shared" si="1004"/>
        <v/>
      </c>
      <c r="GB352" s="65">
        <f t="shared" si="1005"/>
        <v>0.18019499999999999</v>
      </c>
      <c r="GC352" s="65">
        <f t="shared" si="1006"/>
        <v>-1.6388219999999998</v>
      </c>
      <c r="GD352" s="65">
        <f t="shared" si="1007"/>
        <v>-2.3226339999999999</v>
      </c>
    </row>
    <row r="353" spans="1:186">
      <c r="A353" s="38" t="s">
        <v>185</v>
      </c>
      <c r="B353" s="74">
        <v>681235.92820900003</v>
      </c>
      <c r="C353" s="74">
        <v>4914375.9546699999</v>
      </c>
      <c r="D353" s="39" t="s">
        <v>439</v>
      </c>
      <c r="E353" s="38" t="s">
        <v>653</v>
      </c>
      <c r="F353" s="60">
        <v>5322</v>
      </c>
      <c r="G353" s="60" t="s">
        <v>622</v>
      </c>
      <c r="H353" s="5">
        <v>48.45</v>
      </c>
      <c r="I353" s="5">
        <v>2.91</v>
      </c>
      <c r="J353" s="5">
        <v>12.75</v>
      </c>
      <c r="K353" s="5">
        <v>12.11</v>
      </c>
      <c r="L353" s="5">
        <v>0.2</v>
      </c>
      <c r="M353" s="5">
        <v>9.48</v>
      </c>
      <c r="N353" s="5">
        <v>10.199999999999999</v>
      </c>
      <c r="O353" s="5">
        <v>3.82</v>
      </c>
      <c r="P353" s="5">
        <v>0.11</v>
      </c>
      <c r="Q353" s="28">
        <v>0.3</v>
      </c>
      <c r="S353" s="19">
        <f t="shared" si="1008"/>
        <v>100.33</v>
      </c>
      <c r="T353" s="61"/>
      <c r="U353" s="37"/>
      <c r="W353" s="4">
        <v>232</v>
      </c>
      <c r="Y353" s="4">
        <v>182</v>
      </c>
      <c r="AB353" s="4">
        <v>16</v>
      </c>
      <c r="AC353" s="4">
        <v>274</v>
      </c>
      <c r="AD353" s="4">
        <v>23</v>
      </c>
      <c r="AE353" s="4">
        <v>150</v>
      </c>
      <c r="AF353" s="36">
        <v>23</v>
      </c>
      <c r="AG353" s="36">
        <v>106</v>
      </c>
      <c r="AH353" s="36"/>
      <c r="AI353" s="36"/>
      <c r="AJ353" s="36"/>
      <c r="AT353" s="36"/>
      <c r="AU353" s="36"/>
      <c r="AV353" s="36"/>
      <c r="AY353" s="36"/>
      <c r="AZ353" s="36"/>
      <c r="BA353" s="36"/>
      <c r="BB353" s="36"/>
      <c r="BC353" s="36"/>
      <c r="BD353" s="36"/>
      <c r="BK353" s="4">
        <f t="shared" si="884"/>
        <v>17445</v>
      </c>
      <c r="BL353" s="6">
        <f t="shared" si="885"/>
        <v>0.80629056415376932</v>
      </c>
      <c r="BM353" s="6">
        <f t="shared" si="886"/>
        <v>3.6429644466700051E-2</v>
      </c>
      <c r="BN353" s="6">
        <f t="shared" si="887"/>
        <v>0.25004902922141597</v>
      </c>
      <c r="BO353" s="6">
        <f t="shared" si="888"/>
        <v>0.15165936130244209</v>
      </c>
      <c r="BP353" s="6">
        <f t="shared" si="889"/>
        <v>2.8192839018889204E-3</v>
      </c>
      <c r="BQ353" s="6">
        <f t="shared" si="890"/>
        <v>0.23517737534110641</v>
      </c>
      <c r="BR353" s="6">
        <f t="shared" si="891"/>
        <v>0.18188302425106989</v>
      </c>
      <c r="BS353" s="6">
        <f t="shared" si="892"/>
        <v>0.12326556953856083</v>
      </c>
      <c r="BT353" s="6">
        <f t="shared" si="893"/>
        <v>2.335456475583864E-3</v>
      </c>
      <c r="BU353" s="6">
        <f t="shared" si="894"/>
        <v>4.2271382274200369E-3</v>
      </c>
      <c r="BV353" s="5">
        <f t="shared" si="895"/>
        <v>1.44</v>
      </c>
      <c r="BW353" s="5">
        <f t="shared" si="896"/>
        <v>9.6</v>
      </c>
      <c r="BX353" s="36">
        <f t="shared" si="897"/>
        <v>63.3</v>
      </c>
      <c r="BY353" s="5">
        <f t="shared" si="898"/>
        <v>1.1499999999999999</v>
      </c>
      <c r="BZ353" s="5">
        <f t="shared" si="899"/>
        <v>4.38</v>
      </c>
      <c r="CA353" s="5">
        <f t="shared" si="900"/>
        <v>3.51</v>
      </c>
      <c r="CB353" s="5">
        <f t="shared" si="901"/>
        <v>9.6999999999999993</v>
      </c>
      <c r="CC353" s="5">
        <f t="shared" si="902"/>
        <v>3.93</v>
      </c>
      <c r="CD353" s="5">
        <f t="shared" si="903"/>
        <v>-6.27</v>
      </c>
      <c r="CE353" s="34">
        <f t="shared" si="904"/>
        <v>9.59</v>
      </c>
      <c r="CF353" s="34">
        <f t="shared" si="905"/>
        <v>23.61</v>
      </c>
      <c r="CG353" s="34">
        <f t="shared" si="906"/>
        <v>40.618382041507836</v>
      </c>
      <c r="CH353" s="5">
        <f t="shared" si="907"/>
        <v>0.7</v>
      </c>
      <c r="CI353" s="5">
        <f t="shared" si="908"/>
        <v>0.05</v>
      </c>
      <c r="CJ353" s="6">
        <f t="shared" si="909"/>
        <v>0.05</v>
      </c>
      <c r="CK353" s="5">
        <f t="shared" si="910"/>
        <v>5.8000000000000003E-2</v>
      </c>
      <c r="CL353" s="5" t="str">
        <f t="shared" si="911"/>
        <v/>
      </c>
      <c r="CM353" s="5">
        <f t="shared" si="912"/>
        <v>6.63</v>
      </c>
      <c r="CN353" s="5">
        <f t="shared" si="913"/>
        <v>0.78</v>
      </c>
      <c r="CO353" s="5" t="str">
        <f t="shared" si="914"/>
        <v/>
      </c>
      <c r="CP353" s="5">
        <f t="shared" si="915"/>
        <v>6.52</v>
      </c>
      <c r="CQ353" s="6">
        <f t="shared" si="916"/>
        <v>1</v>
      </c>
      <c r="CR353" s="40">
        <f t="shared" si="917"/>
        <v>5.1999999999999998E-3</v>
      </c>
      <c r="CS353" s="5">
        <f t="shared" si="918"/>
        <v>4.6100000000000003</v>
      </c>
      <c r="CT353" s="5" t="str">
        <f t="shared" si="919"/>
        <v/>
      </c>
      <c r="CU353" s="5" t="str">
        <f t="shared" si="920"/>
        <v/>
      </c>
      <c r="CV353" s="5" t="str">
        <f t="shared" si="921"/>
        <v/>
      </c>
      <c r="CW353" s="5">
        <f t="shared" si="922"/>
        <v>6.52</v>
      </c>
      <c r="CX353" s="5" t="str">
        <f t="shared" si="923"/>
        <v/>
      </c>
      <c r="CY353" s="4">
        <f t="shared" si="924"/>
        <v>758</v>
      </c>
      <c r="CZ353" s="4">
        <f t="shared" si="925"/>
        <v>116.3</v>
      </c>
      <c r="DA353" s="4" t="str">
        <f t="shared" si="926"/>
        <v/>
      </c>
      <c r="DB353" s="5">
        <f t="shared" si="927"/>
        <v>4.6100000000000003</v>
      </c>
      <c r="DC353" s="5" t="str">
        <f t="shared" si="928"/>
        <v/>
      </c>
      <c r="DD353" s="5" t="str">
        <f t="shared" si="929"/>
        <v/>
      </c>
      <c r="DE353" s="5" t="str">
        <f t="shared" si="930"/>
        <v/>
      </c>
      <c r="DF353" s="5" t="str">
        <f t="shared" si="931"/>
        <v/>
      </c>
      <c r="DG353" s="5" t="str">
        <f t="shared" si="932"/>
        <v/>
      </c>
      <c r="DH353" s="5" t="str">
        <f t="shared" si="933"/>
        <v/>
      </c>
      <c r="DI353" s="5" t="str">
        <f t="shared" si="934"/>
        <v/>
      </c>
      <c r="DJ353" s="5" t="str">
        <f t="shared" si="935"/>
        <v/>
      </c>
      <c r="DK353" s="5" t="str">
        <f t="shared" si="936"/>
        <v/>
      </c>
      <c r="DL353" s="5" t="str">
        <f t="shared" si="937"/>
        <v/>
      </c>
      <c r="DM353" s="5" t="str">
        <f t="shared" si="938"/>
        <v/>
      </c>
      <c r="DN353" s="5" t="str">
        <f t="shared" si="939"/>
        <v/>
      </c>
      <c r="DO353" s="5" t="str">
        <f t="shared" si="940"/>
        <v/>
      </c>
      <c r="DP353" s="5" t="str">
        <f t="shared" si="941"/>
        <v/>
      </c>
      <c r="DQ353" s="5" t="str">
        <f t="shared" si="942"/>
        <v/>
      </c>
      <c r="DR353" s="5" t="str">
        <f t="shared" si="943"/>
        <v/>
      </c>
      <c r="DS353" s="5" t="str">
        <f t="shared" si="944"/>
        <v/>
      </c>
      <c r="DT353" s="5" t="str">
        <f t="shared" si="945"/>
        <v/>
      </c>
      <c r="DU353" s="5" t="str">
        <f t="shared" si="946"/>
        <v/>
      </c>
      <c r="DV353" s="5" t="str">
        <f t="shared" si="947"/>
        <v/>
      </c>
      <c r="DW353" s="5" t="str">
        <f t="shared" si="948"/>
        <v/>
      </c>
      <c r="DX353" s="5" t="str">
        <f t="shared" si="949"/>
        <v/>
      </c>
      <c r="DY353" s="5">
        <f t="shared" si="950"/>
        <v>2.4500000000000002</v>
      </c>
      <c r="DZ353" s="36">
        <f t="shared" si="951"/>
        <v>46</v>
      </c>
      <c r="EA353" s="36" t="str">
        <f t="shared" si="952"/>
        <v/>
      </c>
      <c r="EB353" s="4">
        <f t="shared" si="953"/>
        <v>-302.81313731404686</v>
      </c>
      <c r="EC353" s="4">
        <f t="shared" si="954"/>
        <v>21.907145869731803</v>
      </c>
      <c r="ED353" s="4">
        <f t="shared" si="955"/>
        <v>-239.31804529486851</v>
      </c>
      <c r="EE353" s="4">
        <f t="shared" si="956"/>
        <v>423.26638111024857</v>
      </c>
      <c r="EF353" s="4">
        <f t="shared" si="957"/>
        <v>109.82647302001965</v>
      </c>
      <c r="EG353" s="5">
        <f t="shared" si="958"/>
        <v>0.51110331129051201</v>
      </c>
      <c r="EH353" s="5">
        <f t="shared" si="959"/>
        <v>1.9918016784693093</v>
      </c>
      <c r="EI353" s="5">
        <f t="shared" si="960"/>
        <v>0.81346790027163807</v>
      </c>
      <c r="EJ353" s="5">
        <f t="shared" si="961"/>
        <v>0.69035439306160218</v>
      </c>
      <c r="EK353" s="5">
        <f t="shared" si="962"/>
        <v>0.49735928786915778</v>
      </c>
      <c r="EL353" s="5">
        <f t="shared" si="963"/>
        <v>1.4682186146214802</v>
      </c>
      <c r="EM353" s="5">
        <f t="shared" si="964"/>
        <v>0.26</v>
      </c>
      <c r="EN353" s="5">
        <f t="shared" si="965"/>
        <v>20.88</v>
      </c>
      <c r="EO353" s="36">
        <f t="shared" si="966"/>
        <v>2.91</v>
      </c>
      <c r="EP353" s="36">
        <f t="shared" si="967"/>
        <v>2</v>
      </c>
      <c r="EQ353" s="36">
        <f t="shared" si="968"/>
        <v>3</v>
      </c>
      <c r="ER353" s="36">
        <f t="shared" si="969"/>
        <v>174.45450000000002</v>
      </c>
      <c r="ES353" s="36">
        <f t="shared" si="970"/>
        <v>150</v>
      </c>
      <c r="ET353" s="36">
        <f t="shared" si="971"/>
        <v>69</v>
      </c>
      <c r="EU353" s="36">
        <f t="shared" si="972"/>
        <v>10.898999999999999</v>
      </c>
      <c r="EV353" s="36">
        <f t="shared" si="973"/>
        <v>9.48</v>
      </c>
      <c r="EW353" s="36">
        <f t="shared" si="974"/>
        <v>12.75</v>
      </c>
      <c r="EX353" s="36">
        <f t="shared" si="975"/>
        <v>10.898999999999999</v>
      </c>
      <c r="EY353" s="36">
        <f t="shared" si="976"/>
        <v>3.9299999999999997</v>
      </c>
      <c r="EZ353" s="36">
        <f t="shared" si="977"/>
        <v>9.48</v>
      </c>
      <c r="FA353" s="5" t="str">
        <f t="shared" si="978"/>
        <v/>
      </c>
      <c r="FB353" s="5" t="str">
        <f t="shared" si="979"/>
        <v/>
      </c>
      <c r="FC353" s="5" t="str">
        <f t="shared" si="980"/>
        <v/>
      </c>
      <c r="FD353" s="36">
        <f t="shared" si="981"/>
        <v>174.45450000000002</v>
      </c>
      <c r="FE353" s="36">
        <f t="shared" si="982"/>
        <v>150</v>
      </c>
      <c r="FF353" s="36">
        <f t="shared" si="983"/>
        <v>137</v>
      </c>
      <c r="FG353" s="5">
        <f t="shared" si="984"/>
        <v>46</v>
      </c>
      <c r="FH353" s="36">
        <f t="shared" si="985"/>
        <v>37.5</v>
      </c>
      <c r="FI353" s="36">
        <f t="shared" si="986"/>
        <v>23</v>
      </c>
      <c r="FJ353" s="5" t="str">
        <f t="shared" si="987"/>
        <v/>
      </c>
      <c r="FK353" s="5" t="str">
        <f t="shared" si="988"/>
        <v/>
      </c>
      <c r="FL353" s="5" t="str">
        <f t="shared" si="989"/>
        <v/>
      </c>
      <c r="FM353" s="5">
        <f t="shared" si="990"/>
        <v>0.53333333333333333</v>
      </c>
      <c r="FN353" s="5" t="str">
        <f t="shared" si="991"/>
        <v/>
      </c>
      <c r="FO353" s="5" t="str">
        <f t="shared" si="992"/>
        <v/>
      </c>
      <c r="FP353" s="4">
        <f t="shared" si="993"/>
        <v>348.9</v>
      </c>
      <c r="FQ353" s="4" t="str">
        <f t="shared" si="994"/>
        <v/>
      </c>
      <c r="FR353" s="4" t="str">
        <f t="shared" si="995"/>
        <v/>
      </c>
      <c r="FS353" s="65" t="str">
        <f t="shared" si="996"/>
        <v/>
      </c>
      <c r="FT353" s="65" t="str">
        <f t="shared" si="997"/>
        <v/>
      </c>
      <c r="FU353" s="65" t="str">
        <f t="shared" si="998"/>
        <v/>
      </c>
      <c r="FV353" s="65" t="str">
        <f t="shared" si="999"/>
        <v/>
      </c>
      <c r="FW353" s="65">
        <f t="shared" si="1000"/>
        <v>0.41396968383274785</v>
      </c>
      <c r="FX353" s="65">
        <f t="shared" si="1001"/>
        <v>-0.20186041963577933</v>
      </c>
      <c r="FY353" s="65">
        <f t="shared" si="1002"/>
        <v>5.8546802899167583</v>
      </c>
      <c r="FZ353" s="65">
        <f t="shared" si="1003"/>
        <v>-6.446267200897239</v>
      </c>
      <c r="GA353" s="65">
        <f t="shared" si="1004"/>
        <v>0.17664461619471328</v>
      </c>
      <c r="GB353" s="65">
        <f t="shared" si="1005"/>
        <v>0.17327300000000012</v>
      </c>
      <c r="GC353" s="65">
        <f t="shared" si="1006"/>
        <v>-1.6608870000000002</v>
      </c>
      <c r="GD353" s="65">
        <f t="shared" si="1007"/>
        <v>-2.4848529999999998</v>
      </c>
    </row>
    <row r="354" spans="1:186">
      <c r="A354" s="38" t="s">
        <v>185</v>
      </c>
      <c r="B354" s="74">
        <v>680514.57275199995</v>
      </c>
      <c r="C354" s="74">
        <v>4913721.1804499999</v>
      </c>
      <c r="D354" s="39" t="s">
        <v>439</v>
      </c>
      <c r="E354" s="38" t="s">
        <v>653</v>
      </c>
      <c r="F354" s="60">
        <v>5219</v>
      </c>
      <c r="G354" s="60" t="s">
        <v>623</v>
      </c>
      <c r="H354" s="5">
        <v>49.92</v>
      </c>
      <c r="I354" s="5">
        <v>3.09</v>
      </c>
      <c r="J354" s="5">
        <v>13.1</v>
      </c>
      <c r="K354" s="5">
        <v>13.13</v>
      </c>
      <c r="L354" s="5">
        <v>0.19</v>
      </c>
      <c r="M354" s="5">
        <v>8.26</v>
      </c>
      <c r="N354" s="5">
        <v>11.07</v>
      </c>
      <c r="O354" s="5">
        <v>1.27</v>
      </c>
      <c r="P354" s="5">
        <v>0</v>
      </c>
      <c r="Q354" s="28">
        <v>0.33</v>
      </c>
      <c r="S354" s="19">
        <f t="shared" si="1008"/>
        <v>100.35999999999999</v>
      </c>
      <c r="T354" s="61"/>
      <c r="U354" s="37"/>
      <c r="W354" s="4">
        <v>87</v>
      </c>
      <c r="Y354" s="4">
        <v>81</v>
      </c>
      <c r="AB354" s="4">
        <v>13</v>
      </c>
      <c r="AC354" s="4">
        <v>384</v>
      </c>
      <c r="AD354" s="4">
        <v>26</v>
      </c>
      <c r="AE354" s="4">
        <v>180</v>
      </c>
      <c r="AF354" s="36">
        <v>29</v>
      </c>
      <c r="AG354" s="36">
        <v>80</v>
      </c>
      <c r="AH354" s="36"/>
      <c r="AI354" s="36"/>
      <c r="AJ354" s="36"/>
      <c r="AT354" s="36"/>
      <c r="AU354" s="36"/>
      <c r="AV354" s="36"/>
      <c r="AY354" s="36"/>
      <c r="AZ354" s="36"/>
      <c r="BA354" s="36"/>
      <c r="BB354" s="36"/>
      <c r="BC354" s="36"/>
      <c r="BD354" s="36"/>
      <c r="BK354" s="4">
        <f t="shared" si="884"/>
        <v>18525</v>
      </c>
      <c r="BL354" s="6">
        <f t="shared" si="885"/>
        <v>0.83075386919620564</v>
      </c>
      <c r="BM354" s="6">
        <f t="shared" si="886"/>
        <v>3.8683024536805208E-2</v>
      </c>
      <c r="BN354" s="6">
        <f t="shared" si="887"/>
        <v>0.2569131202196509</v>
      </c>
      <c r="BO354" s="6">
        <f t="shared" si="888"/>
        <v>0.16443331246086415</v>
      </c>
      <c r="BP354" s="6">
        <f t="shared" si="889"/>
        <v>2.6783197067944743E-3</v>
      </c>
      <c r="BQ354" s="6">
        <f t="shared" si="890"/>
        <v>0.20491193252294715</v>
      </c>
      <c r="BR354" s="6">
        <f t="shared" si="891"/>
        <v>0.19739657631954352</v>
      </c>
      <c r="BS354" s="6">
        <f t="shared" si="892"/>
        <v>4.09809616005163E-2</v>
      </c>
      <c r="BT354" s="6">
        <f t="shared" si="893"/>
        <v>0</v>
      </c>
      <c r="BU354" s="6">
        <f t="shared" si="894"/>
        <v>4.6498520501620406E-3</v>
      </c>
      <c r="BV354" s="5">
        <f t="shared" si="895"/>
        <v>1.56</v>
      </c>
      <c r="BW354" s="5">
        <f t="shared" si="896"/>
        <v>10.41</v>
      </c>
      <c r="BX354" s="36">
        <f t="shared" si="897"/>
        <v>58.09</v>
      </c>
      <c r="BY354" s="5">
        <f t="shared" si="898"/>
        <v>1.43</v>
      </c>
      <c r="BZ354" s="5">
        <f t="shared" si="899"/>
        <v>4.24</v>
      </c>
      <c r="CA354" s="5">
        <f t="shared" si="900"/>
        <v>3.58</v>
      </c>
      <c r="CB354" s="5">
        <f t="shared" si="901"/>
        <v>9.36</v>
      </c>
      <c r="CC354" s="5">
        <f t="shared" si="902"/>
        <v>1.27</v>
      </c>
      <c r="CD354" s="5">
        <f t="shared" si="903"/>
        <v>-9.8000000000000007</v>
      </c>
      <c r="CE354" s="34">
        <f t="shared" si="904"/>
        <v>8.26</v>
      </c>
      <c r="CF354" s="34">
        <f t="shared" si="905"/>
        <v>20.599999999999998</v>
      </c>
      <c r="CG354" s="34">
        <f t="shared" si="906"/>
        <v>40.097087378640779</v>
      </c>
      <c r="CH354" s="5">
        <f t="shared" si="907"/>
        <v>0</v>
      </c>
      <c r="CI354" s="5">
        <f t="shared" si="908"/>
        <v>0</v>
      </c>
      <c r="CJ354" s="6">
        <f t="shared" si="909"/>
        <v>5.5E-2</v>
      </c>
      <c r="CK354" s="5">
        <f t="shared" si="910"/>
        <v>3.4000000000000002E-2</v>
      </c>
      <c r="CL354" s="5" t="str">
        <f t="shared" si="911"/>
        <v/>
      </c>
      <c r="CM354" s="5">
        <f t="shared" si="912"/>
        <v>6.15</v>
      </c>
      <c r="CN354" s="5">
        <f t="shared" si="913"/>
        <v>0.93</v>
      </c>
      <c r="CO354" s="5" t="str">
        <f t="shared" si="914"/>
        <v/>
      </c>
      <c r="CP354" s="5">
        <f t="shared" si="915"/>
        <v>6.92</v>
      </c>
      <c r="CQ354" s="6">
        <f t="shared" si="916"/>
        <v>1.115</v>
      </c>
      <c r="CR354" s="40">
        <f t="shared" si="917"/>
        <v>5.7999999999999996E-3</v>
      </c>
      <c r="CS354" s="5">
        <f t="shared" si="918"/>
        <v>2.76</v>
      </c>
      <c r="CT354" s="5" t="str">
        <f t="shared" si="919"/>
        <v/>
      </c>
      <c r="CU354" s="5" t="str">
        <f t="shared" si="920"/>
        <v/>
      </c>
      <c r="CV354" s="5" t="str">
        <f t="shared" si="921"/>
        <v/>
      </c>
      <c r="CW354" s="5">
        <f t="shared" si="922"/>
        <v>6.21</v>
      </c>
      <c r="CX354" s="5" t="str">
        <f t="shared" si="923"/>
        <v/>
      </c>
      <c r="CY354" s="4">
        <f t="shared" si="924"/>
        <v>712</v>
      </c>
      <c r="CZ354" s="4">
        <f t="shared" si="925"/>
        <v>102.9</v>
      </c>
      <c r="DA354" s="4" t="str">
        <f t="shared" si="926"/>
        <v/>
      </c>
      <c r="DB354" s="5">
        <f t="shared" si="927"/>
        <v>3.08</v>
      </c>
      <c r="DC354" s="5" t="str">
        <f t="shared" si="928"/>
        <v/>
      </c>
      <c r="DD354" s="5" t="str">
        <f t="shared" si="929"/>
        <v/>
      </c>
      <c r="DE354" s="5" t="str">
        <f t="shared" si="930"/>
        <v/>
      </c>
      <c r="DF354" s="5" t="str">
        <f t="shared" si="931"/>
        <v/>
      </c>
      <c r="DG354" s="5" t="str">
        <f t="shared" si="932"/>
        <v/>
      </c>
      <c r="DH354" s="5" t="str">
        <f t="shared" si="933"/>
        <v/>
      </c>
      <c r="DI354" s="5" t="str">
        <f t="shared" si="934"/>
        <v/>
      </c>
      <c r="DJ354" s="5" t="str">
        <f t="shared" si="935"/>
        <v/>
      </c>
      <c r="DK354" s="5" t="str">
        <f t="shared" si="936"/>
        <v/>
      </c>
      <c r="DL354" s="5" t="str">
        <f t="shared" si="937"/>
        <v/>
      </c>
      <c r="DM354" s="5" t="str">
        <f t="shared" si="938"/>
        <v/>
      </c>
      <c r="DN354" s="5" t="str">
        <f t="shared" si="939"/>
        <v/>
      </c>
      <c r="DO354" s="5" t="str">
        <f t="shared" si="940"/>
        <v/>
      </c>
      <c r="DP354" s="5" t="str">
        <f t="shared" si="941"/>
        <v/>
      </c>
      <c r="DQ354" s="5" t="str">
        <f t="shared" si="942"/>
        <v/>
      </c>
      <c r="DR354" s="5" t="str">
        <f t="shared" si="943"/>
        <v/>
      </c>
      <c r="DS354" s="5" t="str">
        <f t="shared" si="944"/>
        <v/>
      </c>
      <c r="DT354" s="5" t="str">
        <f t="shared" si="945"/>
        <v/>
      </c>
      <c r="DU354" s="5" t="str">
        <f t="shared" si="946"/>
        <v/>
      </c>
      <c r="DV354" s="5" t="str">
        <f t="shared" si="947"/>
        <v/>
      </c>
      <c r="DW354" s="5" t="str">
        <f t="shared" si="948"/>
        <v/>
      </c>
      <c r="DX354" s="5" t="str">
        <f t="shared" si="949"/>
        <v/>
      </c>
      <c r="DY354" s="5">
        <f t="shared" si="950"/>
        <v>2.57</v>
      </c>
      <c r="DZ354" s="36">
        <f t="shared" si="951"/>
        <v>55</v>
      </c>
      <c r="EA354" s="36" t="str">
        <f t="shared" si="952"/>
        <v/>
      </c>
      <c r="EB354" s="4">
        <f t="shared" si="953"/>
        <v>-238.37753792005984</v>
      </c>
      <c r="EC354" s="4">
        <f t="shared" si="954"/>
        <v>104.3392772518566</v>
      </c>
      <c r="ED354" s="4">
        <f t="shared" si="955"/>
        <v>-178.86099401995241</v>
      </c>
      <c r="EE354" s="4">
        <f t="shared" si="956"/>
        <v>408.0282695206165</v>
      </c>
      <c r="EF354" s="4">
        <f t="shared" si="957"/>
        <v>42.632453227526867</v>
      </c>
      <c r="EG354" s="5">
        <f t="shared" si="958"/>
        <v>0.5896892500067803</v>
      </c>
      <c r="EH354" s="5">
        <f t="shared" si="959"/>
        <v>6.2723377702541994</v>
      </c>
      <c r="EI354" s="5">
        <f t="shared" si="960"/>
        <v>1.0780284439596179</v>
      </c>
      <c r="EJ354" s="5">
        <f t="shared" si="961"/>
        <v>0.20754028615554973</v>
      </c>
      <c r="EK354" s="5">
        <f t="shared" si="962"/>
        <v>0.1594301896084708</v>
      </c>
      <c r="EL354" s="5">
        <f t="shared" si="963"/>
        <v>1.5363782382855462</v>
      </c>
      <c r="EM354" s="5">
        <f t="shared" si="964"/>
        <v>0.26</v>
      </c>
      <c r="EN354" s="5">
        <f t="shared" si="965"/>
        <v>21.64</v>
      </c>
      <c r="EO354" s="36">
        <f t="shared" si="966"/>
        <v>3.09</v>
      </c>
      <c r="EP354" s="36">
        <f t="shared" si="967"/>
        <v>1.9</v>
      </c>
      <c r="EQ354" s="36">
        <f t="shared" si="968"/>
        <v>3.3000000000000003</v>
      </c>
      <c r="ER354" s="36">
        <f t="shared" si="969"/>
        <v>185.24549999999999</v>
      </c>
      <c r="ES354" s="36">
        <f t="shared" si="970"/>
        <v>180</v>
      </c>
      <c r="ET354" s="36">
        <f t="shared" si="971"/>
        <v>78</v>
      </c>
      <c r="EU354" s="36">
        <f t="shared" si="972"/>
        <v>11.817</v>
      </c>
      <c r="EV354" s="36">
        <f t="shared" si="973"/>
        <v>8.26</v>
      </c>
      <c r="EW354" s="36">
        <f t="shared" si="974"/>
        <v>13.1</v>
      </c>
      <c r="EX354" s="36">
        <f t="shared" si="975"/>
        <v>11.817</v>
      </c>
      <c r="EY354" s="36">
        <f t="shared" si="976"/>
        <v>1.27</v>
      </c>
      <c r="EZ354" s="36">
        <f t="shared" si="977"/>
        <v>8.26</v>
      </c>
      <c r="FA354" s="5" t="str">
        <f t="shared" si="978"/>
        <v/>
      </c>
      <c r="FB354" s="5" t="str">
        <f t="shared" si="979"/>
        <v/>
      </c>
      <c r="FC354" s="5" t="str">
        <f t="shared" si="980"/>
        <v/>
      </c>
      <c r="FD354" s="36">
        <f t="shared" si="981"/>
        <v>185.24549999999999</v>
      </c>
      <c r="FE354" s="36">
        <f t="shared" si="982"/>
        <v>180</v>
      </c>
      <c r="FF354" s="36">
        <f t="shared" si="983"/>
        <v>192</v>
      </c>
      <c r="FG354" s="5">
        <f t="shared" si="984"/>
        <v>58</v>
      </c>
      <c r="FH354" s="36">
        <f t="shared" si="985"/>
        <v>45</v>
      </c>
      <c r="FI354" s="36">
        <f t="shared" si="986"/>
        <v>26</v>
      </c>
      <c r="FJ354" s="5" t="str">
        <f t="shared" si="987"/>
        <v/>
      </c>
      <c r="FK354" s="5" t="str">
        <f t="shared" si="988"/>
        <v/>
      </c>
      <c r="FL354" s="5" t="str">
        <f t="shared" si="989"/>
        <v/>
      </c>
      <c r="FM354" s="5">
        <f t="shared" si="990"/>
        <v>0.43333333333333335</v>
      </c>
      <c r="FN354" s="5" t="str">
        <f t="shared" si="991"/>
        <v/>
      </c>
      <c r="FO354" s="5" t="str">
        <f t="shared" si="992"/>
        <v/>
      </c>
      <c r="FP354" s="4">
        <f t="shared" si="993"/>
        <v>370.5</v>
      </c>
      <c r="FQ354" s="4" t="str">
        <f t="shared" si="994"/>
        <v/>
      </c>
      <c r="FR354" s="4" t="str">
        <f t="shared" si="995"/>
        <v/>
      </c>
      <c r="FS354" s="65" t="str">
        <f t="shared" si="996"/>
        <v/>
      </c>
      <c r="FT354" s="65" t="str">
        <f t="shared" si="997"/>
        <v/>
      </c>
      <c r="FU354" s="65" t="str">
        <f t="shared" si="998"/>
        <v/>
      </c>
      <c r="FV354" s="65" t="str">
        <f t="shared" si="999"/>
        <v/>
      </c>
      <c r="FW354" s="65">
        <f t="shared" si="1000"/>
        <v>0.40086323625309522</v>
      </c>
      <c r="FX354" s="65">
        <f t="shared" si="1001"/>
        <v>-8.1367000955872598E-2</v>
      </c>
      <c r="FY354" s="65">
        <f t="shared" si="1002"/>
        <v>5.9541552791221184</v>
      </c>
      <c r="FZ354" s="65">
        <f t="shared" si="1003"/>
        <v>-6.2446197005628292</v>
      </c>
      <c r="GA354" s="65">
        <f t="shared" si="1004"/>
        <v>0.17427116602720449</v>
      </c>
      <c r="GB354" s="65">
        <f t="shared" si="1005"/>
        <v>0.21042800000000003</v>
      </c>
      <c r="GC354" s="65">
        <f t="shared" si="1006"/>
        <v>-1.5493240000000001</v>
      </c>
      <c r="GD354" s="65">
        <f t="shared" si="1007"/>
        <v>-2.3570120000000001</v>
      </c>
    </row>
    <row r="355" spans="1:186">
      <c r="A355" s="38" t="s">
        <v>185</v>
      </c>
      <c r="B355" s="74">
        <v>680539.54674300004</v>
      </c>
      <c r="C355" s="74">
        <v>4913796.8364800001</v>
      </c>
      <c r="D355" s="39" t="s">
        <v>439</v>
      </c>
      <c r="E355" s="38" t="s">
        <v>653</v>
      </c>
      <c r="F355" s="60">
        <v>5216</v>
      </c>
      <c r="G355" s="60" t="s">
        <v>624</v>
      </c>
      <c r="H355" s="5">
        <v>45.5</v>
      </c>
      <c r="I355" s="5">
        <v>3.12</v>
      </c>
      <c r="J355" s="5">
        <v>14.13</v>
      </c>
      <c r="K355" s="5">
        <v>11.61</v>
      </c>
      <c r="L355" s="5">
        <v>0.17</v>
      </c>
      <c r="M355" s="5">
        <v>7.82</v>
      </c>
      <c r="N355" s="5">
        <v>14.43</v>
      </c>
      <c r="O355" s="5">
        <v>3.59</v>
      </c>
      <c r="P355" s="5">
        <v>0.09</v>
      </c>
      <c r="Q355" s="28">
        <v>0.28000000000000003</v>
      </c>
      <c r="S355" s="19">
        <f t="shared" si="1008"/>
        <v>100.74000000000001</v>
      </c>
      <c r="T355" s="61"/>
      <c r="U355" s="37">
        <v>26</v>
      </c>
      <c r="W355" s="4">
        <v>270</v>
      </c>
      <c r="Y355" s="4">
        <v>165</v>
      </c>
      <c r="AB355" s="4">
        <v>15</v>
      </c>
      <c r="AC355" s="4">
        <v>488</v>
      </c>
      <c r="AD355" s="4">
        <v>26</v>
      </c>
      <c r="AE355" s="4">
        <v>177</v>
      </c>
      <c r="AF355" s="36">
        <v>25</v>
      </c>
      <c r="AG355" s="36">
        <v>96</v>
      </c>
      <c r="AH355" s="36">
        <v>17.670000000000002</v>
      </c>
      <c r="AI355" s="36">
        <v>44.6</v>
      </c>
      <c r="AJ355" s="36"/>
      <c r="AK355" s="5">
        <v>25.7</v>
      </c>
      <c r="AL355" s="5">
        <v>5.87</v>
      </c>
      <c r="AM355" s="5">
        <v>2.15</v>
      </c>
      <c r="AO355" s="5">
        <v>0.8</v>
      </c>
      <c r="AQ355" s="5">
        <v>0.88</v>
      </c>
      <c r="AT355" s="36">
        <v>1.8</v>
      </c>
      <c r="AU355" s="36">
        <v>0.25</v>
      </c>
      <c r="AV355" s="36"/>
      <c r="AY355" s="36"/>
      <c r="AZ355" s="36"/>
      <c r="BA355" s="36"/>
      <c r="BB355" s="36"/>
      <c r="BC355" s="36"/>
      <c r="BD355" s="36"/>
      <c r="BK355" s="4">
        <f t="shared" si="884"/>
        <v>18704</v>
      </c>
      <c r="BL355" s="6">
        <f t="shared" si="885"/>
        <v>0.75719753702779158</v>
      </c>
      <c r="BM355" s="6">
        <f t="shared" si="886"/>
        <v>3.9058587881822739E-2</v>
      </c>
      <c r="BN355" s="6">
        <f t="shared" si="887"/>
        <v>0.27711315944302806</v>
      </c>
      <c r="BO355" s="6">
        <f t="shared" si="888"/>
        <v>0.14539762053850971</v>
      </c>
      <c r="BP355" s="6">
        <f t="shared" si="889"/>
        <v>2.3963913166055823E-3</v>
      </c>
      <c r="BQ355" s="6">
        <f t="shared" si="890"/>
        <v>0.1939965269163979</v>
      </c>
      <c r="BR355" s="6">
        <f t="shared" si="891"/>
        <v>0.25731098430813126</v>
      </c>
      <c r="BS355" s="6">
        <f t="shared" si="892"/>
        <v>0.11584382058728622</v>
      </c>
      <c r="BT355" s="6">
        <f t="shared" si="893"/>
        <v>1.9108280254777068E-3</v>
      </c>
      <c r="BU355" s="6">
        <f t="shared" si="894"/>
        <v>3.945329012258701E-3</v>
      </c>
      <c r="BV355" s="5">
        <f t="shared" si="895"/>
        <v>1.38</v>
      </c>
      <c r="BW355" s="5">
        <f t="shared" si="896"/>
        <v>9.2100000000000009</v>
      </c>
      <c r="BX355" s="36">
        <f t="shared" si="897"/>
        <v>59.74</v>
      </c>
      <c r="BY355" s="5">
        <f t="shared" si="898"/>
        <v>1.34</v>
      </c>
      <c r="BZ355" s="5">
        <f t="shared" si="899"/>
        <v>4.53</v>
      </c>
      <c r="CA355" s="5">
        <f t="shared" si="900"/>
        <v>4.63</v>
      </c>
      <c r="CB355" s="5">
        <f t="shared" si="901"/>
        <v>11.14</v>
      </c>
      <c r="CC355" s="5">
        <f t="shared" si="902"/>
        <v>3.68</v>
      </c>
      <c r="CD355" s="5">
        <f t="shared" si="903"/>
        <v>-10.75</v>
      </c>
      <c r="CE355" s="34">
        <f t="shared" si="904"/>
        <v>7.91</v>
      </c>
      <c r="CF355" s="34">
        <f t="shared" si="905"/>
        <v>25.93</v>
      </c>
      <c r="CG355" s="34">
        <f t="shared" si="906"/>
        <v>30.505206324720401</v>
      </c>
      <c r="CH355" s="5">
        <f t="shared" si="907"/>
        <v>0.61</v>
      </c>
      <c r="CI355" s="5">
        <f t="shared" si="908"/>
        <v>0.04</v>
      </c>
      <c r="CJ355" s="6">
        <f t="shared" si="909"/>
        <v>6.3E-2</v>
      </c>
      <c r="CK355" s="5">
        <f t="shared" si="910"/>
        <v>3.1E-2</v>
      </c>
      <c r="CL355" s="5">
        <f t="shared" si="911"/>
        <v>18.988</v>
      </c>
      <c r="CM355" s="5">
        <f t="shared" si="912"/>
        <v>6.4</v>
      </c>
      <c r="CN355" s="5">
        <f t="shared" si="913"/>
        <v>0.61</v>
      </c>
      <c r="CO355" s="5" t="str">
        <f t="shared" si="914"/>
        <v/>
      </c>
      <c r="CP355" s="5">
        <f t="shared" si="915"/>
        <v>6.81</v>
      </c>
      <c r="CQ355" s="6">
        <f t="shared" si="916"/>
        <v>0.96199999999999997</v>
      </c>
      <c r="CR355" s="40">
        <f t="shared" si="917"/>
        <v>5.7000000000000002E-3</v>
      </c>
      <c r="CS355" s="5">
        <f t="shared" si="918"/>
        <v>3.84</v>
      </c>
      <c r="CT355" s="5">
        <f t="shared" si="919"/>
        <v>5.43</v>
      </c>
      <c r="CU355" s="5" t="str">
        <f t="shared" si="920"/>
        <v/>
      </c>
      <c r="CV355" s="5" t="str">
        <f t="shared" si="921"/>
        <v/>
      </c>
      <c r="CW355" s="5">
        <f t="shared" si="922"/>
        <v>7.08</v>
      </c>
      <c r="CX355" s="5">
        <f t="shared" si="923"/>
        <v>24.78</v>
      </c>
      <c r="CY355" s="4">
        <f t="shared" si="924"/>
        <v>719</v>
      </c>
      <c r="CZ355" s="4">
        <f t="shared" si="925"/>
        <v>105.7</v>
      </c>
      <c r="DA355" s="4">
        <f t="shared" si="926"/>
        <v>10391</v>
      </c>
      <c r="DB355" s="5">
        <f t="shared" si="927"/>
        <v>3.69</v>
      </c>
      <c r="DC355" s="5">
        <f t="shared" si="928"/>
        <v>53.33</v>
      </c>
      <c r="DD355" s="5" t="str">
        <f t="shared" si="929"/>
        <v/>
      </c>
      <c r="DE355" s="5" t="str">
        <f t="shared" si="930"/>
        <v/>
      </c>
      <c r="DF355" s="5">
        <f t="shared" si="931"/>
        <v>13.89</v>
      </c>
      <c r="DG355" s="5" t="str">
        <f t="shared" si="932"/>
        <v/>
      </c>
      <c r="DH355" s="5" t="str">
        <f t="shared" si="933"/>
        <v/>
      </c>
      <c r="DI355" s="5">
        <f t="shared" si="934"/>
        <v>1.73</v>
      </c>
      <c r="DJ355" s="5">
        <f t="shared" si="935"/>
        <v>25.340000000000003</v>
      </c>
      <c r="DK355" s="5">
        <f t="shared" si="936"/>
        <v>0.71</v>
      </c>
      <c r="DL355" s="5" t="str">
        <f t="shared" si="937"/>
        <v/>
      </c>
      <c r="DM355" s="5" t="str">
        <f t="shared" si="938"/>
        <v/>
      </c>
      <c r="DN355" s="5" t="str">
        <f t="shared" si="939"/>
        <v/>
      </c>
      <c r="DO355" s="5" t="str">
        <f t="shared" si="940"/>
        <v/>
      </c>
      <c r="DP355" s="5" t="str">
        <f t="shared" si="941"/>
        <v/>
      </c>
      <c r="DQ355" s="5">
        <f t="shared" si="942"/>
        <v>6.56</v>
      </c>
      <c r="DR355" s="5">
        <f t="shared" si="943"/>
        <v>1.86</v>
      </c>
      <c r="DS355" s="5">
        <f t="shared" si="944"/>
        <v>3.53</v>
      </c>
      <c r="DT355" s="5" t="str">
        <f t="shared" si="945"/>
        <v/>
      </c>
      <c r="DU355" s="5">
        <f t="shared" si="946"/>
        <v>0.72</v>
      </c>
      <c r="DV355" s="5" t="str">
        <f t="shared" si="947"/>
        <v/>
      </c>
      <c r="DW355" s="5" t="str">
        <f t="shared" si="948"/>
        <v/>
      </c>
      <c r="DX355" s="5" t="str">
        <f t="shared" si="949"/>
        <v/>
      </c>
      <c r="DY355" s="5">
        <f t="shared" si="950"/>
        <v>2.25</v>
      </c>
      <c r="DZ355" s="36">
        <f t="shared" si="951"/>
        <v>51</v>
      </c>
      <c r="EA355" s="36" t="str">
        <f t="shared" si="952"/>
        <v/>
      </c>
      <c r="EB355" s="4">
        <f t="shared" si="953"/>
        <v>-371.24397686993979</v>
      </c>
      <c r="EC355" s="4">
        <f t="shared" si="954"/>
        <v>-36.896125808920935</v>
      </c>
      <c r="ED355" s="4">
        <f t="shared" si="955"/>
        <v>-355.26345778599841</v>
      </c>
      <c r="EE355" s="4">
        <f t="shared" si="956"/>
        <v>378.45273533673037</v>
      </c>
      <c r="EF355" s="4">
        <f t="shared" si="957"/>
        <v>213.44339047219057</v>
      </c>
      <c r="EG355" s="5">
        <f t="shared" si="958"/>
        <v>0.43831950550447646</v>
      </c>
      <c r="EH355" s="5">
        <f t="shared" si="959"/>
        <v>2.3544779189438727</v>
      </c>
      <c r="EI355" s="5">
        <f t="shared" si="960"/>
        <v>0.73905367293622226</v>
      </c>
      <c r="EJ355" s="5">
        <f t="shared" si="961"/>
        <v>0.45749819266531061</v>
      </c>
      <c r="EK355" s="5">
        <f t="shared" si="962"/>
        <v>0.4207247661101079</v>
      </c>
      <c r="EL355" s="5">
        <f t="shared" si="963"/>
        <v>1.8696212893641255</v>
      </c>
      <c r="EM355" s="5">
        <f t="shared" si="964"/>
        <v>0.31</v>
      </c>
      <c r="EN355" s="5">
        <f t="shared" si="965"/>
        <v>21.72</v>
      </c>
      <c r="EO355" s="36">
        <f t="shared" si="966"/>
        <v>3.12</v>
      </c>
      <c r="EP355" s="36">
        <f t="shared" si="967"/>
        <v>1.7000000000000002</v>
      </c>
      <c r="EQ355" s="36">
        <f t="shared" si="968"/>
        <v>2.8000000000000003</v>
      </c>
      <c r="ER355" s="36">
        <f t="shared" si="969"/>
        <v>187.04400000000001</v>
      </c>
      <c r="ES355" s="36">
        <f t="shared" si="970"/>
        <v>177</v>
      </c>
      <c r="ET355" s="36">
        <f t="shared" si="971"/>
        <v>78</v>
      </c>
      <c r="EU355" s="36">
        <f t="shared" si="972"/>
        <v>10.449</v>
      </c>
      <c r="EV355" s="36">
        <f t="shared" si="973"/>
        <v>7.82</v>
      </c>
      <c r="EW355" s="36">
        <f t="shared" si="974"/>
        <v>14.13</v>
      </c>
      <c r="EX355" s="36">
        <f t="shared" si="975"/>
        <v>10.449</v>
      </c>
      <c r="EY355" s="36">
        <f t="shared" si="976"/>
        <v>3.6799999999999997</v>
      </c>
      <c r="EZ355" s="36">
        <f t="shared" si="977"/>
        <v>7.82</v>
      </c>
      <c r="FA355" s="5" t="str">
        <f t="shared" si="978"/>
        <v/>
      </c>
      <c r="FB355" s="5" t="str">
        <f t="shared" si="979"/>
        <v/>
      </c>
      <c r="FC355" s="5" t="str">
        <f t="shared" si="980"/>
        <v/>
      </c>
      <c r="FD355" s="36">
        <f t="shared" si="981"/>
        <v>187.04400000000001</v>
      </c>
      <c r="FE355" s="36">
        <f t="shared" si="982"/>
        <v>177</v>
      </c>
      <c r="FF355" s="36">
        <f t="shared" si="983"/>
        <v>244</v>
      </c>
      <c r="FG355" s="5">
        <f t="shared" si="984"/>
        <v>50</v>
      </c>
      <c r="FH355" s="36">
        <f t="shared" si="985"/>
        <v>44.25</v>
      </c>
      <c r="FI355" s="36">
        <f t="shared" si="986"/>
        <v>26</v>
      </c>
      <c r="FJ355" s="5">
        <f t="shared" si="987"/>
        <v>1.7333333333333334</v>
      </c>
      <c r="FK355" s="5">
        <f t="shared" si="988"/>
        <v>1.7670000000000001</v>
      </c>
      <c r="FL355" s="5">
        <f t="shared" si="989"/>
        <v>3.125</v>
      </c>
      <c r="FM355" s="5">
        <f t="shared" si="990"/>
        <v>0.5</v>
      </c>
      <c r="FN355" s="5" t="str">
        <f t="shared" si="991"/>
        <v/>
      </c>
      <c r="FO355" s="5" t="str">
        <f t="shared" si="992"/>
        <v/>
      </c>
      <c r="FP355" s="4">
        <f t="shared" si="993"/>
        <v>374.08</v>
      </c>
      <c r="FQ355" s="4">
        <f t="shared" si="994"/>
        <v>293.5</v>
      </c>
      <c r="FR355" s="4" t="str">
        <f t="shared" si="995"/>
        <v/>
      </c>
      <c r="FS355" s="65" t="str">
        <f t="shared" si="996"/>
        <v/>
      </c>
      <c r="FT355" s="65">
        <f t="shared" si="997"/>
        <v>-0.45902113717490933</v>
      </c>
      <c r="FU355" s="65">
        <f t="shared" si="998"/>
        <v>0.2355284469075489</v>
      </c>
      <c r="FV355" s="65">
        <f t="shared" si="999"/>
        <v>0.59150980899465422</v>
      </c>
      <c r="FW355" s="65">
        <f t="shared" si="1000"/>
        <v>0.35642377906944089</v>
      </c>
      <c r="FX355" s="65">
        <f t="shared" si="1001"/>
        <v>1.8545319512908096E-2</v>
      </c>
      <c r="FY355" s="65">
        <f t="shared" si="1002"/>
        <v>6.1165733247695231</v>
      </c>
      <c r="FZ355" s="65">
        <f t="shared" si="1003"/>
        <v>-6.0528158824196243</v>
      </c>
      <c r="GA355" s="65">
        <f t="shared" si="1004"/>
        <v>0.12353261716526553</v>
      </c>
      <c r="GB355" s="65">
        <f t="shared" si="1005"/>
        <v>8.847300000000001E-2</v>
      </c>
      <c r="GC355" s="65">
        <f t="shared" si="1006"/>
        <v>-1.6629970000000001</v>
      </c>
      <c r="GD355" s="65">
        <f t="shared" si="1007"/>
        <v>-2.5134940000000006</v>
      </c>
    </row>
    <row r="356" spans="1:186">
      <c r="A356" s="38" t="s">
        <v>185</v>
      </c>
      <c r="B356" s="74">
        <v>680546.22436400002</v>
      </c>
      <c r="C356" s="74">
        <v>4913818.2811000003</v>
      </c>
      <c r="D356" s="39" t="s">
        <v>439</v>
      </c>
      <c r="E356" s="38" t="s">
        <v>653</v>
      </c>
      <c r="F356" s="60">
        <v>5217</v>
      </c>
      <c r="G356" s="60" t="s">
        <v>625</v>
      </c>
      <c r="H356" s="5">
        <v>43.96</v>
      </c>
      <c r="I356" s="5">
        <v>3.13</v>
      </c>
      <c r="J356" s="5">
        <v>13.89</v>
      </c>
      <c r="K356" s="5">
        <v>14.05</v>
      </c>
      <c r="L356" s="5">
        <v>0.18</v>
      </c>
      <c r="M356" s="5">
        <v>8.59</v>
      </c>
      <c r="N356" s="5">
        <v>12.66</v>
      </c>
      <c r="O356" s="5">
        <v>2.68</v>
      </c>
      <c r="P356" s="5">
        <v>0.24</v>
      </c>
      <c r="Q356" s="28">
        <v>0.21</v>
      </c>
      <c r="S356" s="19">
        <f t="shared" si="1008"/>
        <v>99.59</v>
      </c>
      <c r="T356" s="61"/>
      <c r="U356" s="37"/>
      <c r="AF356" s="36"/>
      <c r="AG356" s="36"/>
      <c r="AH356" s="36"/>
      <c r="AI356" s="36"/>
      <c r="AJ356" s="36"/>
      <c r="AT356" s="36"/>
      <c r="AU356" s="36"/>
      <c r="AV356" s="36"/>
      <c r="AY356" s="36"/>
      <c r="AZ356" s="36"/>
      <c r="BA356" s="36"/>
      <c r="BK356" s="4">
        <f t="shared" si="884"/>
        <v>18764</v>
      </c>
      <c r="BL356" s="6">
        <f t="shared" si="885"/>
        <v>0.73156931269762016</v>
      </c>
      <c r="BM356" s="6">
        <f t="shared" si="886"/>
        <v>3.9183775663495242E-2</v>
      </c>
      <c r="BN356" s="6">
        <f t="shared" si="887"/>
        <v>0.27240635418709552</v>
      </c>
      <c r="BO356" s="6">
        <f t="shared" si="888"/>
        <v>0.17595491546649972</v>
      </c>
      <c r="BP356" s="6">
        <f t="shared" si="889"/>
        <v>2.5373555117000281E-3</v>
      </c>
      <c r="BQ356" s="6">
        <f t="shared" si="890"/>
        <v>0.21309848672785908</v>
      </c>
      <c r="BR356" s="6">
        <f t="shared" si="891"/>
        <v>0.22574893009985736</v>
      </c>
      <c r="BS356" s="6">
        <f t="shared" si="892"/>
        <v>8.6479509519199749E-2</v>
      </c>
      <c r="BT356" s="6">
        <f t="shared" si="893"/>
        <v>5.0955414012738851E-3</v>
      </c>
      <c r="BU356" s="6">
        <f t="shared" si="894"/>
        <v>2.9589967591940255E-3</v>
      </c>
      <c r="BV356" s="5">
        <f t="shared" si="895"/>
        <v>1.67</v>
      </c>
      <c r="BW356" s="5">
        <f t="shared" si="896"/>
        <v>11.14</v>
      </c>
      <c r="BX356" s="36">
        <f t="shared" si="897"/>
        <v>57.4</v>
      </c>
      <c r="BY356" s="5">
        <f t="shared" si="898"/>
        <v>1.47</v>
      </c>
      <c r="BZ356" s="5">
        <f t="shared" si="899"/>
        <v>4.4400000000000004</v>
      </c>
      <c r="CA356" s="5">
        <f t="shared" si="900"/>
        <v>4.04</v>
      </c>
      <c r="CB356" s="5">
        <f t="shared" si="901"/>
        <v>14.9</v>
      </c>
      <c r="CC356" s="5">
        <f t="shared" si="902"/>
        <v>2.92</v>
      </c>
      <c r="CD356" s="5">
        <f t="shared" si="903"/>
        <v>-9.74</v>
      </c>
      <c r="CE356" s="34">
        <f t="shared" si="904"/>
        <v>8.83</v>
      </c>
      <c r="CF356" s="34">
        <f t="shared" si="905"/>
        <v>24.169999999999998</v>
      </c>
      <c r="CG356" s="34">
        <f t="shared" si="906"/>
        <v>36.5328920148945</v>
      </c>
      <c r="CH356" s="5">
        <f t="shared" si="907"/>
        <v>2.17</v>
      </c>
      <c r="CI356" s="5">
        <f t="shared" si="908"/>
        <v>0.11</v>
      </c>
      <c r="CJ356" s="6" t="str">
        <f t="shared" si="909"/>
        <v/>
      </c>
      <c r="CK356" s="5" t="str">
        <f t="shared" si="910"/>
        <v/>
      </c>
      <c r="CL356" s="5" t="str">
        <f t="shared" si="911"/>
        <v/>
      </c>
      <c r="CM356" s="5" t="str">
        <f t="shared" si="912"/>
        <v/>
      </c>
      <c r="CN356" s="5" t="str">
        <f t="shared" si="913"/>
        <v/>
      </c>
      <c r="CO356" s="5" t="str">
        <f t="shared" si="914"/>
        <v/>
      </c>
      <c r="CP356" s="5" t="str">
        <f t="shared" si="915"/>
        <v/>
      </c>
      <c r="CQ356" s="6" t="str">
        <f t="shared" si="916"/>
        <v/>
      </c>
      <c r="CR356" s="40" t="str">
        <f t="shared" si="917"/>
        <v/>
      </c>
      <c r="CS356" s="5" t="str">
        <f t="shared" si="918"/>
        <v/>
      </c>
      <c r="CT356" s="5" t="str">
        <f t="shared" si="919"/>
        <v/>
      </c>
      <c r="CU356" s="5" t="str">
        <f t="shared" si="920"/>
        <v/>
      </c>
      <c r="CV356" s="5" t="str">
        <f t="shared" si="921"/>
        <v/>
      </c>
      <c r="CW356" s="5" t="str">
        <f t="shared" si="922"/>
        <v/>
      </c>
      <c r="CX356" s="5" t="str">
        <f t="shared" si="923"/>
        <v/>
      </c>
      <c r="CY356" s="4" t="str">
        <f t="shared" si="924"/>
        <v/>
      </c>
      <c r="CZ356" s="4" t="str">
        <f t="shared" si="925"/>
        <v/>
      </c>
      <c r="DA356" s="4" t="str">
        <f t="shared" si="926"/>
        <v/>
      </c>
      <c r="DB356" s="5" t="str">
        <f t="shared" si="927"/>
        <v/>
      </c>
      <c r="DC356" s="5" t="str">
        <f t="shared" si="928"/>
        <v/>
      </c>
      <c r="DD356" s="5" t="str">
        <f t="shared" si="929"/>
        <v/>
      </c>
      <c r="DE356" s="5" t="str">
        <f t="shared" si="930"/>
        <v/>
      </c>
      <c r="DF356" s="5" t="str">
        <f t="shared" si="931"/>
        <v/>
      </c>
      <c r="DG356" s="5" t="str">
        <f t="shared" si="932"/>
        <v/>
      </c>
      <c r="DH356" s="5" t="str">
        <f t="shared" si="933"/>
        <v/>
      </c>
      <c r="DI356" s="5" t="str">
        <f t="shared" si="934"/>
        <v/>
      </c>
      <c r="DJ356" s="5" t="str">
        <f t="shared" si="935"/>
        <v/>
      </c>
      <c r="DK356" s="5" t="str">
        <f t="shared" si="936"/>
        <v/>
      </c>
      <c r="DL356" s="5" t="str">
        <f t="shared" si="937"/>
        <v/>
      </c>
      <c r="DM356" s="5" t="str">
        <f t="shared" si="938"/>
        <v/>
      </c>
      <c r="DN356" s="5" t="str">
        <f t="shared" si="939"/>
        <v/>
      </c>
      <c r="DO356" s="5" t="str">
        <f t="shared" si="940"/>
        <v/>
      </c>
      <c r="DP356" s="5" t="str">
        <f t="shared" si="941"/>
        <v/>
      </c>
      <c r="DQ356" s="5" t="str">
        <f t="shared" si="942"/>
        <v/>
      </c>
      <c r="DR356" s="5" t="str">
        <f t="shared" si="943"/>
        <v/>
      </c>
      <c r="DS356" s="5" t="str">
        <f t="shared" si="944"/>
        <v/>
      </c>
      <c r="DT356" s="5" t="str">
        <f t="shared" si="945"/>
        <v/>
      </c>
      <c r="DU356" s="5" t="str">
        <f t="shared" si="946"/>
        <v/>
      </c>
      <c r="DV356" s="5" t="str">
        <f t="shared" si="947"/>
        <v/>
      </c>
      <c r="DW356" s="5" t="str">
        <f t="shared" si="948"/>
        <v/>
      </c>
      <c r="DX356" s="5" t="str">
        <f t="shared" si="949"/>
        <v/>
      </c>
      <c r="DY356" s="5" t="str">
        <f t="shared" si="950"/>
        <v/>
      </c>
      <c r="DZ356" s="36" t="str">
        <f t="shared" si="951"/>
        <v/>
      </c>
      <c r="EA356" s="36" t="str">
        <f t="shared" si="952"/>
        <v/>
      </c>
      <c r="EB356" s="4">
        <f t="shared" si="953"/>
        <v>-307.13289821778324</v>
      </c>
      <c r="EC356" s="4">
        <f t="shared" si="954"/>
        <v>1.7820999121615222</v>
      </c>
      <c r="ED356" s="4">
        <f t="shared" si="955"/>
        <v>-270.66655693309286</v>
      </c>
      <c r="EE356" s="4">
        <f t="shared" si="956"/>
        <v>428.23717785785402</v>
      </c>
      <c r="EF356" s="4">
        <f t="shared" si="957"/>
        <v>124.98072222998445</v>
      </c>
      <c r="EG356" s="5">
        <f t="shared" si="958"/>
        <v>0.50172096979443703</v>
      </c>
      <c r="EH356" s="5">
        <f t="shared" si="959"/>
        <v>2.9759928108902263</v>
      </c>
      <c r="EI356" s="5">
        <f t="shared" si="960"/>
        <v>0.8586779093057878</v>
      </c>
      <c r="EJ356" s="5">
        <f t="shared" si="961"/>
        <v>0.4055504019091436</v>
      </c>
      <c r="EK356" s="5">
        <f t="shared" si="962"/>
        <v>0.32335424398035884</v>
      </c>
      <c r="EL356" s="5">
        <f t="shared" si="963"/>
        <v>1.6887336666240609</v>
      </c>
      <c r="EM356" s="5">
        <f t="shared" si="964"/>
        <v>0.32</v>
      </c>
      <c r="EN356" s="5">
        <f t="shared" si="965"/>
        <v>23.44</v>
      </c>
      <c r="EO356" s="36">
        <f t="shared" si="966"/>
        <v>3.13</v>
      </c>
      <c r="EP356" s="36">
        <f t="shared" si="967"/>
        <v>1.7999999999999998</v>
      </c>
      <c r="EQ356" s="36">
        <f t="shared" si="968"/>
        <v>2.1</v>
      </c>
      <c r="ER356" s="36" t="str">
        <f t="shared" si="969"/>
        <v/>
      </c>
      <c r="ES356" s="36" t="str">
        <f t="shared" si="970"/>
        <v/>
      </c>
      <c r="ET356" s="36" t="str">
        <f t="shared" si="971"/>
        <v/>
      </c>
      <c r="EU356" s="36">
        <f t="shared" si="972"/>
        <v>12.645000000000001</v>
      </c>
      <c r="EV356" s="36">
        <f t="shared" si="973"/>
        <v>8.59</v>
      </c>
      <c r="EW356" s="36">
        <f t="shared" si="974"/>
        <v>13.89</v>
      </c>
      <c r="EX356" s="36">
        <f t="shared" si="975"/>
        <v>12.645000000000001</v>
      </c>
      <c r="EY356" s="36">
        <f t="shared" si="976"/>
        <v>2.92</v>
      </c>
      <c r="EZ356" s="36">
        <f t="shared" si="977"/>
        <v>8.59</v>
      </c>
      <c r="FA356" s="5" t="str">
        <f t="shared" si="978"/>
        <v/>
      </c>
      <c r="FB356" s="5" t="str">
        <f t="shared" si="979"/>
        <v/>
      </c>
      <c r="FC356" s="5" t="str">
        <f t="shared" si="980"/>
        <v/>
      </c>
      <c r="FD356" s="36" t="str">
        <f t="shared" si="981"/>
        <v/>
      </c>
      <c r="FE356" s="36" t="str">
        <f t="shared" si="982"/>
        <v/>
      </c>
      <c r="FF356" s="36" t="str">
        <f t="shared" si="983"/>
        <v/>
      </c>
      <c r="FG356" s="5" t="str">
        <f t="shared" si="984"/>
        <v/>
      </c>
      <c r="FH356" s="36" t="str">
        <f t="shared" si="985"/>
        <v/>
      </c>
      <c r="FI356" s="36" t="str">
        <f t="shared" si="986"/>
        <v/>
      </c>
      <c r="FJ356" s="5" t="str">
        <f t="shared" si="987"/>
        <v/>
      </c>
      <c r="FK356" s="5" t="str">
        <f t="shared" si="988"/>
        <v/>
      </c>
      <c r="FL356" s="5" t="str">
        <f t="shared" si="989"/>
        <v/>
      </c>
      <c r="FM356" s="5" t="str">
        <f t="shared" si="990"/>
        <v/>
      </c>
      <c r="FN356" s="5" t="str">
        <f t="shared" si="991"/>
        <v/>
      </c>
      <c r="FO356" s="5" t="str">
        <f t="shared" si="992"/>
        <v/>
      </c>
      <c r="FP356" s="4">
        <f t="shared" si="993"/>
        <v>375.28</v>
      </c>
      <c r="FQ356" s="4" t="str">
        <f t="shared" si="994"/>
        <v/>
      </c>
      <c r="FR356" s="4" t="str">
        <f t="shared" si="995"/>
        <v/>
      </c>
      <c r="FS356" s="65" t="str">
        <f t="shared" si="996"/>
        <v/>
      </c>
      <c r="FT356" s="65" t="str">
        <f t="shared" si="997"/>
        <v/>
      </c>
      <c r="FU356" s="65" t="str">
        <f t="shared" si="998"/>
        <v/>
      </c>
      <c r="FV356" s="65" t="str">
        <f t="shared" si="999"/>
        <v/>
      </c>
      <c r="FW356" s="65">
        <f t="shared" si="1000"/>
        <v>0.34007913570642562</v>
      </c>
      <c r="FX356" s="65" t="str">
        <f t="shared" si="1001"/>
        <v/>
      </c>
      <c r="FY356" s="65" t="str">
        <f t="shared" si="1002"/>
        <v/>
      </c>
      <c r="FZ356" s="65" t="str">
        <f t="shared" si="1003"/>
        <v/>
      </c>
      <c r="GA356" s="65" t="str">
        <f t="shared" si="1004"/>
        <v/>
      </c>
      <c r="GB356" s="65">
        <f t="shared" si="1005"/>
        <v>0.12243900000000013</v>
      </c>
      <c r="GC356" s="65">
        <f t="shared" si="1006"/>
        <v>-1.6198740000000003</v>
      </c>
      <c r="GD356" s="65">
        <f t="shared" si="1007"/>
        <v>-2.4023409999999998</v>
      </c>
    </row>
    <row r="357" spans="1:186">
      <c r="A357" s="38" t="s">
        <v>185</v>
      </c>
      <c r="B357" s="74">
        <v>681230.75418399996</v>
      </c>
      <c r="C357" s="74">
        <v>4914486.0933800004</v>
      </c>
      <c r="D357" s="39" t="s">
        <v>439</v>
      </c>
      <c r="E357" s="38" t="s">
        <v>653</v>
      </c>
      <c r="F357" s="60" t="s">
        <v>654</v>
      </c>
      <c r="G357" s="60" t="s">
        <v>628</v>
      </c>
      <c r="H357" s="5">
        <v>50.25</v>
      </c>
      <c r="I357" s="5">
        <v>3.76</v>
      </c>
      <c r="J357" s="5">
        <v>15.86</v>
      </c>
      <c r="K357" s="5">
        <v>11.11</v>
      </c>
      <c r="L357" s="5">
        <v>0.17</v>
      </c>
      <c r="M357" s="5">
        <v>6.65</v>
      </c>
      <c r="N357" s="5">
        <v>7.46</v>
      </c>
      <c r="O357" s="5">
        <v>4.4400000000000004</v>
      </c>
      <c r="P357" s="5">
        <v>0.01</v>
      </c>
      <c r="Q357" s="28">
        <v>0.36</v>
      </c>
      <c r="S357" s="19">
        <f t="shared" si="1008"/>
        <v>100.07000000000001</v>
      </c>
      <c r="T357" s="61"/>
      <c r="U357" s="37"/>
      <c r="W357" s="4">
        <v>112</v>
      </c>
      <c r="Y357" s="4">
        <v>156</v>
      </c>
      <c r="AB357" s="4">
        <v>15</v>
      </c>
      <c r="AC357" s="4">
        <v>146</v>
      </c>
      <c r="AD357" s="4">
        <v>31</v>
      </c>
      <c r="AE357" s="4">
        <v>200</v>
      </c>
      <c r="AF357" s="36">
        <v>30</v>
      </c>
      <c r="AG357" s="36">
        <v>148</v>
      </c>
      <c r="AH357" s="36"/>
      <c r="AI357" s="36"/>
      <c r="AJ357" s="36"/>
      <c r="AT357" s="36"/>
      <c r="AU357" s="36"/>
      <c r="AV357" s="36"/>
      <c r="AY357" s="36"/>
      <c r="AZ357" s="36"/>
      <c r="BA357" s="36"/>
      <c r="BK357" s="4">
        <f t="shared" si="884"/>
        <v>22541</v>
      </c>
      <c r="BL357" s="6">
        <f t="shared" si="885"/>
        <v>0.83624563155267095</v>
      </c>
      <c r="BM357" s="6">
        <f t="shared" si="886"/>
        <v>4.7070605908863292E-2</v>
      </c>
      <c r="BN357" s="6">
        <f t="shared" si="887"/>
        <v>0.31104138066287507</v>
      </c>
      <c r="BO357" s="6">
        <f t="shared" si="888"/>
        <v>0.13913587977457734</v>
      </c>
      <c r="BP357" s="6">
        <f t="shared" si="889"/>
        <v>2.3963913166055823E-3</v>
      </c>
      <c r="BQ357" s="6">
        <f t="shared" si="890"/>
        <v>0.16497147109898289</v>
      </c>
      <c r="BR357" s="6">
        <f t="shared" si="891"/>
        <v>0.13302425106990015</v>
      </c>
      <c r="BS357" s="6">
        <f t="shared" si="892"/>
        <v>0.14327202323330107</v>
      </c>
      <c r="BT357" s="6">
        <f t="shared" si="893"/>
        <v>2.1231422505307856E-4</v>
      </c>
      <c r="BU357" s="6">
        <f t="shared" si="894"/>
        <v>5.0725658729040436E-3</v>
      </c>
      <c r="BV357" s="5">
        <f t="shared" si="895"/>
        <v>1.32</v>
      </c>
      <c r="BW357" s="5">
        <f t="shared" si="896"/>
        <v>8.81</v>
      </c>
      <c r="BX357" s="36">
        <f t="shared" si="897"/>
        <v>56.88</v>
      </c>
      <c r="BY357" s="5">
        <f t="shared" si="898"/>
        <v>1.5</v>
      </c>
      <c r="BZ357" s="5">
        <f t="shared" si="899"/>
        <v>4.22</v>
      </c>
      <c r="CA357" s="5">
        <f t="shared" si="900"/>
        <v>1.98</v>
      </c>
      <c r="CB357" s="5">
        <f t="shared" si="901"/>
        <v>10.44</v>
      </c>
      <c r="CC357" s="5">
        <f t="shared" si="902"/>
        <v>4.45</v>
      </c>
      <c r="CD357" s="5">
        <f t="shared" si="903"/>
        <v>-3.01</v>
      </c>
      <c r="CE357" s="34">
        <f t="shared" si="904"/>
        <v>6.66</v>
      </c>
      <c r="CF357" s="34">
        <f t="shared" si="905"/>
        <v>18.560000000000002</v>
      </c>
      <c r="CG357" s="34">
        <f t="shared" si="906"/>
        <v>35.883620689655174</v>
      </c>
      <c r="CH357" s="5">
        <f t="shared" si="907"/>
        <v>0.05</v>
      </c>
      <c r="CI357" s="5">
        <f t="shared" si="908"/>
        <v>0</v>
      </c>
      <c r="CJ357" s="6">
        <f t="shared" si="909"/>
        <v>5.6000000000000001E-2</v>
      </c>
      <c r="CK357" s="5">
        <f t="shared" si="910"/>
        <v>0.10299999999999999</v>
      </c>
      <c r="CL357" s="5" t="str">
        <f t="shared" si="911"/>
        <v/>
      </c>
      <c r="CM357" s="5">
        <f t="shared" si="912"/>
        <v>9.8699999999999992</v>
      </c>
      <c r="CN357" s="5">
        <f t="shared" si="913"/>
        <v>1.39</v>
      </c>
      <c r="CO357" s="5" t="str">
        <f t="shared" si="914"/>
        <v/>
      </c>
      <c r="CP357" s="5">
        <f t="shared" si="915"/>
        <v>6.45</v>
      </c>
      <c r="CQ357" s="6">
        <f t="shared" si="916"/>
        <v>0.96799999999999997</v>
      </c>
      <c r="CR357" s="40">
        <f t="shared" si="917"/>
        <v>5.3E-3</v>
      </c>
      <c r="CS357" s="5">
        <f t="shared" si="918"/>
        <v>4.93</v>
      </c>
      <c r="CT357" s="5" t="str">
        <f t="shared" si="919"/>
        <v/>
      </c>
      <c r="CU357" s="5" t="str">
        <f t="shared" si="920"/>
        <v/>
      </c>
      <c r="CV357" s="5" t="str">
        <f t="shared" si="921"/>
        <v/>
      </c>
      <c r="CW357" s="5">
        <f t="shared" si="922"/>
        <v>6.67</v>
      </c>
      <c r="CX357" s="5" t="str">
        <f t="shared" si="923"/>
        <v/>
      </c>
      <c r="CY357" s="4">
        <f t="shared" si="924"/>
        <v>727</v>
      </c>
      <c r="CZ357" s="4">
        <f t="shared" si="925"/>
        <v>112.7</v>
      </c>
      <c r="DA357" s="4" t="str">
        <f t="shared" si="926"/>
        <v/>
      </c>
      <c r="DB357" s="5">
        <f t="shared" si="927"/>
        <v>4.7699999999999996</v>
      </c>
      <c r="DC357" s="5" t="str">
        <f t="shared" si="928"/>
        <v/>
      </c>
      <c r="DD357" s="5" t="str">
        <f t="shared" si="929"/>
        <v/>
      </c>
      <c r="DE357" s="5" t="str">
        <f t="shared" si="930"/>
        <v/>
      </c>
      <c r="DF357" s="5" t="str">
        <f t="shared" si="931"/>
        <v/>
      </c>
      <c r="DG357" s="5" t="str">
        <f t="shared" si="932"/>
        <v/>
      </c>
      <c r="DH357" s="5" t="str">
        <f t="shared" si="933"/>
        <v/>
      </c>
      <c r="DI357" s="5" t="str">
        <f t="shared" si="934"/>
        <v/>
      </c>
      <c r="DJ357" s="5" t="str">
        <f t="shared" si="935"/>
        <v/>
      </c>
      <c r="DK357" s="5" t="str">
        <f t="shared" si="936"/>
        <v/>
      </c>
      <c r="DL357" s="5" t="str">
        <f t="shared" si="937"/>
        <v/>
      </c>
      <c r="DM357" s="5" t="str">
        <f t="shared" si="938"/>
        <v/>
      </c>
      <c r="DN357" s="5" t="str">
        <f t="shared" si="939"/>
        <v/>
      </c>
      <c r="DO357" s="5" t="str">
        <f t="shared" si="940"/>
        <v/>
      </c>
      <c r="DP357" s="5" t="str">
        <f t="shared" si="941"/>
        <v/>
      </c>
      <c r="DQ357" s="5" t="str">
        <f t="shared" si="942"/>
        <v/>
      </c>
      <c r="DR357" s="5" t="str">
        <f t="shared" si="943"/>
        <v/>
      </c>
      <c r="DS357" s="5" t="str">
        <f t="shared" si="944"/>
        <v/>
      </c>
      <c r="DT357" s="5" t="str">
        <f t="shared" si="945"/>
        <v/>
      </c>
      <c r="DU357" s="5" t="str">
        <f t="shared" si="946"/>
        <v/>
      </c>
      <c r="DV357" s="5" t="str">
        <f t="shared" si="947"/>
        <v/>
      </c>
      <c r="DW357" s="5" t="str">
        <f t="shared" si="948"/>
        <v/>
      </c>
      <c r="DX357" s="5" t="str">
        <f t="shared" si="949"/>
        <v/>
      </c>
      <c r="DY357" s="5">
        <f t="shared" si="950"/>
        <v>2.39</v>
      </c>
      <c r="DZ357" s="36">
        <f t="shared" si="951"/>
        <v>61</v>
      </c>
      <c r="EA357" s="36" t="str">
        <f t="shared" si="952"/>
        <v/>
      </c>
      <c r="EB357" s="4">
        <f t="shared" si="953"/>
        <v>-276.08396007814815</v>
      </c>
      <c r="EC357" s="4">
        <f t="shared" si="954"/>
        <v>46.581372345936067</v>
      </c>
      <c r="ED357" s="4">
        <f t="shared" si="955"/>
        <v>-98.491458935279383</v>
      </c>
      <c r="EE357" s="4">
        <f t="shared" si="956"/>
        <v>351.17795678242351</v>
      </c>
      <c r="EF357" s="4">
        <f t="shared" si="957"/>
        <v>157.24067087164042</v>
      </c>
      <c r="EG357" s="5">
        <f t="shared" si="958"/>
        <v>0.75973720347434692</v>
      </c>
      <c r="EH357" s="5">
        <f t="shared" si="959"/>
        <v>2.1688927759841485</v>
      </c>
      <c r="EI357" s="5">
        <f t="shared" si="960"/>
        <v>1.1252964996053116</v>
      </c>
      <c r="EJ357" s="5">
        <f t="shared" si="961"/>
        <v>1.0782871931183631</v>
      </c>
      <c r="EK357" s="5">
        <f t="shared" si="962"/>
        <v>0.46069630435687658</v>
      </c>
      <c r="EL357" s="5">
        <f t="shared" si="963"/>
        <v>0.8557645074730057</v>
      </c>
      <c r="EM357" s="5">
        <f t="shared" si="964"/>
        <v>0.32</v>
      </c>
      <c r="EN357" s="5">
        <f t="shared" si="965"/>
        <v>17.190000000000001</v>
      </c>
      <c r="EO357" s="36">
        <f t="shared" si="966"/>
        <v>3.76</v>
      </c>
      <c r="EP357" s="36">
        <f t="shared" si="967"/>
        <v>1.7000000000000002</v>
      </c>
      <c r="EQ357" s="36">
        <f t="shared" si="968"/>
        <v>3.5999999999999996</v>
      </c>
      <c r="ER357" s="36">
        <f t="shared" si="969"/>
        <v>225.41200000000001</v>
      </c>
      <c r="ES357" s="36">
        <f t="shared" si="970"/>
        <v>200</v>
      </c>
      <c r="ET357" s="36">
        <f t="shared" si="971"/>
        <v>93</v>
      </c>
      <c r="EU357" s="36">
        <f t="shared" si="972"/>
        <v>9.9990000000000006</v>
      </c>
      <c r="EV357" s="36">
        <f t="shared" si="973"/>
        <v>6.65</v>
      </c>
      <c r="EW357" s="36">
        <f t="shared" si="974"/>
        <v>15.86</v>
      </c>
      <c r="EX357" s="36">
        <f t="shared" si="975"/>
        <v>9.9990000000000006</v>
      </c>
      <c r="EY357" s="36">
        <f t="shared" si="976"/>
        <v>4.45</v>
      </c>
      <c r="EZ357" s="36">
        <f t="shared" si="977"/>
        <v>6.65</v>
      </c>
      <c r="FA357" s="5" t="str">
        <f t="shared" si="978"/>
        <v/>
      </c>
      <c r="FB357" s="5" t="str">
        <f t="shared" si="979"/>
        <v/>
      </c>
      <c r="FC357" s="5" t="str">
        <f t="shared" si="980"/>
        <v/>
      </c>
      <c r="FD357" s="36">
        <f t="shared" si="981"/>
        <v>225.41200000000001</v>
      </c>
      <c r="FE357" s="36">
        <f t="shared" si="982"/>
        <v>200</v>
      </c>
      <c r="FF357" s="36">
        <f t="shared" si="983"/>
        <v>73</v>
      </c>
      <c r="FG357" s="5">
        <f t="shared" si="984"/>
        <v>60</v>
      </c>
      <c r="FH357" s="36">
        <f t="shared" si="985"/>
        <v>50</v>
      </c>
      <c r="FI357" s="36">
        <f t="shared" si="986"/>
        <v>31</v>
      </c>
      <c r="FJ357" s="5" t="str">
        <f t="shared" si="987"/>
        <v/>
      </c>
      <c r="FK357" s="5" t="str">
        <f t="shared" si="988"/>
        <v/>
      </c>
      <c r="FL357" s="5" t="str">
        <f t="shared" si="989"/>
        <v/>
      </c>
      <c r="FM357" s="5">
        <f t="shared" si="990"/>
        <v>0.5</v>
      </c>
      <c r="FN357" s="5" t="str">
        <f t="shared" si="991"/>
        <v/>
      </c>
      <c r="FO357" s="5" t="str">
        <f t="shared" si="992"/>
        <v/>
      </c>
      <c r="FP357" s="4">
        <f t="shared" si="993"/>
        <v>450.82</v>
      </c>
      <c r="FQ357" s="4" t="str">
        <f t="shared" si="994"/>
        <v/>
      </c>
      <c r="FR357" s="4" t="str">
        <f t="shared" si="995"/>
        <v/>
      </c>
      <c r="FS357" s="65" t="str">
        <f t="shared" si="996"/>
        <v/>
      </c>
      <c r="FT357" s="65" t="str">
        <f t="shared" si="997"/>
        <v/>
      </c>
      <c r="FU357" s="65" t="str">
        <f t="shared" si="998"/>
        <v/>
      </c>
      <c r="FV357" s="65" t="str">
        <f t="shared" si="999"/>
        <v/>
      </c>
      <c r="FW357" s="65">
        <f t="shared" si="1000"/>
        <v>0.31850976331668801</v>
      </c>
      <c r="FX357" s="65">
        <f t="shared" si="1001"/>
        <v>-0.58656033189353241</v>
      </c>
      <c r="FY357" s="65">
        <f t="shared" si="1002"/>
        <v>5.2231322136945106</v>
      </c>
      <c r="FZ357" s="65">
        <f t="shared" si="1003"/>
        <v>-7.1349305552043809</v>
      </c>
      <c r="GA357" s="65">
        <f t="shared" si="1004"/>
        <v>0.17152070520867957</v>
      </c>
      <c r="GB357" s="65">
        <f t="shared" si="1005"/>
        <v>0.18428400000000014</v>
      </c>
      <c r="GC357" s="65">
        <f t="shared" si="1006"/>
        <v>-1.6114210000000002</v>
      </c>
      <c r="GD357" s="65">
        <f t="shared" si="1007"/>
        <v>-2.5650439999999999</v>
      </c>
    </row>
    <row r="358" spans="1:186">
      <c r="A358" s="38" t="s">
        <v>185</v>
      </c>
      <c r="B358" s="74">
        <v>680507.17045800004</v>
      </c>
      <c r="C358" s="74">
        <v>4913755.6555599999</v>
      </c>
      <c r="D358" s="39" t="s">
        <v>439</v>
      </c>
      <c r="E358" s="38" t="s">
        <v>653</v>
      </c>
      <c r="F358" s="60" t="s">
        <v>626</v>
      </c>
      <c r="G358" s="60" t="s">
        <v>627</v>
      </c>
      <c r="H358" s="5">
        <v>42.77</v>
      </c>
      <c r="I358" s="5">
        <v>3.8</v>
      </c>
      <c r="J358" s="5">
        <v>14.49</v>
      </c>
      <c r="K358" s="5">
        <v>14.78</v>
      </c>
      <c r="L358" s="5">
        <v>0.17</v>
      </c>
      <c r="M358" s="5">
        <v>9.2100000000000009</v>
      </c>
      <c r="N358" s="5">
        <v>12.55</v>
      </c>
      <c r="O358" s="5">
        <v>2.08</v>
      </c>
      <c r="P358" s="5">
        <v>0</v>
      </c>
      <c r="Q358" s="28">
        <v>0.56000000000000005</v>
      </c>
      <c r="S358" s="19">
        <f t="shared" si="1008"/>
        <v>100.41</v>
      </c>
      <c r="T358" s="61"/>
      <c r="U358" s="37">
        <v>18</v>
      </c>
      <c r="W358" s="4">
        <v>209</v>
      </c>
      <c r="Y358" s="4">
        <v>232</v>
      </c>
      <c r="AB358" s="4">
        <v>14</v>
      </c>
      <c r="AC358" s="4">
        <v>348</v>
      </c>
      <c r="AD358" s="4">
        <v>30</v>
      </c>
      <c r="AE358" s="4">
        <v>264</v>
      </c>
      <c r="AF358" s="36">
        <v>39</v>
      </c>
      <c r="AG358" s="36">
        <v>110</v>
      </c>
      <c r="AH358" s="36"/>
      <c r="AI358" s="36"/>
      <c r="AJ358" s="36"/>
      <c r="AT358" s="36"/>
      <c r="AU358" s="36"/>
      <c r="AV358" s="36"/>
      <c r="AY358" s="36"/>
      <c r="AZ358" s="36"/>
      <c r="BA358" s="36"/>
      <c r="BK358" s="4">
        <f t="shared" si="884"/>
        <v>22781</v>
      </c>
      <c r="BL358" s="6">
        <f t="shared" si="885"/>
        <v>0.71176568480612412</v>
      </c>
      <c r="BM358" s="6">
        <f t="shared" si="886"/>
        <v>4.7571357035553333E-2</v>
      </c>
      <c r="BN358" s="6">
        <f t="shared" si="887"/>
        <v>0.28417336732692683</v>
      </c>
      <c r="BO358" s="6">
        <f t="shared" si="888"/>
        <v>0.18509705698184095</v>
      </c>
      <c r="BP358" s="6">
        <f t="shared" si="889"/>
        <v>2.3963913166055823E-3</v>
      </c>
      <c r="BQ358" s="6">
        <f t="shared" si="890"/>
        <v>0.22847928553708757</v>
      </c>
      <c r="BR358" s="6">
        <f t="shared" si="891"/>
        <v>0.22378744650499288</v>
      </c>
      <c r="BS358" s="6">
        <f t="shared" si="892"/>
        <v>6.7118425298483386E-2</v>
      </c>
      <c r="BT358" s="6">
        <f t="shared" si="893"/>
        <v>0</v>
      </c>
      <c r="BU358" s="6">
        <f t="shared" si="894"/>
        <v>7.890658024517402E-3</v>
      </c>
      <c r="BV358" s="5">
        <f t="shared" si="895"/>
        <v>1.76</v>
      </c>
      <c r="BW358" s="5">
        <f t="shared" si="896"/>
        <v>11.72</v>
      </c>
      <c r="BX358" s="36">
        <f t="shared" si="897"/>
        <v>57.86</v>
      </c>
      <c r="BY358" s="5">
        <f t="shared" si="898"/>
        <v>1.44</v>
      </c>
      <c r="BZ358" s="5">
        <f t="shared" si="899"/>
        <v>3.81</v>
      </c>
      <c r="CA358" s="5">
        <f t="shared" si="900"/>
        <v>3.3</v>
      </c>
      <c r="CB358" s="5">
        <f t="shared" si="901"/>
        <v>6.79</v>
      </c>
      <c r="CC358" s="5">
        <f t="shared" si="902"/>
        <v>2.08</v>
      </c>
      <c r="CD358" s="5">
        <f t="shared" si="903"/>
        <v>-10.47</v>
      </c>
      <c r="CE358" s="34">
        <f t="shared" si="904"/>
        <v>9.2100000000000009</v>
      </c>
      <c r="CF358" s="34">
        <f t="shared" si="905"/>
        <v>23.840000000000003</v>
      </c>
      <c r="CG358" s="34">
        <f t="shared" si="906"/>
        <v>38.632550335570471</v>
      </c>
      <c r="CH358" s="5">
        <f t="shared" si="907"/>
        <v>0</v>
      </c>
      <c r="CI358" s="5">
        <f t="shared" si="908"/>
        <v>0</v>
      </c>
      <c r="CJ358" s="6">
        <f t="shared" si="909"/>
        <v>4.7E-2</v>
      </c>
      <c r="CK358" s="5">
        <f t="shared" si="910"/>
        <v>0.04</v>
      </c>
      <c r="CL358" s="5" t="str">
        <f t="shared" si="911"/>
        <v/>
      </c>
      <c r="CM358" s="5">
        <f t="shared" si="912"/>
        <v>7.86</v>
      </c>
      <c r="CN358" s="5">
        <f t="shared" si="913"/>
        <v>1.1100000000000001</v>
      </c>
      <c r="CO358" s="5" t="str">
        <f t="shared" si="914"/>
        <v/>
      </c>
      <c r="CP358" s="5">
        <f t="shared" si="915"/>
        <v>8.8000000000000007</v>
      </c>
      <c r="CQ358" s="6">
        <f t="shared" si="916"/>
        <v>1.3</v>
      </c>
      <c r="CR358" s="40">
        <f t="shared" si="917"/>
        <v>6.8999999999999999E-3</v>
      </c>
      <c r="CS358" s="5">
        <f t="shared" si="918"/>
        <v>2.82</v>
      </c>
      <c r="CT358" s="5" t="str">
        <f t="shared" si="919"/>
        <v/>
      </c>
      <c r="CU358" s="5" t="str">
        <f t="shared" si="920"/>
        <v/>
      </c>
      <c r="CV358" s="5" t="str">
        <f t="shared" si="921"/>
        <v/>
      </c>
      <c r="CW358" s="5">
        <f t="shared" si="922"/>
        <v>6.77</v>
      </c>
      <c r="CX358" s="5" t="str">
        <f t="shared" si="923"/>
        <v/>
      </c>
      <c r="CY358" s="4">
        <f t="shared" si="924"/>
        <v>759</v>
      </c>
      <c r="CZ358" s="4">
        <f t="shared" si="925"/>
        <v>86.3</v>
      </c>
      <c r="DA358" s="4" t="str">
        <f t="shared" si="926"/>
        <v/>
      </c>
      <c r="DB358" s="5">
        <f t="shared" si="927"/>
        <v>3.67</v>
      </c>
      <c r="DC358" s="5" t="str">
        <f t="shared" si="928"/>
        <v/>
      </c>
      <c r="DD358" s="5" t="str">
        <f t="shared" si="929"/>
        <v/>
      </c>
      <c r="DE358" s="5" t="str">
        <f t="shared" si="930"/>
        <v/>
      </c>
      <c r="DF358" s="5" t="str">
        <f t="shared" si="931"/>
        <v/>
      </c>
      <c r="DG358" s="5" t="str">
        <f t="shared" si="932"/>
        <v/>
      </c>
      <c r="DH358" s="5" t="str">
        <f t="shared" si="933"/>
        <v/>
      </c>
      <c r="DI358" s="5" t="str">
        <f t="shared" si="934"/>
        <v/>
      </c>
      <c r="DJ358" s="5" t="str">
        <f t="shared" si="935"/>
        <v/>
      </c>
      <c r="DK358" s="5" t="str">
        <f t="shared" si="936"/>
        <v/>
      </c>
      <c r="DL358" s="5" t="str">
        <f t="shared" si="937"/>
        <v/>
      </c>
      <c r="DM358" s="5" t="str">
        <f t="shared" si="938"/>
        <v/>
      </c>
      <c r="DN358" s="5" t="str">
        <f t="shared" si="939"/>
        <v/>
      </c>
      <c r="DO358" s="5" t="str">
        <f t="shared" si="940"/>
        <v/>
      </c>
      <c r="DP358" s="5" t="str">
        <f t="shared" si="941"/>
        <v/>
      </c>
      <c r="DQ358" s="5" t="str">
        <f t="shared" si="942"/>
        <v/>
      </c>
      <c r="DR358" s="5" t="str">
        <f t="shared" si="943"/>
        <v/>
      </c>
      <c r="DS358" s="5" t="str">
        <f t="shared" si="944"/>
        <v/>
      </c>
      <c r="DT358" s="5" t="str">
        <f t="shared" si="945"/>
        <v/>
      </c>
      <c r="DU358" s="5" t="str">
        <f t="shared" si="946"/>
        <v/>
      </c>
      <c r="DV358" s="5" t="str">
        <f t="shared" si="947"/>
        <v/>
      </c>
      <c r="DW358" s="5" t="str">
        <f t="shared" si="948"/>
        <v/>
      </c>
      <c r="DX358" s="5" t="str">
        <f t="shared" si="949"/>
        <v/>
      </c>
      <c r="DY358" s="5">
        <f t="shared" si="950"/>
        <v>2.36</v>
      </c>
      <c r="DZ358" s="36">
        <f t="shared" si="951"/>
        <v>69</v>
      </c>
      <c r="EA358" s="36" t="str">
        <f t="shared" si="952"/>
        <v/>
      </c>
      <c r="EB358" s="4">
        <f t="shared" si="953"/>
        <v>-290.90587180347626</v>
      </c>
      <c r="EC358" s="4">
        <f t="shared" si="954"/>
        <v>20.945171966896076</v>
      </c>
      <c r="ED358" s="4">
        <f t="shared" si="955"/>
        <v>-230.51995098154237</v>
      </c>
      <c r="EE358" s="4">
        <f t="shared" si="956"/>
        <v>461.14769955448179</v>
      </c>
      <c r="EF358" s="4">
        <f t="shared" si="957"/>
        <v>72.907128478622155</v>
      </c>
      <c r="EG358" s="5">
        <f t="shared" si="958"/>
        <v>0.55225326662927754</v>
      </c>
      <c r="EH358" s="5">
        <f t="shared" si="959"/>
        <v>4.236106919757372</v>
      </c>
      <c r="EI358" s="5">
        <f t="shared" si="960"/>
        <v>0.97712109915116319</v>
      </c>
      <c r="EJ358" s="5">
        <f t="shared" si="961"/>
        <v>0.29982367304973651</v>
      </c>
      <c r="EK358" s="5">
        <f t="shared" si="962"/>
        <v>0.23606580734210464</v>
      </c>
      <c r="EL358" s="5">
        <f t="shared" si="963"/>
        <v>1.5746975876914473</v>
      </c>
      <c r="EM358" s="5">
        <f t="shared" si="964"/>
        <v>0.34</v>
      </c>
      <c r="EN358" s="5">
        <f t="shared" si="965"/>
        <v>24.36</v>
      </c>
      <c r="EO358" s="36">
        <f t="shared" si="966"/>
        <v>3.8</v>
      </c>
      <c r="EP358" s="36">
        <f t="shared" si="967"/>
        <v>1.7000000000000002</v>
      </c>
      <c r="EQ358" s="36">
        <f t="shared" si="968"/>
        <v>5.6000000000000005</v>
      </c>
      <c r="ER358" s="36">
        <f t="shared" si="969"/>
        <v>227.81</v>
      </c>
      <c r="ES358" s="36">
        <f t="shared" si="970"/>
        <v>264</v>
      </c>
      <c r="ET358" s="36">
        <f t="shared" si="971"/>
        <v>90</v>
      </c>
      <c r="EU358" s="36">
        <f t="shared" si="972"/>
        <v>13.302</v>
      </c>
      <c r="EV358" s="36">
        <f t="shared" si="973"/>
        <v>9.2100000000000009</v>
      </c>
      <c r="EW358" s="36">
        <f t="shared" si="974"/>
        <v>14.49</v>
      </c>
      <c r="EX358" s="36">
        <f t="shared" si="975"/>
        <v>13.302</v>
      </c>
      <c r="EY358" s="36">
        <f t="shared" si="976"/>
        <v>2.08</v>
      </c>
      <c r="EZ358" s="36">
        <f t="shared" si="977"/>
        <v>9.2100000000000009</v>
      </c>
      <c r="FA358" s="5" t="str">
        <f t="shared" si="978"/>
        <v/>
      </c>
      <c r="FB358" s="5" t="str">
        <f t="shared" si="979"/>
        <v/>
      </c>
      <c r="FC358" s="5" t="str">
        <f t="shared" si="980"/>
        <v/>
      </c>
      <c r="FD358" s="36">
        <f t="shared" si="981"/>
        <v>227.81</v>
      </c>
      <c r="FE358" s="36">
        <f t="shared" si="982"/>
        <v>264</v>
      </c>
      <c r="FF358" s="36">
        <f t="shared" si="983"/>
        <v>174</v>
      </c>
      <c r="FG358" s="5">
        <f t="shared" si="984"/>
        <v>78</v>
      </c>
      <c r="FH358" s="36">
        <f t="shared" si="985"/>
        <v>66</v>
      </c>
      <c r="FI358" s="36">
        <f t="shared" si="986"/>
        <v>30</v>
      </c>
      <c r="FJ358" s="5" t="str">
        <f t="shared" si="987"/>
        <v/>
      </c>
      <c r="FK358" s="5" t="str">
        <f t="shared" si="988"/>
        <v/>
      </c>
      <c r="FL358" s="5" t="str">
        <f t="shared" si="989"/>
        <v/>
      </c>
      <c r="FM358" s="5">
        <f t="shared" si="990"/>
        <v>0.46666666666666667</v>
      </c>
      <c r="FN358" s="5" t="str">
        <f t="shared" si="991"/>
        <v/>
      </c>
      <c r="FO358" s="5" t="str">
        <f t="shared" si="992"/>
        <v/>
      </c>
      <c r="FP358" s="4">
        <f t="shared" si="993"/>
        <v>455.62</v>
      </c>
      <c r="FQ358" s="4" t="str">
        <f t="shared" si="994"/>
        <v/>
      </c>
      <c r="FR358" s="4" t="str">
        <f t="shared" si="995"/>
        <v/>
      </c>
      <c r="FS358" s="65" t="str">
        <f t="shared" si="996"/>
        <v/>
      </c>
      <c r="FT358" s="65">
        <f t="shared" si="997"/>
        <v>-0.70436027027633397</v>
      </c>
      <c r="FU358" s="65" t="str">
        <f t="shared" si="998"/>
        <v/>
      </c>
      <c r="FV358" s="65" t="str">
        <f t="shared" si="999"/>
        <v/>
      </c>
      <c r="FW358" s="65">
        <f t="shared" si="1000"/>
        <v>0.2439133424352268</v>
      </c>
      <c r="FX358" s="65">
        <f t="shared" si="1001"/>
        <v>-0.21393354877713436</v>
      </c>
      <c r="FY358" s="65">
        <f t="shared" si="1002"/>
        <v>5.8360021699093609</v>
      </c>
      <c r="FZ358" s="65">
        <f t="shared" si="1003"/>
        <v>-6.6606176456658455</v>
      </c>
      <c r="GA358" s="65">
        <f t="shared" si="1004"/>
        <v>4.0536621778513027E-2</v>
      </c>
      <c r="GB358" s="65">
        <f t="shared" si="1005"/>
        <v>8.0044000000000087E-2</v>
      </c>
      <c r="GC358" s="65">
        <f t="shared" si="1006"/>
        <v>-1.6026469999999999</v>
      </c>
      <c r="GD358" s="65">
        <f t="shared" si="1007"/>
        <v>-2.4054910000000005</v>
      </c>
    </row>
    <row r="359" spans="1:186">
      <c r="B359" s="74"/>
      <c r="C359" s="74"/>
      <c r="D359" s="71" t="s">
        <v>629</v>
      </c>
      <c r="E359" s="71"/>
      <c r="F359" s="60"/>
      <c r="G359" s="72" t="s">
        <v>629</v>
      </c>
      <c r="Q359" s="28"/>
      <c r="S359" s="19"/>
      <c r="T359" s="61"/>
      <c r="U359" s="37"/>
      <c r="AF359" s="36"/>
      <c r="AG359" s="36"/>
      <c r="AH359" s="36"/>
      <c r="AI359" s="36"/>
      <c r="AJ359" s="36"/>
      <c r="AT359" s="36"/>
      <c r="AU359" s="36"/>
      <c r="AV359" s="36"/>
      <c r="AY359" s="36"/>
      <c r="AZ359" s="36"/>
      <c r="BA359" s="36"/>
      <c r="BB359" s="36"/>
      <c r="BC359" s="36"/>
      <c r="BD359" s="36"/>
    </row>
    <row r="360" spans="1:186">
      <c r="A360" s="38" t="s">
        <v>185</v>
      </c>
      <c r="B360" s="74">
        <v>685253</v>
      </c>
      <c r="C360" s="74">
        <v>4919208</v>
      </c>
      <c r="D360" s="38" t="s">
        <v>439</v>
      </c>
      <c r="E360" s="38" t="s">
        <v>649</v>
      </c>
      <c r="F360" s="60"/>
      <c r="G360" s="39" t="s">
        <v>630</v>
      </c>
      <c r="H360" s="5">
        <v>47.51</v>
      </c>
      <c r="I360" s="5">
        <v>1.39</v>
      </c>
      <c r="J360" s="5">
        <v>14.62</v>
      </c>
      <c r="K360" s="5">
        <v>12.74</v>
      </c>
      <c r="L360" s="5">
        <v>0.17</v>
      </c>
      <c r="M360" s="5">
        <v>7.5</v>
      </c>
      <c r="N360" s="5">
        <v>12.58</v>
      </c>
      <c r="O360" s="5">
        <v>2.0499999999999998</v>
      </c>
      <c r="P360" s="5">
        <v>0.25</v>
      </c>
      <c r="Q360" s="28">
        <v>0.17</v>
      </c>
      <c r="R360" s="5">
        <v>1.3</v>
      </c>
      <c r="S360" s="19">
        <f t="shared" si="883"/>
        <v>100.27999999999999</v>
      </c>
      <c r="U360" s="4">
        <v>46</v>
      </c>
      <c r="V360" s="4">
        <v>363</v>
      </c>
      <c r="W360" s="4">
        <v>184.73400000000001</v>
      </c>
      <c r="X360" s="4">
        <v>56</v>
      </c>
      <c r="Y360" s="4">
        <v>18.8</v>
      </c>
      <c r="Z360" s="4">
        <v>51.4</v>
      </c>
      <c r="AA360" s="4">
        <v>16</v>
      </c>
      <c r="AB360" s="4">
        <v>3.9</v>
      </c>
      <c r="AC360" s="4">
        <v>124</v>
      </c>
      <c r="AD360" s="4">
        <v>34.5</v>
      </c>
      <c r="AE360" s="4">
        <v>82.2</v>
      </c>
      <c r="AF360" s="36">
        <v>9.3000000000000007</v>
      </c>
      <c r="AG360" s="36">
        <v>31.3</v>
      </c>
      <c r="AH360" s="36">
        <v>8</v>
      </c>
      <c r="AI360" s="36">
        <v>19.399999999999999</v>
      </c>
      <c r="AJ360" s="36">
        <v>2.5499999999999998</v>
      </c>
      <c r="AK360" s="5">
        <v>12.2</v>
      </c>
      <c r="AL360" s="5">
        <v>3.5</v>
      </c>
      <c r="AM360" s="5">
        <v>1.25</v>
      </c>
      <c r="AN360" s="5">
        <v>4.82</v>
      </c>
      <c r="AO360" s="5">
        <v>1.02</v>
      </c>
      <c r="AP360" s="5">
        <v>5.43</v>
      </c>
      <c r="AQ360" s="5">
        <v>1.34</v>
      </c>
      <c r="AR360" s="5">
        <v>3.74</v>
      </c>
      <c r="AS360" s="5">
        <v>0.63</v>
      </c>
      <c r="AT360" s="36">
        <v>3.5</v>
      </c>
      <c r="AU360" s="36">
        <v>0.52</v>
      </c>
      <c r="AV360" s="36">
        <v>2.5</v>
      </c>
      <c r="AW360" s="5">
        <v>0.9</v>
      </c>
      <c r="AX360" s="5">
        <v>0.8</v>
      </c>
      <c r="AY360" s="36">
        <v>0.3</v>
      </c>
      <c r="AZ360" s="36">
        <v>0.3</v>
      </c>
      <c r="BA360" s="36">
        <v>1.4</v>
      </c>
      <c r="BB360" s="36"/>
      <c r="BC360" s="36"/>
      <c r="BD360" s="36"/>
    </row>
    <row r="361" spans="1:186">
      <c r="A361" s="38" t="s">
        <v>185</v>
      </c>
      <c r="B361" s="74">
        <v>685250</v>
      </c>
      <c r="C361" s="74">
        <v>4919204</v>
      </c>
      <c r="D361" s="38" t="s">
        <v>439</v>
      </c>
      <c r="E361" s="38" t="s">
        <v>649</v>
      </c>
      <c r="F361" s="60"/>
      <c r="G361" s="39" t="s">
        <v>631</v>
      </c>
      <c r="H361" s="5">
        <v>50.62</v>
      </c>
      <c r="I361" s="5">
        <v>0.88</v>
      </c>
      <c r="J361" s="5">
        <v>15.37</v>
      </c>
      <c r="K361" s="5">
        <v>11.58</v>
      </c>
      <c r="L361" s="5">
        <v>0.17</v>
      </c>
      <c r="M361" s="5">
        <v>8.3699999999999992</v>
      </c>
      <c r="N361" s="5">
        <v>13.81</v>
      </c>
      <c r="O361" s="5">
        <v>1.63</v>
      </c>
      <c r="P361" s="5">
        <v>0.24</v>
      </c>
      <c r="Q361" s="28">
        <v>0.17</v>
      </c>
      <c r="S361" s="19">
        <f t="shared" si="883"/>
        <v>102.84</v>
      </c>
      <c r="U361" s="4">
        <v>44</v>
      </c>
      <c r="V361" s="4">
        <v>257</v>
      </c>
      <c r="W361" s="4">
        <v>280</v>
      </c>
      <c r="X361" s="4">
        <v>55</v>
      </c>
      <c r="Y361" s="4">
        <v>113</v>
      </c>
      <c r="Z361" s="4">
        <v>93</v>
      </c>
      <c r="AA361" s="4">
        <v>76</v>
      </c>
      <c r="AB361" s="4">
        <v>4</v>
      </c>
      <c r="AC361" s="4">
        <v>121</v>
      </c>
      <c r="AD361" s="4">
        <v>22</v>
      </c>
      <c r="AE361" s="4">
        <v>40</v>
      </c>
      <c r="AF361" s="36">
        <v>5</v>
      </c>
      <c r="AG361" s="36">
        <v>33</v>
      </c>
      <c r="AH361" s="36">
        <v>2.4</v>
      </c>
      <c r="AI361" s="36">
        <v>6</v>
      </c>
      <c r="AJ361" s="36">
        <v>0.9</v>
      </c>
      <c r="AK361" s="5">
        <v>5.5</v>
      </c>
      <c r="AL361" s="5">
        <v>1.9</v>
      </c>
      <c r="AM361" s="5">
        <v>0.8</v>
      </c>
      <c r="AN361" s="5">
        <v>2.98</v>
      </c>
      <c r="AO361" s="5">
        <v>0.57999999999999996</v>
      </c>
      <c r="AP361" s="5">
        <v>3.76</v>
      </c>
      <c r="AQ361" s="5">
        <v>0.82</v>
      </c>
      <c r="AR361" s="5">
        <v>2.71</v>
      </c>
      <c r="AS361" s="5">
        <v>0.41</v>
      </c>
      <c r="AT361" s="36">
        <v>2.54</v>
      </c>
      <c r="AU361" s="36">
        <v>0.38</v>
      </c>
      <c r="AV361" s="36">
        <v>1.2</v>
      </c>
      <c r="AW361" s="36">
        <v>0.3</v>
      </c>
      <c r="AX361" s="36">
        <v>0.2</v>
      </c>
      <c r="AY361" s="36"/>
      <c r="AZ361" s="36">
        <v>0.1</v>
      </c>
      <c r="BA361" s="36"/>
      <c r="BB361" s="36"/>
      <c r="BC361" s="36"/>
      <c r="BD361" s="36"/>
    </row>
    <row r="362" spans="1:186">
      <c r="A362" s="38" t="s">
        <v>185</v>
      </c>
      <c r="B362" s="74">
        <v>685122</v>
      </c>
      <c r="C362" s="74">
        <v>4919224</v>
      </c>
      <c r="D362" s="38" t="s">
        <v>439</v>
      </c>
      <c r="E362" s="38" t="s">
        <v>649</v>
      </c>
      <c r="F362" s="60"/>
      <c r="G362" s="60" t="s">
        <v>632</v>
      </c>
      <c r="H362" s="5">
        <v>47.45</v>
      </c>
      <c r="I362" s="5">
        <v>0.95</v>
      </c>
      <c r="J362" s="5">
        <v>14.78</v>
      </c>
      <c r="K362" s="5">
        <v>11.69</v>
      </c>
      <c r="L362" s="5">
        <v>0.17</v>
      </c>
      <c r="M362" s="5">
        <v>9.16</v>
      </c>
      <c r="N362" s="5">
        <v>12.61</v>
      </c>
      <c r="O362" s="5">
        <v>1.76</v>
      </c>
      <c r="P362" s="5">
        <v>0.26</v>
      </c>
      <c r="Q362" s="28">
        <v>0.06</v>
      </c>
      <c r="R362" s="5">
        <v>1.4</v>
      </c>
      <c r="S362" s="19">
        <f t="shared" si="883"/>
        <v>100.29000000000002</v>
      </c>
      <c r="T362" s="61"/>
      <c r="U362" s="37">
        <v>50</v>
      </c>
      <c r="V362" s="4">
        <v>289</v>
      </c>
      <c r="W362" s="4">
        <v>280.52199999999999</v>
      </c>
      <c r="X362" s="4">
        <v>50.1</v>
      </c>
      <c r="Y362" s="4">
        <v>14.2</v>
      </c>
      <c r="Z362" s="4">
        <v>73.5</v>
      </c>
      <c r="AA362" s="4">
        <v>14</v>
      </c>
      <c r="AB362" s="4">
        <v>5</v>
      </c>
      <c r="AC362" s="4">
        <v>76.099999999999994</v>
      </c>
      <c r="AD362" s="4">
        <v>25.9</v>
      </c>
      <c r="AE362" s="4">
        <v>41.4</v>
      </c>
      <c r="AF362" s="36">
        <v>4</v>
      </c>
      <c r="AG362" s="36">
        <v>28.7</v>
      </c>
      <c r="AH362" s="36">
        <v>3.4</v>
      </c>
      <c r="AI362" s="36">
        <v>8.1999999999999993</v>
      </c>
      <c r="AJ362" s="36">
        <v>1.18</v>
      </c>
      <c r="AK362" s="5">
        <v>6</v>
      </c>
      <c r="AL362" s="5">
        <v>2.2999999999999998</v>
      </c>
      <c r="AM362" s="5">
        <v>0.86</v>
      </c>
      <c r="AN362" s="5">
        <v>3.27</v>
      </c>
      <c r="AO362" s="5">
        <v>0.7</v>
      </c>
      <c r="AP362" s="5">
        <v>4.1900000000000004</v>
      </c>
      <c r="AQ362" s="5">
        <v>1.02</v>
      </c>
      <c r="AR362" s="5">
        <v>2.77</v>
      </c>
      <c r="AS362" s="5">
        <v>0.48</v>
      </c>
      <c r="AT362" s="36">
        <v>2.8</v>
      </c>
      <c r="AU362" s="36">
        <v>0.38</v>
      </c>
      <c r="AV362" s="36">
        <v>1.5</v>
      </c>
      <c r="AW362" s="36">
        <v>0.3</v>
      </c>
      <c r="AX362" s="36">
        <v>0.3</v>
      </c>
      <c r="AY362" s="36">
        <v>0.9</v>
      </c>
      <c r="AZ362" s="36" t="s">
        <v>576</v>
      </c>
      <c r="BA362" s="36">
        <v>0.5</v>
      </c>
    </row>
    <row r="363" spans="1:186">
      <c r="A363" s="38" t="s">
        <v>185</v>
      </c>
      <c r="B363" s="74">
        <v>685170</v>
      </c>
      <c r="C363" s="74">
        <v>4920024</v>
      </c>
      <c r="D363" s="38" t="s">
        <v>439</v>
      </c>
      <c r="E363" s="38" t="s">
        <v>649</v>
      </c>
      <c r="F363" s="60"/>
      <c r="G363" s="39" t="s">
        <v>633</v>
      </c>
      <c r="H363" s="5">
        <v>50.42</v>
      </c>
      <c r="I363" s="5">
        <v>0.86</v>
      </c>
      <c r="J363" s="5">
        <v>15.57</v>
      </c>
      <c r="K363" s="5">
        <v>10.27</v>
      </c>
      <c r="L363" s="5">
        <v>0.14000000000000001</v>
      </c>
      <c r="M363" s="5">
        <v>6.7</v>
      </c>
      <c r="N363" s="5">
        <v>11.11</v>
      </c>
      <c r="O363" s="5">
        <v>3.27</v>
      </c>
      <c r="P363" s="5">
        <v>0.21</v>
      </c>
      <c r="Q363" s="28">
        <v>0.1</v>
      </c>
      <c r="R363" s="5">
        <v>1.6</v>
      </c>
      <c r="S363" s="19">
        <f t="shared" si="883"/>
        <v>100.24999999999997</v>
      </c>
      <c r="U363" s="4">
        <v>46</v>
      </c>
      <c r="V363" s="4">
        <v>259</v>
      </c>
      <c r="W363" s="4">
        <v>294.20599999999996</v>
      </c>
      <c r="X363" s="4">
        <v>42.8</v>
      </c>
      <c r="Y363" s="4">
        <v>13.9</v>
      </c>
      <c r="Z363" s="4">
        <v>31.4</v>
      </c>
      <c r="AA363" s="4">
        <v>11</v>
      </c>
      <c r="AB363" s="4">
        <v>2.5</v>
      </c>
      <c r="AC363" s="4">
        <v>66.5</v>
      </c>
      <c r="AD363" s="4">
        <v>23.8</v>
      </c>
      <c r="AE363" s="4">
        <v>36</v>
      </c>
      <c r="AF363" s="36">
        <v>3.5</v>
      </c>
      <c r="AG363" s="36">
        <v>7.8</v>
      </c>
      <c r="AH363" s="36">
        <v>3.2</v>
      </c>
      <c r="AI363" s="36">
        <v>7.6</v>
      </c>
      <c r="AJ363" s="36">
        <v>1.08</v>
      </c>
      <c r="AK363" s="5">
        <v>5.9</v>
      </c>
      <c r="AL363" s="5">
        <v>1.8</v>
      </c>
      <c r="AM363" s="5">
        <v>0.86</v>
      </c>
      <c r="AN363" s="5">
        <v>3.22</v>
      </c>
      <c r="AO363" s="5">
        <v>0.64</v>
      </c>
      <c r="AP363" s="5">
        <v>3.8</v>
      </c>
      <c r="AQ363" s="5">
        <v>0.91</v>
      </c>
      <c r="AR363" s="5">
        <v>2.54</v>
      </c>
      <c r="AS363" s="5">
        <v>0.45</v>
      </c>
      <c r="AT363" s="36">
        <v>2.33</v>
      </c>
      <c r="AU363" s="36">
        <v>0.38</v>
      </c>
      <c r="AV363" s="36">
        <v>1.2</v>
      </c>
      <c r="AW363" s="36">
        <v>0.3</v>
      </c>
      <c r="AX363" s="36">
        <v>0.1</v>
      </c>
      <c r="AY363" s="36">
        <v>0.4</v>
      </c>
      <c r="AZ363" s="36" t="s">
        <v>576</v>
      </c>
      <c r="BA363" s="36">
        <v>0.7</v>
      </c>
    </row>
    <row r="364" spans="1:186">
      <c r="A364" s="38" t="s">
        <v>185</v>
      </c>
      <c r="B364" s="74">
        <v>686320</v>
      </c>
      <c r="C364" s="74">
        <v>4921210</v>
      </c>
      <c r="D364" s="38" t="s">
        <v>439</v>
      </c>
      <c r="E364" s="38" t="s">
        <v>649</v>
      </c>
      <c r="F364" s="39" t="s">
        <v>634</v>
      </c>
      <c r="G364" s="39" t="s">
        <v>635</v>
      </c>
      <c r="H364" s="5">
        <v>49.27</v>
      </c>
      <c r="I364" s="5">
        <v>0.59</v>
      </c>
      <c r="J364" s="5">
        <v>15.1</v>
      </c>
      <c r="K364" s="5">
        <v>9.56</v>
      </c>
      <c r="L364" s="5">
        <v>0.15</v>
      </c>
      <c r="M364" s="5">
        <v>8.59</v>
      </c>
      <c r="N364" s="5">
        <v>14.16</v>
      </c>
      <c r="O364" s="5">
        <v>1.37</v>
      </c>
      <c r="P364" s="5">
        <v>0.18</v>
      </c>
      <c r="Q364" s="28">
        <v>0.05</v>
      </c>
      <c r="R364" s="5">
        <v>1.3</v>
      </c>
      <c r="S364" s="19">
        <f t="shared" si="883"/>
        <v>100.32000000000002</v>
      </c>
      <c r="U364" s="4">
        <v>44</v>
      </c>
      <c r="V364" s="4">
        <v>235</v>
      </c>
      <c r="W364" s="4">
        <v>417.36199999999997</v>
      </c>
      <c r="X364" s="4">
        <v>52</v>
      </c>
      <c r="Y364" s="4">
        <v>11</v>
      </c>
      <c r="Z364" s="4">
        <v>16.399999999999999</v>
      </c>
      <c r="AA364" s="4">
        <v>6</v>
      </c>
      <c r="AB364" s="4">
        <v>2.5</v>
      </c>
      <c r="AC364" s="4">
        <v>108.2</v>
      </c>
      <c r="AD364" s="4">
        <v>17.3</v>
      </c>
      <c r="AE364" s="4">
        <v>24.6</v>
      </c>
      <c r="AF364" s="36">
        <v>1.9</v>
      </c>
      <c r="AG364" s="36">
        <v>16.399999999999999</v>
      </c>
      <c r="AH364" s="36">
        <v>1.8</v>
      </c>
      <c r="AI364" s="36">
        <v>4.4000000000000004</v>
      </c>
      <c r="AJ364" s="36">
        <v>0.63</v>
      </c>
      <c r="AK364" s="5">
        <v>3.2</v>
      </c>
      <c r="AL364" s="5">
        <v>1.2</v>
      </c>
      <c r="AM364" s="5">
        <v>0.53</v>
      </c>
      <c r="AN364" s="5">
        <v>2.19</v>
      </c>
      <c r="AO364" s="5">
        <v>0.46</v>
      </c>
      <c r="AP364" s="5">
        <v>2.85</v>
      </c>
      <c r="AQ364" s="5">
        <v>0.65</v>
      </c>
      <c r="AR364" s="5">
        <v>1.88</v>
      </c>
      <c r="AS364" s="5">
        <v>0.32</v>
      </c>
      <c r="AT364" s="36">
        <v>1.96</v>
      </c>
      <c r="AU364" s="36">
        <v>0.28999999999999998</v>
      </c>
      <c r="AV364" s="36">
        <v>0.7</v>
      </c>
      <c r="AW364" s="36">
        <v>0.2</v>
      </c>
      <c r="AX364" s="36" t="s">
        <v>576</v>
      </c>
      <c r="AY364" s="36">
        <v>0.2</v>
      </c>
      <c r="AZ364" s="36" t="s">
        <v>576</v>
      </c>
      <c r="BA364" s="36">
        <v>0.5</v>
      </c>
    </row>
    <row r="365" spans="1:186">
      <c r="A365" s="38" t="s">
        <v>185</v>
      </c>
      <c r="B365" s="74">
        <v>685460</v>
      </c>
      <c r="C365" s="74">
        <v>4920158</v>
      </c>
      <c r="D365" s="38" t="s">
        <v>439</v>
      </c>
      <c r="E365" s="38" t="s">
        <v>649</v>
      </c>
      <c r="F365" s="39" t="s">
        <v>636</v>
      </c>
      <c r="G365" s="39" t="s">
        <v>637</v>
      </c>
      <c r="H365" s="5">
        <v>47.28</v>
      </c>
      <c r="I365" s="5">
        <v>0.94</v>
      </c>
      <c r="J365" s="5">
        <v>14.33</v>
      </c>
      <c r="K365" s="5">
        <v>11.68</v>
      </c>
      <c r="L365" s="5">
        <v>0.16</v>
      </c>
      <c r="M365" s="5">
        <v>9.14</v>
      </c>
      <c r="N365" s="5">
        <v>13.17</v>
      </c>
      <c r="O365" s="5">
        <v>1.42</v>
      </c>
      <c r="P365" s="5">
        <v>0.16</v>
      </c>
      <c r="Q365" s="28">
        <v>0.09</v>
      </c>
      <c r="R365" s="5">
        <v>1.9</v>
      </c>
      <c r="S365" s="19">
        <f t="shared" si="883"/>
        <v>100.27</v>
      </c>
      <c r="U365" s="4">
        <v>43</v>
      </c>
      <c r="V365" s="4">
        <v>279</v>
      </c>
      <c r="W365" s="4">
        <v>396.83600000000001</v>
      </c>
      <c r="X365" s="4">
        <v>55</v>
      </c>
      <c r="Y365" s="4">
        <v>28.6</v>
      </c>
      <c r="Z365" s="4">
        <v>84.4</v>
      </c>
      <c r="AA365" s="4">
        <v>16</v>
      </c>
      <c r="AB365" s="4">
        <v>2.2999999999999998</v>
      </c>
      <c r="AC365" s="4">
        <v>84.2</v>
      </c>
      <c r="AD365" s="4">
        <v>26.7</v>
      </c>
      <c r="AE365" s="4">
        <v>48.7</v>
      </c>
      <c r="AF365" s="36">
        <v>3.2</v>
      </c>
      <c r="AG365" s="36">
        <v>20.100000000000001</v>
      </c>
      <c r="AH365" s="36">
        <v>2.8</v>
      </c>
      <c r="AI365" s="36">
        <v>7.7</v>
      </c>
      <c r="AJ365" s="36">
        <v>1.1000000000000001</v>
      </c>
      <c r="AK365" s="5">
        <v>6.6</v>
      </c>
      <c r="AL365" s="5">
        <v>2.4</v>
      </c>
      <c r="AM365" s="5">
        <v>0.89</v>
      </c>
      <c r="AN365" s="5">
        <v>3.6</v>
      </c>
      <c r="AO365" s="5">
        <v>0.67</v>
      </c>
      <c r="AP365" s="5">
        <v>4.18</v>
      </c>
      <c r="AQ365" s="5">
        <v>1.07</v>
      </c>
      <c r="AR365" s="5">
        <v>3.04</v>
      </c>
      <c r="AS365" s="5">
        <v>0.46</v>
      </c>
      <c r="AT365" s="36">
        <v>2.83</v>
      </c>
      <c r="AU365" s="36">
        <v>0.45</v>
      </c>
      <c r="AV365" s="36">
        <v>1.4</v>
      </c>
      <c r="AW365" s="36">
        <v>0.3</v>
      </c>
      <c r="AX365" s="36">
        <v>0.3</v>
      </c>
      <c r="AY365" s="36">
        <v>0.2</v>
      </c>
      <c r="AZ365" s="36" t="s">
        <v>576</v>
      </c>
      <c r="BA365" s="36" t="s">
        <v>581</v>
      </c>
    </row>
    <row r="366" spans="1:186">
      <c r="A366" s="38" t="s">
        <v>185</v>
      </c>
      <c r="B366" s="74">
        <v>685739</v>
      </c>
      <c r="C366" s="74">
        <v>4915059</v>
      </c>
      <c r="D366" s="38" t="s">
        <v>439</v>
      </c>
      <c r="E366" s="38" t="s">
        <v>649</v>
      </c>
      <c r="F366" s="60"/>
      <c r="G366" s="39" t="s">
        <v>638</v>
      </c>
      <c r="H366" s="5">
        <v>45.96</v>
      </c>
      <c r="I366" s="5">
        <v>1.18</v>
      </c>
      <c r="J366" s="5">
        <v>15.7</v>
      </c>
      <c r="K366" s="5">
        <v>12.36</v>
      </c>
      <c r="L366" s="5">
        <v>0.16</v>
      </c>
      <c r="M366" s="5">
        <v>7.59</v>
      </c>
      <c r="N366" s="5">
        <v>13.57</v>
      </c>
      <c r="O366" s="5">
        <v>0.99</v>
      </c>
      <c r="P366" s="5">
        <v>7.0000000000000007E-2</v>
      </c>
      <c r="Q366" s="28">
        <v>0.11</v>
      </c>
      <c r="R366" s="5">
        <v>2.6</v>
      </c>
      <c r="S366" s="19">
        <f t="shared" si="883"/>
        <v>100.28999999999999</v>
      </c>
      <c r="T366" s="61"/>
      <c r="U366" s="4">
        <v>49</v>
      </c>
      <c r="V366" s="4">
        <v>359</v>
      </c>
      <c r="W366" s="4">
        <v>362.62599999999998</v>
      </c>
      <c r="X366" s="4">
        <v>53.5</v>
      </c>
      <c r="Y366" s="4">
        <v>43.3</v>
      </c>
      <c r="Z366" s="4">
        <v>19.5</v>
      </c>
      <c r="AA366" s="4">
        <v>35</v>
      </c>
      <c r="AB366" s="4">
        <v>1.2</v>
      </c>
      <c r="AC366" s="4">
        <v>156.1</v>
      </c>
      <c r="AD366" s="4">
        <v>38.200000000000003</v>
      </c>
      <c r="AE366" s="4">
        <v>70.7</v>
      </c>
      <c r="AF366" s="36">
        <v>4.7</v>
      </c>
      <c r="AG366" s="36">
        <v>6.9</v>
      </c>
      <c r="AH366" s="36">
        <v>4.4000000000000004</v>
      </c>
      <c r="AI366" s="36">
        <v>10</v>
      </c>
      <c r="AJ366" s="36">
        <v>1.62</v>
      </c>
      <c r="AK366" s="5">
        <v>7.8</v>
      </c>
      <c r="AL366" s="5">
        <v>2.7</v>
      </c>
      <c r="AM366" s="5">
        <v>1.22</v>
      </c>
      <c r="AN366" s="5">
        <v>4.79</v>
      </c>
      <c r="AO366" s="5">
        <v>0.95</v>
      </c>
      <c r="AP366" s="5">
        <v>5.93</v>
      </c>
      <c r="AQ366" s="5">
        <v>1.43</v>
      </c>
      <c r="AR366" s="5">
        <v>4.17</v>
      </c>
      <c r="AS366" s="5">
        <v>0.6</v>
      </c>
      <c r="AT366" s="36">
        <v>3.75</v>
      </c>
      <c r="AU366" s="36">
        <v>0.61</v>
      </c>
      <c r="AV366" s="36">
        <v>1.9</v>
      </c>
      <c r="AW366" s="5">
        <v>0.4</v>
      </c>
      <c r="AX366" s="5">
        <v>0.3</v>
      </c>
      <c r="AY366" s="36">
        <v>0.2</v>
      </c>
      <c r="AZ366" s="36" t="s">
        <v>576</v>
      </c>
      <c r="BA366" s="36">
        <v>0.9</v>
      </c>
    </row>
    <row r="367" spans="1:186">
      <c r="A367" s="38" t="s">
        <v>185</v>
      </c>
      <c r="B367" s="74">
        <v>694870</v>
      </c>
      <c r="C367" s="74">
        <v>4934675</v>
      </c>
      <c r="D367" s="38" t="s">
        <v>439</v>
      </c>
      <c r="E367" s="38" t="s">
        <v>649</v>
      </c>
      <c r="F367" s="81">
        <v>7274</v>
      </c>
      <c r="G367" s="52" t="s">
        <v>639</v>
      </c>
      <c r="H367" s="51">
        <v>49.01</v>
      </c>
      <c r="I367" s="51">
        <v>0.97</v>
      </c>
      <c r="J367" s="51">
        <v>15.24</v>
      </c>
      <c r="K367" s="51">
        <v>12.12</v>
      </c>
      <c r="L367" s="51">
        <v>0.17</v>
      </c>
      <c r="M367" s="51">
        <v>7.46</v>
      </c>
      <c r="N367" s="51">
        <v>12.07</v>
      </c>
      <c r="O367" s="51">
        <v>1.6</v>
      </c>
      <c r="P367" s="51">
        <v>0.36</v>
      </c>
      <c r="Q367" s="51">
        <v>0.1</v>
      </c>
      <c r="R367" s="5">
        <v>1.54</v>
      </c>
      <c r="S367" s="5">
        <f t="shared" si="883"/>
        <v>100.63999999999999</v>
      </c>
      <c r="U367" s="53">
        <v>49.42</v>
      </c>
      <c r="V367" s="53">
        <v>309.39999999999998</v>
      </c>
      <c r="W367" s="53">
        <v>252.4</v>
      </c>
      <c r="X367" s="53">
        <v>58</v>
      </c>
      <c r="Y367" s="53">
        <v>118.3</v>
      </c>
      <c r="Z367" s="53">
        <v>7.0359999999999996</v>
      </c>
      <c r="AA367" s="37"/>
      <c r="AB367" s="4">
        <v>11.2</v>
      </c>
      <c r="AC367" s="54">
        <v>89.98</v>
      </c>
      <c r="AD367" s="54">
        <v>31.88</v>
      </c>
      <c r="AE367" s="54">
        <v>71.739999999999995</v>
      </c>
      <c r="AF367" s="36">
        <v>2.5</v>
      </c>
      <c r="AG367" s="4">
        <v>56</v>
      </c>
      <c r="AH367" s="5">
        <v>2.2999999999999998</v>
      </c>
      <c r="AI367" s="5">
        <v>6</v>
      </c>
      <c r="AJ367" s="5">
        <v>1.01</v>
      </c>
      <c r="AK367" s="5">
        <v>5.6</v>
      </c>
      <c r="AL367" s="5">
        <v>2.06</v>
      </c>
      <c r="AM367" s="5">
        <v>0.81</v>
      </c>
      <c r="AN367" s="5">
        <v>3.26</v>
      </c>
      <c r="AO367" s="5">
        <v>0.67</v>
      </c>
      <c r="AP367" s="5">
        <v>4.1399999999999997</v>
      </c>
      <c r="AQ367" s="5">
        <v>0.89</v>
      </c>
      <c r="AR367" s="5">
        <v>2.96</v>
      </c>
      <c r="AS367" s="5">
        <v>0.43</v>
      </c>
      <c r="AT367" s="5">
        <v>2.72</v>
      </c>
      <c r="AU367" s="5">
        <v>0.43</v>
      </c>
      <c r="AV367" s="5">
        <v>1.3</v>
      </c>
      <c r="AW367" s="5">
        <v>0.2</v>
      </c>
      <c r="AX367" s="5">
        <v>0.4</v>
      </c>
      <c r="AZ367" s="5" t="s">
        <v>587</v>
      </c>
    </row>
    <row r="368" spans="1:186">
      <c r="A368" s="38" t="s">
        <v>185</v>
      </c>
      <c r="B368" s="74">
        <v>695084</v>
      </c>
      <c r="C368" s="74">
        <v>4934820</v>
      </c>
      <c r="D368" s="38" t="s">
        <v>439</v>
      </c>
      <c r="E368" s="38" t="s">
        <v>649</v>
      </c>
      <c r="F368" s="81">
        <v>7252</v>
      </c>
      <c r="G368" s="52" t="s">
        <v>640</v>
      </c>
      <c r="H368" s="55">
        <v>48.47</v>
      </c>
      <c r="I368" s="55">
        <v>1.59</v>
      </c>
      <c r="J368" s="55">
        <v>13.18</v>
      </c>
      <c r="K368" s="55">
        <v>14.5</v>
      </c>
      <c r="L368" s="55">
        <v>0.19</v>
      </c>
      <c r="M368" s="55">
        <v>6.7</v>
      </c>
      <c r="N368" s="55">
        <v>9.94</v>
      </c>
      <c r="O368" s="55">
        <v>2.0499999999999998</v>
      </c>
      <c r="P368" s="55">
        <v>0.47</v>
      </c>
      <c r="Q368" s="55">
        <v>0.16</v>
      </c>
      <c r="R368" s="5">
        <v>1.1599999999999999</v>
      </c>
      <c r="S368" s="5">
        <f t="shared" si="883"/>
        <v>98.41</v>
      </c>
      <c r="U368" s="56">
        <v>49.63</v>
      </c>
      <c r="V368" s="56">
        <v>406.5</v>
      </c>
      <c r="W368" s="56">
        <v>173</v>
      </c>
      <c r="X368" s="56">
        <v>53</v>
      </c>
      <c r="Y368" s="56">
        <v>104.3</v>
      </c>
      <c r="Z368" s="56">
        <v>73.22</v>
      </c>
      <c r="AA368" s="37"/>
      <c r="AB368" s="38">
        <v>12</v>
      </c>
      <c r="AC368" s="57">
        <v>97.12</v>
      </c>
      <c r="AD368" s="57">
        <v>40.6</v>
      </c>
      <c r="AE368" s="57">
        <v>89.49</v>
      </c>
      <c r="AF368" s="73">
        <v>6.9</v>
      </c>
      <c r="AG368" s="56">
        <v>25.06</v>
      </c>
      <c r="AH368" s="5">
        <v>4.5</v>
      </c>
      <c r="AI368" s="5">
        <v>12</v>
      </c>
      <c r="AJ368" s="5">
        <v>1.88</v>
      </c>
      <c r="AK368" s="5">
        <v>9.8000000000000007</v>
      </c>
      <c r="AL368" s="5">
        <v>3.46</v>
      </c>
      <c r="AM368" s="5">
        <v>1.24</v>
      </c>
      <c r="AN368" s="5">
        <v>4.8899999999999997</v>
      </c>
      <c r="AO368" s="5">
        <v>1</v>
      </c>
      <c r="AP368" s="5">
        <v>6.05</v>
      </c>
      <c r="AQ368" s="5">
        <v>1.37</v>
      </c>
      <c r="AR368" s="5">
        <v>4.3899999999999997</v>
      </c>
      <c r="AS368" s="5">
        <v>0.66</v>
      </c>
      <c r="AT368" s="5">
        <v>4.08</v>
      </c>
      <c r="AU368" s="5">
        <v>0.62</v>
      </c>
      <c r="AV368" s="5">
        <v>2.5</v>
      </c>
      <c r="AW368" s="5">
        <v>0.4</v>
      </c>
      <c r="AX368" s="5">
        <v>0.4</v>
      </c>
      <c r="AZ368" s="5" t="s">
        <v>587</v>
      </c>
    </row>
    <row r="369" spans="1:53">
      <c r="A369" s="38" t="s">
        <v>185</v>
      </c>
      <c r="B369" s="74">
        <v>695624</v>
      </c>
      <c r="C369" s="74">
        <v>4933860</v>
      </c>
      <c r="D369" s="38" t="s">
        <v>439</v>
      </c>
      <c r="E369" s="38" t="s">
        <v>649</v>
      </c>
      <c r="F369" s="81">
        <v>7263</v>
      </c>
      <c r="G369" s="52" t="s">
        <v>641</v>
      </c>
      <c r="H369" s="51">
        <v>50.87</v>
      </c>
      <c r="I369" s="51">
        <v>0.93</v>
      </c>
      <c r="J369" s="51">
        <v>14.43</v>
      </c>
      <c r="K369" s="51">
        <v>10.87</v>
      </c>
      <c r="L369" s="51">
        <v>0.15</v>
      </c>
      <c r="M369" s="51">
        <v>8.31</v>
      </c>
      <c r="N369" s="51">
        <v>10.7</v>
      </c>
      <c r="O369" s="51">
        <v>1.94</v>
      </c>
      <c r="P369" s="51">
        <v>0.14000000000000001</v>
      </c>
      <c r="Q369" s="51">
        <v>0.08</v>
      </c>
      <c r="R369" s="5">
        <v>1.68</v>
      </c>
      <c r="S369" s="5">
        <f t="shared" si="883"/>
        <v>100.10000000000001</v>
      </c>
      <c r="U369" s="53">
        <v>41.79</v>
      </c>
      <c r="V369" s="53">
        <v>295.8</v>
      </c>
      <c r="W369" s="53">
        <v>249.8</v>
      </c>
      <c r="X369" s="53">
        <v>49</v>
      </c>
      <c r="Y369" s="53">
        <v>114.7</v>
      </c>
      <c r="Z369" s="53">
        <v>31.41</v>
      </c>
      <c r="AA369" s="37"/>
      <c r="AB369" s="53">
        <v>4</v>
      </c>
      <c r="AC369" s="54">
        <v>57.12</v>
      </c>
      <c r="AD369" s="54">
        <v>24.9</v>
      </c>
      <c r="AE369" s="54">
        <v>47.6</v>
      </c>
      <c r="AF369" s="64">
        <v>2.4</v>
      </c>
      <c r="AG369" s="64">
        <v>12.8</v>
      </c>
      <c r="AH369" s="36">
        <v>2.2999999999999998</v>
      </c>
      <c r="AI369" s="36">
        <v>5.7</v>
      </c>
      <c r="AJ369" s="36">
        <v>0.99</v>
      </c>
      <c r="AK369" s="5">
        <v>5.4</v>
      </c>
      <c r="AL369" s="5">
        <v>1.96</v>
      </c>
      <c r="AM369" s="5">
        <v>0.81</v>
      </c>
      <c r="AN369" s="5">
        <v>3.1</v>
      </c>
      <c r="AO369" s="5">
        <v>0.63</v>
      </c>
      <c r="AP369" s="5">
        <v>4.05</v>
      </c>
      <c r="AQ369" s="5">
        <v>0.89</v>
      </c>
      <c r="AR369" s="5">
        <v>2.82</v>
      </c>
      <c r="AS369" s="5">
        <v>0.42</v>
      </c>
      <c r="AT369" s="36">
        <v>2.71</v>
      </c>
      <c r="AU369" s="36">
        <v>0.4</v>
      </c>
      <c r="AV369" s="36">
        <v>1.3</v>
      </c>
      <c r="AW369" s="36">
        <v>0.2</v>
      </c>
      <c r="AX369" s="36" t="s">
        <v>586</v>
      </c>
      <c r="AY369" s="36"/>
      <c r="AZ369" s="36" t="s">
        <v>587</v>
      </c>
      <c r="BA369" s="36"/>
    </row>
    <row r="370" spans="1:53">
      <c r="A370" s="38" t="s">
        <v>185</v>
      </c>
      <c r="B370" s="74">
        <v>695739</v>
      </c>
      <c r="C370" s="74">
        <v>4932658</v>
      </c>
      <c r="D370" s="38" t="s">
        <v>439</v>
      </c>
      <c r="E370" s="38" t="s">
        <v>649</v>
      </c>
      <c r="F370" s="81">
        <v>7264</v>
      </c>
      <c r="G370" s="52" t="s">
        <v>642</v>
      </c>
      <c r="H370" s="51">
        <v>50.29</v>
      </c>
      <c r="I370" s="51">
        <v>1.1499999999999999</v>
      </c>
      <c r="J370" s="51">
        <v>13.34</v>
      </c>
      <c r="K370" s="51">
        <v>13.37</v>
      </c>
      <c r="L370" s="51">
        <v>0.18</v>
      </c>
      <c r="M370" s="51">
        <v>9.06</v>
      </c>
      <c r="N370" s="51">
        <v>9.76</v>
      </c>
      <c r="O370" s="51">
        <v>2.14</v>
      </c>
      <c r="P370" s="51">
        <v>0.11</v>
      </c>
      <c r="Q370" s="51">
        <v>0.06</v>
      </c>
      <c r="R370" s="5">
        <v>1.05</v>
      </c>
      <c r="S370" s="5">
        <f t="shared" si="883"/>
        <v>100.51000000000002</v>
      </c>
      <c r="U370" s="53">
        <v>50.68</v>
      </c>
      <c r="V370" s="53">
        <v>350.5</v>
      </c>
      <c r="W370" s="53">
        <v>120.5</v>
      </c>
      <c r="X370" s="53">
        <v>58</v>
      </c>
      <c r="Y370" s="53">
        <v>106</v>
      </c>
      <c r="Z370" s="53">
        <v>6.4020000000000001</v>
      </c>
      <c r="AA370" s="37"/>
      <c r="AB370" s="53">
        <v>1</v>
      </c>
      <c r="AC370" s="54">
        <v>49.95</v>
      </c>
      <c r="AD370" s="54">
        <v>28.41</v>
      </c>
      <c r="AE370" s="54">
        <v>58.45</v>
      </c>
      <c r="AF370" s="64">
        <v>3.6</v>
      </c>
      <c r="AG370" s="64">
        <v>35.26</v>
      </c>
      <c r="AH370" s="36">
        <v>2.9</v>
      </c>
      <c r="AI370" s="36">
        <v>7.4</v>
      </c>
      <c r="AJ370" s="36">
        <v>1.23</v>
      </c>
      <c r="AK370" s="5">
        <v>7.3</v>
      </c>
      <c r="AL370" s="5">
        <v>2.4900000000000002</v>
      </c>
      <c r="AM370" s="5">
        <v>0.86</v>
      </c>
      <c r="AN370" s="5">
        <v>3.74</v>
      </c>
      <c r="AO370" s="5">
        <v>0.76</v>
      </c>
      <c r="AP370" s="5">
        <v>4.88</v>
      </c>
      <c r="AQ370" s="5">
        <v>1.0900000000000001</v>
      </c>
      <c r="AR370" s="5">
        <v>3.45</v>
      </c>
      <c r="AS370" s="5">
        <v>0.5</v>
      </c>
      <c r="AT370" s="36">
        <v>2.96</v>
      </c>
      <c r="AU370" s="36">
        <v>0.48</v>
      </c>
      <c r="AV370" s="36">
        <v>1.6</v>
      </c>
      <c r="AW370" s="36">
        <v>0.3</v>
      </c>
      <c r="AX370" s="36" t="s">
        <v>586</v>
      </c>
      <c r="AY370" s="36"/>
      <c r="AZ370" s="36" t="s">
        <v>587</v>
      </c>
      <c r="BA370" s="36"/>
    </row>
    <row r="371" spans="1:53">
      <c r="A371" s="38" t="s">
        <v>185</v>
      </c>
      <c r="B371" s="74">
        <v>695294</v>
      </c>
      <c r="C371" s="74">
        <v>4932533</v>
      </c>
      <c r="D371" s="38" t="s">
        <v>439</v>
      </c>
      <c r="E371" s="38" t="s">
        <v>649</v>
      </c>
      <c r="F371" s="81">
        <v>7266</v>
      </c>
      <c r="G371" s="52" t="s">
        <v>643</v>
      </c>
      <c r="H371" s="51">
        <v>50.89</v>
      </c>
      <c r="I371" s="51">
        <v>1.1299999999999999</v>
      </c>
      <c r="J371" s="51">
        <v>14.03</v>
      </c>
      <c r="K371" s="51">
        <v>12.67</v>
      </c>
      <c r="L371" s="51">
        <v>0.18</v>
      </c>
      <c r="M371" s="51">
        <v>6.96</v>
      </c>
      <c r="N371" s="51">
        <v>11.09</v>
      </c>
      <c r="O371" s="51">
        <v>2.1</v>
      </c>
      <c r="P371" s="51">
        <v>0.18</v>
      </c>
      <c r="Q371" s="51">
        <v>0.11</v>
      </c>
      <c r="R371" s="5">
        <v>1.1299999999999999</v>
      </c>
      <c r="S371" s="5">
        <f t="shared" si="883"/>
        <v>100.47</v>
      </c>
      <c r="U371" s="53">
        <v>45.28</v>
      </c>
      <c r="V371" s="53">
        <v>338.7</v>
      </c>
      <c r="W371" s="53">
        <v>190.2</v>
      </c>
      <c r="X371" s="53">
        <v>57</v>
      </c>
      <c r="Y371" s="53">
        <v>107.7</v>
      </c>
      <c r="Z371" s="53">
        <v>26.19</v>
      </c>
      <c r="AA371" s="37"/>
      <c r="AB371" s="53">
        <v>3</v>
      </c>
      <c r="AC371" s="4">
        <v>85.7</v>
      </c>
      <c r="AD371" s="4">
        <v>29.2</v>
      </c>
      <c r="AE371" s="4">
        <v>52.7</v>
      </c>
      <c r="AF371" s="64">
        <v>2.9</v>
      </c>
      <c r="AG371" s="36">
        <v>18</v>
      </c>
      <c r="AH371" s="36">
        <v>2.6</v>
      </c>
      <c r="AI371" s="36">
        <v>6.9</v>
      </c>
      <c r="AJ371" s="36">
        <v>1.1599999999999999</v>
      </c>
      <c r="AK371" s="5">
        <v>6.7</v>
      </c>
      <c r="AL371" s="5">
        <v>2.4500000000000002</v>
      </c>
      <c r="AM371" s="5">
        <v>0.96</v>
      </c>
      <c r="AN371" s="5">
        <v>3.76</v>
      </c>
      <c r="AO371" s="5">
        <v>0.74</v>
      </c>
      <c r="AP371" s="5">
        <v>4.8</v>
      </c>
      <c r="AQ371" s="5">
        <v>1.07</v>
      </c>
      <c r="AR371" s="5">
        <v>3.45</v>
      </c>
      <c r="AS371" s="5">
        <v>0.49</v>
      </c>
      <c r="AT371" s="36">
        <v>3.1</v>
      </c>
      <c r="AU371" s="36">
        <v>0.46</v>
      </c>
      <c r="AV371" s="36">
        <v>1.7</v>
      </c>
      <c r="AW371" s="36">
        <v>0.4</v>
      </c>
      <c r="AX371" s="36" t="s">
        <v>586</v>
      </c>
      <c r="AY371" s="36"/>
      <c r="AZ371" s="36" t="s">
        <v>587</v>
      </c>
      <c r="BA371" s="36"/>
    </row>
    <row r="372" spans="1:53">
      <c r="A372" s="38" t="s">
        <v>185</v>
      </c>
      <c r="B372" s="74">
        <v>695175</v>
      </c>
      <c r="C372" s="74">
        <v>4932765</v>
      </c>
      <c r="D372" s="38" t="s">
        <v>439</v>
      </c>
      <c r="E372" s="38" t="s">
        <v>649</v>
      </c>
      <c r="F372" s="81">
        <v>7268</v>
      </c>
      <c r="G372" s="52" t="s">
        <v>644</v>
      </c>
      <c r="H372" s="5">
        <v>49.73</v>
      </c>
      <c r="I372" s="5">
        <v>0.93</v>
      </c>
      <c r="J372" s="5">
        <v>15.14</v>
      </c>
      <c r="K372" s="51">
        <v>13.25</v>
      </c>
      <c r="L372" s="51">
        <v>0.19</v>
      </c>
      <c r="M372" s="51">
        <v>7.5</v>
      </c>
      <c r="N372" s="51">
        <v>10.58</v>
      </c>
      <c r="O372" s="51">
        <v>2.09</v>
      </c>
      <c r="P372" s="51">
        <v>0.88</v>
      </c>
      <c r="Q372" s="51">
        <v>0.09</v>
      </c>
      <c r="R372" s="5">
        <v>1.4</v>
      </c>
      <c r="S372" s="5">
        <f t="shared" si="883"/>
        <v>101.78</v>
      </c>
      <c r="U372" s="53">
        <v>50.65</v>
      </c>
      <c r="V372" s="53">
        <v>318.39999999999998</v>
      </c>
      <c r="W372" s="53">
        <v>137.80000000000001</v>
      </c>
      <c r="X372" s="53">
        <v>45</v>
      </c>
      <c r="Y372" s="53">
        <v>118.9</v>
      </c>
      <c r="Z372" s="53">
        <v>100.5</v>
      </c>
      <c r="AA372" s="37"/>
      <c r="AB372" s="4">
        <v>11.9</v>
      </c>
      <c r="AC372" s="54">
        <v>98.87</v>
      </c>
      <c r="AD372" s="54">
        <v>31.81</v>
      </c>
      <c r="AE372" s="54">
        <v>64.61</v>
      </c>
      <c r="AF372" s="36">
        <v>1.6</v>
      </c>
      <c r="AG372" s="36">
        <v>28</v>
      </c>
      <c r="AH372" s="36">
        <v>1.5</v>
      </c>
      <c r="AI372" s="36">
        <v>3.9</v>
      </c>
      <c r="AJ372" s="36">
        <v>0.67</v>
      </c>
      <c r="AK372" s="5">
        <v>3.8</v>
      </c>
      <c r="AL372" s="5">
        <v>1.44</v>
      </c>
      <c r="AM372" s="5">
        <v>0.54</v>
      </c>
      <c r="AN372" s="5">
        <v>2.2000000000000002</v>
      </c>
      <c r="AO372" s="5">
        <v>0.47</v>
      </c>
      <c r="AP372" s="5">
        <v>2.94</v>
      </c>
      <c r="AQ372" s="5">
        <v>0.64</v>
      </c>
      <c r="AR372" s="5">
        <v>2.06</v>
      </c>
      <c r="AS372" s="5">
        <v>0.31</v>
      </c>
      <c r="AT372" s="36">
        <v>2.06</v>
      </c>
      <c r="AU372" s="36">
        <v>0.3</v>
      </c>
      <c r="AV372" s="36">
        <v>1.2</v>
      </c>
      <c r="AW372" s="36">
        <v>0.2</v>
      </c>
      <c r="AX372" s="36" t="s">
        <v>586</v>
      </c>
      <c r="AY372" s="36"/>
      <c r="AZ372" s="36" t="s">
        <v>587</v>
      </c>
      <c r="BA372" s="36"/>
    </row>
    <row r="373" spans="1:53">
      <c r="A373" s="38" t="s">
        <v>185</v>
      </c>
      <c r="B373" s="74">
        <v>695344</v>
      </c>
      <c r="C373" s="74">
        <v>4932436</v>
      </c>
      <c r="D373" s="38" t="s">
        <v>439</v>
      </c>
      <c r="E373" s="38" t="s">
        <v>649</v>
      </c>
      <c r="F373" s="81">
        <v>7269</v>
      </c>
      <c r="G373" s="52" t="s">
        <v>645</v>
      </c>
      <c r="H373" s="5">
        <v>49.06</v>
      </c>
      <c r="I373" s="5">
        <v>1.1599999999999999</v>
      </c>
      <c r="J373" s="5">
        <v>14.33</v>
      </c>
      <c r="K373" s="51">
        <v>13.56</v>
      </c>
      <c r="L373" s="51">
        <v>0.18</v>
      </c>
      <c r="M373" s="51">
        <v>7.83</v>
      </c>
      <c r="N373" s="51">
        <v>10.24</v>
      </c>
      <c r="O373" s="51">
        <v>1.97</v>
      </c>
      <c r="P373" s="51">
        <v>0.66</v>
      </c>
      <c r="Q373" s="51">
        <v>0.1</v>
      </c>
      <c r="R373" s="5">
        <v>1.64</v>
      </c>
      <c r="S373" s="5">
        <f t="shared" si="883"/>
        <v>100.72999999999999</v>
      </c>
      <c r="U373" s="53">
        <v>49.54</v>
      </c>
      <c r="V373" s="53">
        <v>361.7</v>
      </c>
      <c r="W373" s="53">
        <v>210</v>
      </c>
      <c r="X373" s="53">
        <v>56</v>
      </c>
      <c r="Y373" s="53">
        <v>103.3</v>
      </c>
      <c r="Z373" s="53">
        <v>106.1</v>
      </c>
      <c r="AA373" s="37"/>
      <c r="AB373" s="4">
        <v>14.1</v>
      </c>
      <c r="AC373" s="54">
        <v>83.61</v>
      </c>
      <c r="AD373" s="54">
        <v>36.99</v>
      </c>
      <c r="AE373" s="54">
        <v>80.73</v>
      </c>
      <c r="AF373" s="36">
        <v>2.9</v>
      </c>
      <c r="AG373" s="4">
        <v>35</v>
      </c>
      <c r="AH373" s="5">
        <v>3.1</v>
      </c>
      <c r="AI373" s="5">
        <v>7.5</v>
      </c>
      <c r="AJ373" s="5">
        <v>1.26</v>
      </c>
      <c r="AK373" s="5">
        <v>6.8</v>
      </c>
      <c r="AL373" s="5">
        <v>2.5499999999999998</v>
      </c>
      <c r="AM373" s="5">
        <v>0.96</v>
      </c>
      <c r="AN373" s="5">
        <v>3.75</v>
      </c>
      <c r="AO373" s="5">
        <v>0.78</v>
      </c>
      <c r="AP373" s="5">
        <v>4.78</v>
      </c>
      <c r="AQ373" s="5">
        <v>1.0900000000000001</v>
      </c>
      <c r="AR373" s="5">
        <v>3.46</v>
      </c>
      <c r="AS373" s="5">
        <v>0.51</v>
      </c>
      <c r="AT373" s="5">
        <v>3.29</v>
      </c>
      <c r="AU373" s="5">
        <v>0.48</v>
      </c>
      <c r="AV373" s="5">
        <v>1.9</v>
      </c>
      <c r="AW373" s="5">
        <v>0.2</v>
      </c>
      <c r="AX373" s="5">
        <v>0.3</v>
      </c>
      <c r="AZ373" s="5" t="s">
        <v>587</v>
      </c>
    </row>
  </sheetData>
  <sortState ref="A334:GD342">
    <sortCondition ref="G334:G342"/>
  </sortState>
  <phoneticPr fontId="0" type="noConversion"/>
  <printOptions gridLines="1"/>
  <pageMargins left="0.75" right="0.75" top="1" bottom="1" header="0.5" footer="0.5"/>
  <pageSetup orientation="portrait" r:id="rId1"/>
  <headerFooter alignWithMargins="0"/>
  <ignoredErrors>
    <ignoredError sqref="F314 F357:F35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14" r:id="rId4" name="Button 70">
              <controlPr defaultSize="0" print="0" autoFill="0" autoPict="0" macro="[0]!Normalize">
                <anchor moveWithCells="1" sizeWithCells="1">
                  <from>
                    <xdr:col>19</xdr:col>
                    <xdr:colOff>76200</xdr:colOff>
                    <xdr:row>9</xdr:row>
                    <xdr:rowOff>0</xdr:rowOff>
                  </from>
                  <to>
                    <xdr:col>20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" name="Button 72">
              <controlPr defaultSize="0" print="0" autoFill="0" autoPict="0">
                <anchor moveWithCells="1" sizeWithCells="1">
                  <from>
                    <xdr:col>19</xdr:col>
                    <xdr:colOff>76200</xdr:colOff>
                    <xdr:row>355</xdr:row>
                    <xdr:rowOff>0</xdr:rowOff>
                  </from>
                  <to>
                    <xdr:col>20</xdr:col>
                    <xdr:colOff>323850</xdr:colOff>
                    <xdr:row>355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QCValues</vt:lpstr>
    </vt:vector>
  </TitlesOfParts>
  <Company>Middlebury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Coish, Ray</dc:creator>
  <cp:lastModifiedBy>Coish, Ray</cp:lastModifiedBy>
  <cp:lastPrinted>2008-06-12T14:39:44Z</cp:lastPrinted>
  <dcterms:created xsi:type="dcterms:W3CDTF">1998-07-22T14:49:53Z</dcterms:created>
  <dcterms:modified xsi:type="dcterms:W3CDTF">2012-11-30T21:13:49Z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calculations_1" visible="true" label="Calculate Ratios" onAction="calculations" imageMso="ListMacros"/>
        <mso:button idQ="doc:Normalize_1" visible="true" label="Normalize" onAction="Normalize" imageMso="ListMacros"/>
        <mso:button idQ="doc:total_1" visible="true" label="Calculate Total" onAction="total" imageMso="ListMacros"/>
        <mso:button idQ="doc:CreateTable_1" visible="true" label="CreateTable" onAction="CreateTable" imageMso="ListMacros"/>
        <mso:button idQ="doc:ImportData_1" visible="true" label="ImportData" onAction="ImportData" imageMso="ListMacros"/>
        <mso:button idQ="doc:DriftCorrection_1" visible="true" label="DriftCorrection" onAction="DriftCorrection" imageMso="ListMacros"/>
        <mso:button idQ="doc:calcnorm_1" visible="true" label="Calculate Norm" onAction="calcnorm" imageMso="ListMacros"/>
        <mso:button idQ="doc:recalc100_1" visible="true" label="Calculate Anhydrous" onAction="recalc100" imageMso="ListMacros"/>
      </mso:documentControls>
    </mso:qat>
  </mso:ribbon>
</mso:customUI>
</file>